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/>
  <mc:AlternateContent xmlns:mc="http://schemas.openxmlformats.org/markup-compatibility/2006">
    <mc:Choice Requires="x15">
      <x15ac:absPath xmlns:x15ac="http://schemas.microsoft.com/office/spreadsheetml/2010/11/ac" url="D:\GameDesign\NOXMain\Document\Management_외부용\3) 개발빌드노트\"/>
    </mc:Choice>
  </mc:AlternateContent>
  <bookViews>
    <workbookView xWindow="0" yWindow="0" windowWidth="25785" windowHeight="10725" tabRatio="970"/>
  </bookViews>
  <sheets>
    <sheet name="06월 27일 빌드노트(30일예정)" sheetId="138" r:id="rId1"/>
    <sheet name="20170627_ShopMileageExchnage" sheetId="153" r:id="rId2"/>
    <sheet name="20170627_SkillInfo_나이트" sheetId="157" r:id="rId3"/>
    <sheet name="20170627_SkillInfo_아칸" sheetId="156" r:id="rId4"/>
    <sheet name="20170627_SkillInfo_데몬헌터" sheetId="155" r:id="rId5"/>
    <sheet name="20170627_SkillInfo_버서커" sheetId="154" r:id="rId6"/>
    <sheet name="20170627_SuccessionSkill" sheetId="145" r:id="rId7"/>
    <sheet name="20170627_SuccessionMaterial" sheetId="146" r:id="rId8"/>
    <sheet name="20170627_MaterialCalculate" sheetId="152" r:id="rId9"/>
    <sheet name="20170627_AlchemyInfo" sheetId="143" r:id="rId10"/>
    <sheet name="20170627_AlchemyResultItemGroup" sheetId="144" r:id="rId11"/>
    <sheet name="20170627_CharacterGuardianLevel" sheetId="147" r:id="rId12"/>
    <sheet name="20170627_ItemFixedOption" sheetId="148" r:id="rId13"/>
    <sheet name="20170627_ItemSetOption" sheetId="149" r:id="rId14"/>
    <sheet name="20170627_GuardianStone" sheetId="150" r:id="rId15"/>
    <sheet name="20170627_ItemATKPow" sheetId="140" r:id="rId16"/>
    <sheet name="20170627_TranscendentStage" sheetId="141" r:id="rId17"/>
    <sheet name="20170627_ShopPackage" sheetId="142" r:id="rId18"/>
    <sheet name="20170627_OccupationtStage" sheetId="139" r:id="rId19"/>
    <sheet name="06월 26일 빌드노트(30일예정)" sheetId="117" r:id="rId20"/>
    <sheet name="20170626_SuccessionSkill" sheetId="136" r:id="rId21"/>
    <sheet name="20170626_SuccessionMaterialInfo" sheetId="137" r:id="rId22"/>
    <sheet name="20170626_InvenExtend" sheetId="135" r:id="rId23"/>
    <sheet name="20170620_ShopMileageExchnage" sheetId="133" r:id="rId24"/>
    <sheet name="20170620_HPDMG" sheetId="130" r:id="rId25"/>
    <sheet name="20170620_Occupation" sheetId="122" r:id="rId26"/>
    <sheet name="20170621_AlchemyInfo" sheetId="131" r:id="rId27"/>
    <sheet name="20170621_AlchemyResultItemGroup" sheetId="132" r:id="rId28"/>
    <sheet name="20170619_수호자 레벨별 추가 보너스 스테이터스" sheetId="119" r:id="rId29"/>
    <sheet name="20170619_세트 아이템 고정옵션 개선" sheetId="120" r:id="rId30"/>
    <sheet name="20170619_장신구 세트 옵션 개선" sheetId="129" r:id="rId31"/>
    <sheet name="20170619_수호석 리뉴얼" sheetId="128" r:id="rId32"/>
    <sheet name="20170620_버서커 스킬 개편" sheetId="124" r:id="rId33"/>
    <sheet name="20170620_데몬헌터 스킬 개편" sheetId="125" r:id="rId34"/>
    <sheet name="20170620_아칸 스킬 개편" sheetId="126" r:id="rId35"/>
    <sheet name="20170620_나이트 스킬 개편" sheetId="127" r:id="rId36"/>
    <sheet name="20170619_초월던전 개편" sheetId="121" r:id="rId37"/>
    <sheet name="20170623_SkillPoint" sheetId="134" r:id="rId38"/>
    <sheet name="20170619_룬스톤 상자 확률" sheetId="118" r:id="rId39"/>
    <sheet name="06월 14일 빌드노트(15일예정)" sheetId="107" r:id="rId40"/>
    <sheet name="20170614_PlayerInfo" sheetId="116" r:id="rId41"/>
    <sheet name="20170612_GlobalMassage" sheetId="115" r:id="rId42"/>
    <sheet name="20170612_AvatarSet" sheetId="112" r:id="rId43"/>
    <sheet name="20170612_AlchemyInfo" sheetId="110" r:id="rId44"/>
    <sheet name="20170612_AlchemyResultItemGroup" sheetId="111" r:id="rId45"/>
    <sheet name="20170612_ShopGuild" sheetId="113" r:id="rId46"/>
    <sheet name="20170612_AttendanceEvent" sheetId="109" r:id="rId47"/>
    <sheet name="06월 05일 빌드노트(08일예정)" sheetId="104" r:id="rId48"/>
    <sheet name="20170605_상품구성" sheetId="106" r:id="rId49"/>
    <sheet name="20170605_PlayerBaseStatus" sheetId="105" r:id="rId50"/>
    <sheet name="05월 30일 빌드노트(31일예정)" sheetId="101" r:id="rId51"/>
    <sheet name="20170530_ServerTagNState" sheetId="103" r:id="rId52"/>
    <sheet name="20170530_AttendanceEvent" sheetId="102" r:id="rId53"/>
    <sheet name="05월 25일 빌드노트(26일예정)" sheetId="98" r:id="rId54"/>
    <sheet name="20170525_퀘스트 보상 개선" sheetId="100" r:id="rId55"/>
    <sheet name="20170525_ShopGachaGradeGroup" sheetId="99" r:id="rId56"/>
    <sheet name="05월 21일 빌드노트(23일예정)" sheetId="97" r:id="rId57"/>
    <sheet name="05월 15일 빌드노트(17일예정)" sheetId="88" r:id="rId58"/>
    <sheet name="20170515_내용참고01" sheetId="92" r:id="rId59"/>
    <sheet name="20170515_내용참고02" sheetId="94" r:id="rId60"/>
    <sheet name="20170515_내용참고03" sheetId="89" r:id="rId61"/>
    <sheet name="20170515_내용참고04" sheetId="93" r:id="rId62"/>
    <sheet name="20170515_DefaultValue" sheetId="96" r:id="rId63"/>
    <sheet name="20170515_GuildLevelExperience" sheetId="90" r:id="rId64"/>
    <sheet name="20170516_길드_시즌&amp;공헌도_보상" sheetId="95" r:id="rId65"/>
    <sheet name="05월 08일 빌드노트(10일예정)" sheetId="91" r:id="rId66"/>
    <sheet name="04월 26일 빌드노트(27일예정)" sheetId="77" r:id="rId67"/>
    <sheet name="20170426_내용참고01" sheetId="78" r:id="rId68"/>
    <sheet name="20170426_상점 구성" sheetId="82" r:id="rId69"/>
    <sheet name="20170426_AddReward" sheetId="81" r:id="rId70"/>
    <sheet name="20170426_Achievement" sheetId="79" r:id="rId71"/>
    <sheet name="20170426_ItemNoxEnchant" sheetId="80" r:id="rId72"/>
    <sheet name="04월 25일 빌드노트(27일예정)" sheetId="83" r:id="rId73"/>
    <sheet name="20170424_내용참고01" sheetId="84" r:id="rId74"/>
    <sheet name="20170424_AddReward" sheetId="85" r:id="rId75"/>
    <sheet name="20170424_Achievement" sheetId="86" r:id="rId76"/>
    <sheet name="20170424_ItemNoxEnchant" sheetId="87" r:id="rId77"/>
    <sheet name="04월 17일 빌드노트" sheetId="70" r:id="rId78"/>
    <sheet name="20170417_내용참고01" sheetId="71" r:id="rId79"/>
    <sheet name="20170417_GuardianStone" sheetId="72" r:id="rId80"/>
    <sheet name="20170417_ShopPremiumPackage" sheetId="73" r:id="rId81"/>
    <sheet name="20170417_ShopGachaGradeGroup" sheetId="74" r:id="rId82"/>
    <sheet name="20170417_ShopGachaItemGroup" sheetId="75" r:id="rId83"/>
    <sheet name="20170417_PVPRanking" sheetId="76" r:id="rId84"/>
    <sheet name="04월 13일 빌드노트" sheetId="64" r:id="rId85"/>
    <sheet name="20170413_내용참고01" sheetId="66" r:id="rId86"/>
    <sheet name="20170413_PlayerBaseStatus" sheetId="67" r:id="rId87"/>
    <sheet name="20170413_ShopGachaItemGroup" sheetId="69" r:id="rId88"/>
    <sheet name="04월 11일 빌드노트" sheetId="68" r:id="rId89"/>
    <sheet name="내용참고0411_1" sheetId="65" r:id="rId90"/>
    <sheet name="04월 06일 빌드노트" sheetId="59" r:id="rId91"/>
    <sheet name="내용참고0405_1" sheetId="60" r:id="rId92"/>
    <sheet name="20170405_ShopGacha" sheetId="61" r:id="rId93"/>
    <sheet name="20170405_ShopGachaGradeGroup" sheetId="62" r:id="rId94"/>
    <sheet name="20170405_ShopGachaItemGroup" sheetId="63" r:id="rId95"/>
    <sheet name="20170405_PlayerBaseStatus" sheetId="57" r:id="rId96"/>
    <sheet name="20170405_GuardianRaidReward" sheetId="56" r:id="rId97"/>
    <sheet name="2017405_AddReward" sheetId="55" r:id="rId98"/>
    <sheet name="20170405_수호레이드파티초대보상(변경없음)" sheetId="54" r:id="rId99"/>
    <sheet name="03월 30일 빌드노트" sheetId="53" r:id="rId100"/>
    <sheet name="내용참고0330_1" sheetId="58" r:id="rId101"/>
    <sheet name="03월 27일 빌드노트" sheetId="49" r:id="rId102"/>
    <sheet name="03월 24일 빌드노트" sheetId="52" r:id="rId103"/>
    <sheet name="20170324_ShopAdmissionBuy" sheetId="51" r:id="rId104"/>
    <sheet name="20170324_CraftItem" sheetId="46" r:id="rId105"/>
    <sheet name="20170324_CraftMaterial" sheetId="50" r:id="rId106"/>
    <sheet name="20170324_AddReward" sheetId="48" r:id="rId107"/>
    <sheet name="03월 20일 빌드노트" sheetId="39" r:id="rId108"/>
    <sheet name="내용참고0320_1" sheetId="47" r:id="rId109"/>
    <sheet name="20170320_GuardianStone" sheetId="45" r:id="rId110"/>
    <sheet name="03월 12일 빌드노트" sheetId="43" r:id="rId111"/>
    <sheet name="03월 10일 빌드노트" sheetId="42" r:id="rId112"/>
    <sheet name="내용참고0310_1" sheetId="40" r:id="rId113"/>
    <sheet name="20170310_체력흡수 Simul" sheetId="41" r:id="rId114"/>
    <sheet name="03월 08일 빌드노트" sheetId="35" r:id="rId115"/>
  </sheets>
  <definedNames>
    <definedName name="_xlnm._FilterDatabase" localSheetId="92" hidden="1">'20170405_ShopGacha'!$A$2:$I$8</definedName>
    <definedName name="_xlnm._FilterDatabase" localSheetId="93" hidden="1">'20170405_ShopGachaGradeGroup'!$A$2:$E$8</definedName>
    <definedName name="_xlnm._FilterDatabase" localSheetId="81" hidden="1">'20170417_ShopGachaGradeGroup'!$A$2:$E$2</definedName>
    <definedName name="_xlnm._FilterDatabase" localSheetId="62" hidden="1">'20170515_DefaultValue'!$A$1:$D$1</definedName>
    <definedName name="_xlnm._FilterDatabase" localSheetId="55" hidden="1">'20170525_ShopGachaGradeGroup'!$A$5:$E$946</definedName>
    <definedName name="_xlnm._FilterDatabase" localSheetId="44" hidden="1">'20170612_AlchemyResultItemGroup'!$B$6:$D$294</definedName>
    <definedName name="_xlnm._FilterDatabase" localSheetId="42" hidden="1">'20170612_AvatarSet'!$A$1:$E$41</definedName>
    <definedName name="_xlnm._FilterDatabase" localSheetId="29" hidden="1">'20170619_세트 아이템 고정옵션 개선'!$B$5:$G$180</definedName>
    <definedName name="_xlnm._FilterDatabase" localSheetId="28" hidden="1">'20170619_수호자 레벨별 추가 보너스 스테이터스'!$B$3:$E$2003</definedName>
    <definedName name="_xlnm._FilterDatabase" localSheetId="27" hidden="1">'20170621_AlchemyResultItemGroup'!$B$6:$D$162</definedName>
    <definedName name="_xlnm._FilterDatabase" localSheetId="10" hidden="1">'20170627_AlchemyResultItemGroup'!$B$6:$D$162</definedName>
    <definedName name="_xlnm._FilterDatabase" localSheetId="11" hidden="1">'20170627_CharacterGuardianLevel'!$B$3:$E$2003</definedName>
    <definedName name="_xlnm._FilterDatabase" localSheetId="12" hidden="1">'20170627_ItemFixedOption'!$B$5:$G$180</definedName>
    <definedName name="_Toc469529458" localSheetId="18">'20170627_OccupationtStage'!$B$2</definedName>
    <definedName name="_Toc469529459" localSheetId="18">'20170627_OccupationtStage'!$B$3</definedName>
    <definedName name="_Toc469529460" localSheetId="18">'20170627_OccupationtStage'!$B$5</definedName>
    <definedName name="_Toc469529464" localSheetId="18">'20170627_OccupationtStage'!$B$16</definedName>
    <definedName name="_Toc469529465" localSheetId="18">'20170627_OccupationtStage'!$B$36</definedName>
    <definedName name="_Toc469529467" localSheetId="18">'20170627_OccupationtStage'!$B$44</definedName>
    <definedName name="_Toc469529468" localSheetId="18">'20170627_OccupationtStage'!$B$50</definedName>
    <definedName name="_Toc469529473" localSheetId="18">'20170627_OccupationtStage'!$B$59</definedName>
    <definedName name="_Toc469529474" localSheetId="18">'20170627_OccupationtStage'!#REF!</definedName>
    <definedName name="_Toc469529475" localSheetId="18">'20170627_OccupationtStage'!$B$70</definedName>
    <definedName name="_Toc469529476" localSheetId="18">'20170627_OccupationtStage'!$B$71</definedName>
    <definedName name="_Toc469529477" localSheetId="18">'20170627_OccupationtStage'!$B$78</definedName>
    <definedName name="_Toc469529478" localSheetId="18">'20170627_OccupationtStage'!$B$97</definedName>
    <definedName name="_Toc469529479" localSheetId="18">'20170627_OccupationtStage'!$B$103</definedName>
    <definedName name="_Toc469529480" localSheetId="18">'20170627_OccupationtStage'!$B$196</definedName>
    <definedName name="_Toc469529482" localSheetId="18">'20170627_OccupationtStage'!$B$212</definedName>
    <definedName name="_강화_대상의_조건" localSheetId="18">'20170627_OccupationtStage'!$B$37</definedName>
    <definedName name="_부활_규칙_및" localSheetId="18">'20170627_OccupationtStage'!$B$204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" i="147" l="1"/>
  <c r="E5" i="147"/>
  <c r="E6" i="147"/>
  <c r="E7" i="147"/>
  <c r="E8" i="147"/>
  <c r="E9" i="147"/>
  <c r="E10" i="147"/>
  <c r="E11" i="147"/>
  <c r="E12" i="147"/>
  <c r="E13" i="147"/>
  <c r="E14" i="147"/>
  <c r="E15" i="147"/>
  <c r="E16" i="147"/>
  <c r="E17" i="147"/>
  <c r="E18" i="147"/>
  <c r="E19" i="147"/>
  <c r="E20" i="147"/>
  <c r="E21" i="147"/>
  <c r="E22" i="147"/>
  <c r="E23" i="147"/>
  <c r="E24" i="147"/>
  <c r="E25" i="147"/>
  <c r="E26" i="147"/>
  <c r="E27" i="147"/>
  <c r="E28" i="147"/>
  <c r="E29" i="147"/>
  <c r="E30" i="147"/>
  <c r="E31" i="147"/>
  <c r="E32" i="147"/>
  <c r="E33" i="147"/>
  <c r="E34" i="147"/>
  <c r="E35" i="147"/>
  <c r="E36" i="147"/>
  <c r="E37" i="147"/>
  <c r="E38" i="147"/>
  <c r="E39" i="147"/>
  <c r="E40" i="147"/>
  <c r="E41" i="147"/>
  <c r="E42" i="147"/>
  <c r="E43" i="147"/>
  <c r="E44" i="147"/>
  <c r="E45" i="147"/>
  <c r="E46" i="147"/>
  <c r="E47" i="147"/>
  <c r="E48" i="147"/>
  <c r="E49" i="147"/>
  <c r="E50" i="147"/>
  <c r="E51" i="147"/>
  <c r="E52" i="147"/>
  <c r="E53" i="147"/>
  <c r="E54" i="147"/>
  <c r="E55" i="147"/>
  <c r="E56" i="147"/>
  <c r="E57" i="147"/>
  <c r="E58" i="147"/>
  <c r="E59" i="147"/>
  <c r="E60" i="147"/>
  <c r="E61" i="147"/>
  <c r="E62" i="147"/>
  <c r="E63" i="147"/>
  <c r="E64" i="147"/>
  <c r="E65" i="147"/>
  <c r="E66" i="147"/>
  <c r="E67" i="147"/>
  <c r="E68" i="147"/>
  <c r="E69" i="147"/>
  <c r="E70" i="147"/>
  <c r="E71" i="147"/>
  <c r="E72" i="147"/>
  <c r="E73" i="147"/>
  <c r="E74" i="147"/>
  <c r="E75" i="147"/>
  <c r="E76" i="147"/>
  <c r="E77" i="147"/>
  <c r="E78" i="147"/>
  <c r="E79" i="147"/>
  <c r="E80" i="147"/>
  <c r="E81" i="147"/>
  <c r="E82" i="147"/>
  <c r="E83" i="147"/>
  <c r="E84" i="147"/>
  <c r="E85" i="147"/>
  <c r="E86" i="147"/>
  <c r="E87" i="147"/>
  <c r="E88" i="147"/>
  <c r="E89" i="147"/>
  <c r="E90" i="147"/>
  <c r="E91" i="147"/>
  <c r="E92" i="147"/>
  <c r="E93" i="147"/>
  <c r="E94" i="147"/>
  <c r="E95" i="147"/>
  <c r="E96" i="147"/>
  <c r="E97" i="147"/>
  <c r="E98" i="147"/>
  <c r="E99" i="147"/>
  <c r="E100" i="147"/>
  <c r="E101" i="147"/>
  <c r="E102" i="147"/>
  <c r="E103" i="147"/>
  <c r="E104" i="147"/>
  <c r="E105" i="147"/>
  <c r="E106" i="147"/>
  <c r="E107" i="147"/>
  <c r="E108" i="147"/>
  <c r="E109" i="147"/>
  <c r="E110" i="147"/>
  <c r="E111" i="147"/>
  <c r="E112" i="147"/>
  <c r="E113" i="147"/>
  <c r="E114" i="147"/>
  <c r="E115" i="147"/>
  <c r="E116" i="147"/>
  <c r="E117" i="147"/>
  <c r="E118" i="147"/>
  <c r="E119" i="147"/>
  <c r="E120" i="147"/>
  <c r="E121" i="147"/>
  <c r="E122" i="147"/>
  <c r="E123" i="147"/>
  <c r="E124" i="147"/>
  <c r="E125" i="147"/>
  <c r="E126" i="147"/>
  <c r="E127" i="147"/>
  <c r="E128" i="147"/>
  <c r="E129" i="147"/>
  <c r="E130" i="147"/>
  <c r="E131" i="147"/>
  <c r="E132" i="147"/>
  <c r="E133" i="147"/>
  <c r="E134" i="147"/>
  <c r="E135" i="147"/>
  <c r="E136" i="147"/>
  <c r="E137" i="147"/>
  <c r="E138" i="147"/>
  <c r="E139" i="147"/>
  <c r="E140" i="147"/>
  <c r="E141" i="147"/>
  <c r="E142" i="147"/>
  <c r="E143" i="147"/>
  <c r="E144" i="147"/>
  <c r="E145" i="147"/>
  <c r="E146" i="147"/>
  <c r="E147" i="147"/>
  <c r="E148" i="147"/>
  <c r="E149" i="147"/>
  <c r="E150" i="147"/>
  <c r="E151" i="147"/>
  <c r="E152" i="147"/>
  <c r="E153" i="147"/>
  <c r="E154" i="147"/>
  <c r="E155" i="147"/>
  <c r="E156" i="147"/>
  <c r="E157" i="147"/>
  <c r="E158" i="147"/>
  <c r="E159" i="147"/>
  <c r="E160" i="147"/>
  <c r="E161" i="147"/>
  <c r="E162" i="147"/>
  <c r="E163" i="147"/>
  <c r="E164" i="147"/>
  <c r="E165" i="147"/>
  <c r="E166" i="147"/>
  <c r="E167" i="147"/>
  <c r="E168" i="147"/>
  <c r="E169" i="147"/>
  <c r="E170" i="147"/>
  <c r="E171" i="147"/>
  <c r="E172" i="147"/>
  <c r="E173" i="147"/>
  <c r="E174" i="147"/>
  <c r="E175" i="147"/>
  <c r="E176" i="147"/>
  <c r="E177" i="147"/>
  <c r="E178" i="147"/>
  <c r="E179" i="147"/>
  <c r="E180" i="147"/>
  <c r="E181" i="147"/>
  <c r="E182" i="147"/>
  <c r="E183" i="147"/>
  <c r="E184" i="147"/>
  <c r="E185" i="147"/>
  <c r="E186" i="147"/>
  <c r="E187" i="147"/>
  <c r="E188" i="147"/>
  <c r="E189" i="147"/>
  <c r="E190" i="147"/>
  <c r="E191" i="147"/>
  <c r="E192" i="147"/>
  <c r="E193" i="147"/>
  <c r="E194" i="147"/>
  <c r="E195" i="147"/>
  <c r="E196" i="147"/>
  <c r="E197" i="147"/>
  <c r="E198" i="147"/>
  <c r="E199" i="147"/>
  <c r="E200" i="147"/>
  <c r="E201" i="147"/>
  <c r="E202" i="147"/>
  <c r="E203" i="147"/>
  <c r="E204" i="147"/>
  <c r="E205" i="147"/>
  <c r="E206" i="147"/>
  <c r="E207" i="147"/>
  <c r="E208" i="147"/>
  <c r="E209" i="147"/>
  <c r="E210" i="147"/>
  <c r="E211" i="147"/>
  <c r="E212" i="147"/>
  <c r="E213" i="147"/>
  <c r="E214" i="147"/>
  <c r="E215" i="147"/>
  <c r="E216" i="147"/>
  <c r="E217" i="147"/>
  <c r="E218" i="147"/>
  <c r="E219" i="147"/>
  <c r="E220" i="147"/>
  <c r="E221" i="147"/>
  <c r="E222" i="147"/>
  <c r="E223" i="147"/>
  <c r="E224" i="147"/>
  <c r="E225" i="147"/>
  <c r="E226" i="147"/>
  <c r="E227" i="147"/>
  <c r="E228" i="147"/>
  <c r="E229" i="147"/>
  <c r="E230" i="147"/>
  <c r="E231" i="147"/>
  <c r="E232" i="147"/>
  <c r="E233" i="147"/>
  <c r="E234" i="147"/>
  <c r="E235" i="147"/>
  <c r="E236" i="147"/>
  <c r="E237" i="147"/>
  <c r="E238" i="147"/>
  <c r="E239" i="147"/>
  <c r="E240" i="147"/>
  <c r="E241" i="147"/>
  <c r="E242" i="147"/>
  <c r="E243" i="147"/>
  <c r="E244" i="147"/>
  <c r="E245" i="147"/>
  <c r="E246" i="147"/>
  <c r="E247" i="147"/>
  <c r="E248" i="147"/>
  <c r="E249" i="147"/>
  <c r="E250" i="147"/>
  <c r="E251" i="147"/>
  <c r="E252" i="147"/>
  <c r="E253" i="147"/>
  <c r="E254" i="147"/>
  <c r="E255" i="147"/>
  <c r="E256" i="147"/>
  <c r="E257" i="147"/>
  <c r="E258" i="147"/>
  <c r="E259" i="147"/>
  <c r="E260" i="147"/>
  <c r="E261" i="147"/>
  <c r="E262" i="147"/>
  <c r="E263" i="147"/>
  <c r="E264" i="147"/>
  <c r="E265" i="147"/>
  <c r="E266" i="147"/>
  <c r="E267" i="147"/>
  <c r="E268" i="147"/>
  <c r="E269" i="147"/>
  <c r="E270" i="147"/>
  <c r="E271" i="147"/>
  <c r="E272" i="147"/>
  <c r="E273" i="147"/>
  <c r="E274" i="147"/>
  <c r="E275" i="147"/>
  <c r="E276" i="147"/>
  <c r="E277" i="147"/>
  <c r="E278" i="147"/>
  <c r="E279" i="147"/>
  <c r="E280" i="147"/>
  <c r="E281" i="147"/>
  <c r="E282" i="147"/>
  <c r="E283" i="147"/>
  <c r="E284" i="147"/>
  <c r="E285" i="147"/>
  <c r="E286" i="147"/>
  <c r="E287" i="147"/>
  <c r="E288" i="147"/>
  <c r="E289" i="147"/>
  <c r="E290" i="147"/>
  <c r="E291" i="147"/>
  <c r="E292" i="147"/>
  <c r="E293" i="147"/>
  <c r="E294" i="147"/>
  <c r="E295" i="147"/>
  <c r="E296" i="147"/>
  <c r="E297" i="147"/>
  <c r="E298" i="147"/>
  <c r="E299" i="147"/>
  <c r="E300" i="147"/>
  <c r="E301" i="147"/>
  <c r="E302" i="147"/>
  <c r="E303" i="147"/>
  <c r="E304" i="147"/>
  <c r="E305" i="147"/>
  <c r="E306" i="147"/>
  <c r="E307" i="147"/>
  <c r="E308" i="147"/>
  <c r="E309" i="147"/>
  <c r="E310" i="147"/>
  <c r="E311" i="147"/>
  <c r="E312" i="147"/>
  <c r="E313" i="147"/>
  <c r="E314" i="147"/>
  <c r="E315" i="147"/>
  <c r="E316" i="147"/>
  <c r="E317" i="147"/>
  <c r="E318" i="147"/>
  <c r="E319" i="147"/>
  <c r="E320" i="147"/>
  <c r="E321" i="147"/>
  <c r="E322" i="147"/>
  <c r="E323" i="147"/>
  <c r="E324" i="147"/>
  <c r="E325" i="147"/>
  <c r="E326" i="147"/>
  <c r="E327" i="147"/>
  <c r="E328" i="147"/>
  <c r="E329" i="147"/>
  <c r="E330" i="147"/>
  <c r="E331" i="147"/>
  <c r="E332" i="147"/>
  <c r="E333" i="147"/>
  <c r="E334" i="147"/>
  <c r="E335" i="147"/>
  <c r="E336" i="147"/>
  <c r="E337" i="147"/>
  <c r="E338" i="147"/>
  <c r="E339" i="147"/>
  <c r="E340" i="147"/>
  <c r="E341" i="147"/>
  <c r="E342" i="147"/>
  <c r="E343" i="147"/>
  <c r="E344" i="147"/>
  <c r="E345" i="147"/>
  <c r="E346" i="147"/>
  <c r="E347" i="147"/>
  <c r="E348" i="147"/>
  <c r="E349" i="147"/>
  <c r="E350" i="147"/>
  <c r="E351" i="147"/>
  <c r="E352" i="147"/>
  <c r="E353" i="147"/>
  <c r="E354" i="147"/>
  <c r="E355" i="147"/>
  <c r="E356" i="147"/>
  <c r="E357" i="147"/>
  <c r="E358" i="147"/>
  <c r="E359" i="147"/>
  <c r="E360" i="147"/>
  <c r="E361" i="147"/>
  <c r="E362" i="147"/>
  <c r="E363" i="147"/>
  <c r="E364" i="147"/>
  <c r="E365" i="147"/>
  <c r="E366" i="147"/>
  <c r="E367" i="147"/>
  <c r="E368" i="147"/>
  <c r="E369" i="147"/>
  <c r="E370" i="147"/>
  <c r="E371" i="147"/>
  <c r="E372" i="147"/>
  <c r="E373" i="147"/>
  <c r="E374" i="147"/>
  <c r="E375" i="147"/>
  <c r="E376" i="147"/>
  <c r="E377" i="147"/>
  <c r="E378" i="147"/>
  <c r="E379" i="147"/>
  <c r="E380" i="147"/>
  <c r="E381" i="147"/>
  <c r="E382" i="147"/>
  <c r="E383" i="147"/>
  <c r="E384" i="147"/>
  <c r="E385" i="147"/>
  <c r="E386" i="147"/>
  <c r="E387" i="147"/>
  <c r="E388" i="147"/>
  <c r="E389" i="147"/>
  <c r="E390" i="147"/>
  <c r="E391" i="147"/>
  <c r="E392" i="147"/>
  <c r="E393" i="147"/>
  <c r="E394" i="147"/>
  <c r="E395" i="147"/>
  <c r="E396" i="147"/>
  <c r="E397" i="147"/>
  <c r="E398" i="147"/>
  <c r="E399" i="147"/>
  <c r="E400" i="147"/>
  <c r="E401" i="147"/>
  <c r="E402" i="147"/>
  <c r="E403" i="147"/>
  <c r="E404" i="147"/>
  <c r="E405" i="147"/>
  <c r="E406" i="147"/>
  <c r="E407" i="147"/>
  <c r="E408" i="147"/>
  <c r="E409" i="147"/>
  <c r="E410" i="147"/>
  <c r="E411" i="147"/>
  <c r="E412" i="147"/>
  <c r="E413" i="147"/>
  <c r="E414" i="147"/>
  <c r="E415" i="147"/>
  <c r="E416" i="147"/>
  <c r="E417" i="147"/>
  <c r="E418" i="147"/>
  <c r="E419" i="147"/>
  <c r="E420" i="147"/>
  <c r="E421" i="147"/>
  <c r="E422" i="147"/>
  <c r="E423" i="147"/>
  <c r="E424" i="147"/>
  <c r="E425" i="147"/>
  <c r="E426" i="147"/>
  <c r="E427" i="147"/>
  <c r="E428" i="147"/>
  <c r="E429" i="147"/>
  <c r="E430" i="147"/>
  <c r="E431" i="147"/>
  <c r="E432" i="147"/>
  <c r="E433" i="147"/>
  <c r="E434" i="147"/>
  <c r="E435" i="147"/>
  <c r="E436" i="147"/>
  <c r="E437" i="147"/>
  <c r="E438" i="147"/>
  <c r="E439" i="147"/>
  <c r="E440" i="147"/>
  <c r="E441" i="147"/>
  <c r="E442" i="147"/>
  <c r="E443" i="147"/>
  <c r="E444" i="147"/>
  <c r="E445" i="147"/>
  <c r="E446" i="147"/>
  <c r="E447" i="147"/>
  <c r="E448" i="147"/>
  <c r="E449" i="147"/>
  <c r="E450" i="147"/>
  <c r="E451" i="147"/>
  <c r="E452" i="147"/>
  <c r="E453" i="147"/>
  <c r="E454" i="147"/>
  <c r="E455" i="147"/>
  <c r="E456" i="147"/>
  <c r="E457" i="147"/>
  <c r="E458" i="147"/>
  <c r="E459" i="147"/>
  <c r="E460" i="147"/>
  <c r="E461" i="147"/>
  <c r="E462" i="147"/>
  <c r="E463" i="147"/>
  <c r="E464" i="147"/>
  <c r="E465" i="147"/>
  <c r="E466" i="147"/>
  <c r="E467" i="147"/>
  <c r="E468" i="147"/>
  <c r="E469" i="147"/>
  <c r="E470" i="147"/>
  <c r="E471" i="147"/>
  <c r="E472" i="147"/>
  <c r="E473" i="147"/>
  <c r="E474" i="147"/>
  <c r="E475" i="147"/>
  <c r="E476" i="147"/>
  <c r="E477" i="147"/>
  <c r="E478" i="147"/>
  <c r="E479" i="147"/>
  <c r="E480" i="147"/>
  <c r="E481" i="147"/>
  <c r="E482" i="147"/>
  <c r="E483" i="147"/>
  <c r="E484" i="147"/>
  <c r="E485" i="147"/>
  <c r="E486" i="147"/>
  <c r="E487" i="147"/>
  <c r="E488" i="147"/>
  <c r="E489" i="147"/>
  <c r="E490" i="147"/>
  <c r="E491" i="147"/>
  <c r="E492" i="147"/>
  <c r="E493" i="147"/>
  <c r="E494" i="147"/>
  <c r="E495" i="147"/>
  <c r="E496" i="147"/>
  <c r="E497" i="147"/>
  <c r="E498" i="147"/>
  <c r="E499" i="147"/>
  <c r="E500" i="147"/>
  <c r="E501" i="147"/>
  <c r="E502" i="147"/>
  <c r="E503" i="147"/>
  <c r="E504" i="147"/>
  <c r="E505" i="147"/>
  <c r="E506" i="147"/>
  <c r="E507" i="147"/>
  <c r="E508" i="147"/>
  <c r="E509" i="147"/>
  <c r="E510" i="147"/>
  <c r="E511" i="147"/>
  <c r="E512" i="147"/>
  <c r="E513" i="147"/>
  <c r="E514" i="147"/>
  <c r="E515" i="147"/>
  <c r="E516" i="147"/>
  <c r="E517" i="147"/>
  <c r="E518" i="147"/>
  <c r="E519" i="147"/>
  <c r="E520" i="147"/>
  <c r="E521" i="147"/>
  <c r="E522" i="147"/>
  <c r="E523" i="147"/>
  <c r="E524" i="147"/>
  <c r="E525" i="147"/>
  <c r="E526" i="147"/>
  <c r="E527" i="147"/>
  <c r="E528" i="147"/>
  <c r="E529" i="147"/>
  <c r="E530" i="147"/>
  <c r="E531" i="147"/>
  <c r="E532" i="147"/>
  <c r="E533" i="147"/>
  <c r="E534" i="147"/>
  <c r="E535" i="147"/>
  <c r="E536" i="147"/>
  <c r="E537" i="147"/>
  <c r="E538" i="147"/>
  <c r="E539" i="147"/>
  <c r="E540" i="147"/>
  <c r="E541" i="147"/>
  <c r="E542" i="147"/>
  <c r="E543" i="147"/>
  <c r="E544" i="147"/>
  <c r="E545" i="147"/>
  <c r="E546" i="147"/>
  <c r="E547" i="147"/>
  <c r="E548" i="147"/>
  <c r="E549" i="147"/>
  <c r="E550" i="147"/>
  <c r="E551" i="147"/>
  <c r="E552" i="147"/>
  <c r="E553" i="147"/>
  <c r="E554" i="147"/>
  <c r="E555" i="147"/>
  <c r="E556" i="147"/>
  <c r="E557" i="147"/>
  <c r="E558" i="147"/>
  <c r="E559" i="147"/>
  <c r="E560" i="147"/>
  <c r="E561" i="147"/>
  <c r="E562" i="147"/>
  <c r="E563" i="147"/>
  <c r="E564" i="147"/>
  <c r="E565" i="147"/>
  <c r="E566" i="147"/>
  <c r="E567" i="147"/>
  <c r="E568" i="147"/>
  <c r="E569" i="147"/>
  <c r="E570" i="147"/>
  <c r="E571" i="147"/>
  <c r="E572" i="147"/>
  <c r="E573" i="147"/>
  <c r="E574" i="147"/>
  <c r="E575" i="147"/>
  <c r="E576" i="147"/>
  <c r="E577" i="147"/>
  <c r="E578" i="147"/>
  <c r="E579" i="147"/>
  <c r="E580" i="147"/>
  <c r="E581" i="147"/>
  <c r="E582" i="147"/>
  <c r="E583" i="147"/>
  <c r="E584" i="147"/>
  <c r="E585" i="147"/>
  <c r="E586" i="147"/>
  <c r="E587" i="147"/>
  <c r="E588" i="147"/>
  <c r="E589" i="147"/>
  <c r="E590" i="147"/>
  <c r="E591" i="147"/>
  <c r="E592" i="147"/>
  <c r="E593" i="147"/>
  <c r="E594" i="147"/>
  <c r="E595" i="147"/>
  <c r="E596" i="147"/>
  <c r="E597" i="147"/>
  <c r="E598" i="147"/>
  <c r="E599" i="147"/>
  <c r="E600" i="147"/>
  <c r="E601" i="147"/>
  <c r="E602" i="147"/>
  <c r="E603" i="147"/>
  <c r="E604" i="147"/>
  <c r="E605" i="147"/>
  <c r="E606" i="147"/>
  <c r="E607" i="147"/>
  <c r="E608" i="147"/>
  <c r="E609" i="147"/>
  <c r="E610" i="147"/>
  <c r="E611" i="147"/>
  <c r="E612" i="147"/>
  <c r="E613" i="147"/>
  <c r="E614" i="147"/>
  <c r="E615" i="147"/>
  <c r="E616" i="147"/>
  <c r="E617" i="147"/>
  <c r="E618" i="147"/>
  <c r="E619" i="147"/>
  <c r="E620" i="147"/>
  <c r="E621" i="147"/>
  <c r="E622" i="147"/>
  <c r="E623" i="147"/>
  <c r="E624" i="147"/>
  <c r="E625" i="147"/>
  <c r="E626" i="147"/>
  <c r="E627" i="147"/>
  <c r="E628" i="147"/>
  <c r="E629" i="147"/>
  <c r="E630" i="147"/>
  <c r="E631" i="147"/>
  <c r="E632" i="147"/>
  <c r="E633" i="147"/>
  <c r="E634" i="147"/>
  <c r="E635" i="147"/>
  <c r="E636" i="147"/>
  <c r="E637" i="147"/>
  <c r="E638" i="147"/>
  <c r="E639" i="147"/>
  <c r="E640" i="147"/>
  <c r="E641" i="147"/>
  <c r="E642" i="147"/>
  <c r="E643" i="147"/>
  <c r="E644" i="147"/>
  <c r="E645" i="147"/>
  <c r="E646" i="147"/>
  <c r="E647" i="147"/>
  <c r="E648" i="147"/>
  <c r="E649" i="147"/>
  <c r="E650" i="147"/>
  <c r="E651" i="147"/>
  <c r="E652" i="147"/>
  <c r="E653" i="147"/>
  <c r="E654" i="147"/>
  <c r="E655" i="147"/>
  <c r="E656" i="147"/>
  <c r="E657" i="147"/>
  <c r="E658" i="147"/>
  <c r="E659" i="147"/>
  <c r="E660" i="147"/>
  <c r="E661" i="147"/>
  <c r="E662" i="147"/>
  <c r="E663" i="147"/>
  <c r="E664" i="147"/>
  <c r="E665" i="147"/>
  <c r="E666" i="147"/>
  <c r="E667" i="147"/>
  <c r="E668" i="147"/>
  <c r="E669" i="147"/>
  <c r="E670" i="147"/>
  <c r="E671" i="147"/>
  <c r="E672" i="147"/>
  <c r="E673" i="147"/>
  <c r="E674" i="147"/>
  <c r="E675" i="147"/>
  <c r="E676" i="147"/>
  <c r="E677" i="147"/>
  <c r="E678" i="147"/>
  <c r="E679" i="147"/>
  <c r="E680" i="147"/>
  <c r="E681" i="147"/>
  <c r="E682" i="147"/>
  <c r="E683" i="147"/>
  <c r="E684" i="147"/>
  <c r="E685" i="147"/>
  <c r="E686" i="147"/>
  <c r="E687" i="147"/>
  <c r="E688" i="147"/>
  <c r="E689" i="147"/>
  <c r="E690" i="147"/>
  <c r="E691" i="147"/>
  <c r="E692" i="147"/>
  <c r="E693" i="147"/>
  <c r="E694" i="147"/>
  <c r="E695" i="147"/>
  <c r="E696" i="147"/>
  <c r="E697" i="147"/>
  <c r="E698" i="147"/>
  <c r="E699" i="147"/>
  <c r="E700" i="147"/>
  <c r="E701" i="147"/>
  <c r="E702" i="147"/>
  <c r="E703" i="147"/>
  <c r="E704" i="147"/>
  <c r="E705" i="147"/>
  <c r="E706" i="147"/>
  <c r="E707" i="147"/>
  <c r="E708" i="147"/>
  <c r="E709" i="147"/>
  <c r="E710" i="147"/>
  <c r="E711" i="147"/>
  <c r="E712" i="147"/>
  <c r="E713" i="147"/>
  <c r="E714" i="147"/>
  <c r="E715" i="147"/>
  <c r="E716" i="147"/>
  <c r="E717" i="147"/>
  <c r="E718" i="147"/>
  <c r="E719" i="147"/>
  <c r="E720" i="147"/>
  <c r="E721" i="147"/>
  <c r="E722" i="147"/>
  <c r="E723" i="147"/>
  <c r="E724" i="147"/>
  <c r="E725" i="147"/>
  <c r="E726" i="147"/>
  <c r="E727" i="147"/>
  <c r="E728" i="147"/>
  <c r="E729" i="147"/>
  <c r="E730" i="147"/>
  <c r="E731" i="147"/>
  <c r="E732" i="147"/>
  <c r="E733" i="147"/>
  <c r="E734" i="147"/>
  <c r="E735" i="147"/>
  <c r="E736" i="147"/>
  <c r="E737" i="147"/>
  <c r="E738" i="147"/>
  <c r="E739" i="147"/>
  <c r="E740" i="147"/>
  <c r="E741" i="147"/>
  <c r="E742" i="147"/>
  <c r="E743" i="147"/>
  <c r="E744" i="147"/>
  <c r="E745" i="147"/>
  <c r="E746" i="147"/>
  <c r="E747" i="147"/>
  <c r="E748" i="147"/>
  <c r="E749" i="147"/>
  <c r="E750" i="147"/>
  <c r="E751" i="147"/>
  <c r="E752" i="147"/>
  <c r="E753" i="147"/>
  <c r="E754" i="147"/>
  <c r="E755" i="147"/>
  <c r="E756" i="147"/>
  <c r="E757" i="147"/>
  <c r="E758" i="147"/>
  <c r="E759" i="147"/>
  <c r="E760" i="147"/>
  <c r="E761" i="147"/>
  <c r="E762" i="147"/>
  <c r="E763" i="147"/>
  <c r="E764" i="147"/>
  <c r="E765" i="147"/>
  <c r="E766" i="147"/>
  <c r="E767" i="147"/>
  <c r="E768" i="147"/>
  <c r="E769" i="147"/>
  <c r="E770" i="147"/>
  <c r="E771" i="147"/>
  <c r="E772" i="147"/>
  <c r="E773" i="147"/>
  <c r="E774" i="147"/>
  <c r="E775" i="147"/>
  <c r="E776" i="147"/>
  <c r="E777" i="147"/>
  <c r="E778" i="147"/>
  <c r="E779" i="147"/>
  <c r="E780" i="147"/>
  <c r="E781" i="147"/>
  <c r="E782" i="147"/>
  <c r="E783" i="147"/>
  <c r="E784" i="147"/>
  <c r="E785" i="147"/>
  <c r="E786" i="147"/>
  <c r="E787" i="147"/>
  <c r="E788" i="147"/>
  <c r="E789" i="147"/>
  <c r="E790" i="147"/>
  <c r="E791" i="147"/>
  <c r="E792" i="147"/>
  <c r="E793" i="147"/>
  <c r="E794" i="147"/>
  <c r="E795" i="147"/>
  <c r="E796" i="147"/>
  <c r="E797" i="147"/>
  <c r="E798" i="147"/>
  <c r="E799" i="147"/>
  <c r="E800" i="147"/>
  <c r="E801" i="147"/>
  <c r="E802" i="147"/>
  <c r="E803" i="147"/>
  <c r="E804" i="147"/>
  <c r="E805" i="147"/>
  <c r="E806" i="147"/>
  <c r="E807" i="147"/>
  <c r="E808" i="147"/>
  <c r="E809" i="147"/>
  <c r="E810" i="147"/>
  <c r="E811" i="147"/>
  <c r="E812" i="147"/>
  <c r="E813" i="147"/>
  <c r="E814" i="147"/>
  <c r="E815" i="147"/>
  <c r="E816" i="147"/>
  <c r="E817" i="147"/>
  <c r="E818" i="147"/>
  <c r="E819" i="147"/>
  <c r="E820" i="147"/>
  <c r="E821" i="147"/>
  <c r="E822" i="147"/>
  <c r="E823" i="147"/>
  <c r="E824" i="147"/>
  <c r="E825" i="147"/>
  <c r="E826" i="147"/>
  <c r="E827" i="147"/>
  <c r="E828" i="147"/>
  <c r="E829" i="147"/>
  <c r="E830" i="147"/>
  <c r="E831" i="147"/>
  <c r="E832" i="147"/>
  <c r="E833" i="147"/>
  <c r="E834" i="147"/>
  <c r="E835" i="147"/>
  <c r="E836" i="147"/>
  <c r="E837" i="147"/>
  <c r="E838" i="147"/>
  <c r="E839" i="147"/>
  <c r="E840" i="147"/>
  <c r="E841" i="147"/>
  <c r="E842" i="147"/>
  <c r="E843" i="147"/>
  <c r="E844" i="147"/>
  <c r="E845" i="147"/>
  <c r="E846" i="147"/>
  <c r="E847" i="147"/>
  <c r="E848" i="147"/>
  <c r="E849" i="147"/>
  <c r="E850" i="147"/>
  <c r="E851" i="147"/>
  <c r="E852" i="147"/>
  <c r="E853" i="147"/>
  <c r="E854" i="147"/>
  <c r="E855" i="147"/>
  <c r="E856" i="147"/>
  <c r="E857" i="147"/>
  <c r="E858" i="147"/>
  <c r="E859" i="147"/>
  <c r="E860" i="147"/>
  <c r="E861" i="147"/>
  <c r="E862" i="147"/>
  <c r="E863" i="147"/>
  <c r="E864" i="147"/>
  <c r="E865" i="147"/>
  <c r="E866" i="147"/>
  <c r="E867" i="147"/>
  <c r="E868" i="147"/>
  <c r="E869" i="147"/>
  <c r="E870" i="147"/>
  <c r="E871" i="147"/>
  <c r="E872" i="147"/>
  <c r="E873" i="147"/>
  <c r="E874" i="147"/>
  <c r="E875" i="147"/>
  <c r="E876" i="147"/>
  <c r="E877" i="147"/>
  <c r="E878" i="147"/>
  <c r="E879" i="147"/>
  <c r="E880" i="147"/>
  <c r="E881" i="147"/>
  <c r="E882" i="147"/>
  <c r="E883" i="147"/>
  <c r="E884" i="147"/>
  <c r="E885" i="147"/>
  <c r="E886" i="147"/>
  <c r="E887" i="147"/>
  <c r="E888" i="147"/>
  <c r="E889" i="147"/>
  <c r="E890" i="147"/>
  <c r="E891" i="147"/>
  <c r="E892" i="147"/>
  <c r="E893" i="147"/>
  <c r="E894" i="147"/>
  <c r="E895" i="147"/>
  <c r="E896" i="147"/>
  <c r="E897" i="147"/>
  <c r="E898" i="147"/>
  <c r="E899" i="147"/>
  <c r="E900" i="147"/>
  <c r="E901" i="147"/>
  <c r="E902" i="147"/>
  <c r="E903" i="147"/>
  <c r="E904" i="147"/>
  <c r="E905" i="147"/>
  <c r="E906" i="147"/>
  <c r="E907" i="147"/>
  <c r="E908" i="147"/>
  <c r="E909" i="147"/>
  <c r="E910" i="147"/>
  <c r="E911" i="147"/>
  <c r="E912" i="147"/>
  <c r="E913" i="147"/>
  <c r="E914" i="147"/>
  <c r="E915" i="147"/>
  <c r="E916" i="147"/>
  <c r="E917" i="147"/>
  <c r="E918" i="147"/>
  <c r="E919" i="147"/>
  <c r="E920" i="147"/>
  <c r="E921" i="147"/>
  <c r="E922" i="147"/>
  <c r="E923" i="147"/>
  <c r="E924" i="147"/>
  <c r="E925" i="147"/>
  <c r="E926" i="147"/>
  <c r="E927" i="147"/>
  <c r="E928" i="147"/>
  <c r="E929" i="147"/>
  <c r="E930" i="147"/>
  <c r="E931" i="147"/>
  <c r="E932" i="147"/>
  <c r="E933" i="147"/>
  <c r="E934" i="147"/>
  <c r="E935" i="147"/>
  <c r="E936" i="147"/>
  <c r="E937" i="147"/>
  <c r="E938" i="147"/>
  <c r="E939" i="147"/>
  <c r="E940" i="147"/>
  <c r="E941" i="147"/>
  <c r="E942" i="147"/>
  <c r="E943" i="147"/>
  <c r="E944" i="147"/>
  <c r="E945" i="147"/>
  <c r="E946" i="147"/>
  <c r="E947" i="147"/>
  <c r="E948" i="147"/>
  <c r="E949" i="147"/>
  <c r="E950" i="147"/>
  <c r="E951" i="147"/>
  <c r="E952" i="147"/>
  <c r="E953" i="147"/>
  <c r="E954" i="147"/>
  <c r="E955" i="147"/>
  <c r="E956" i="147"/>
  <c r="E957" i="147"/>
  <c r="E958" i="147"/>
  <c r="E959" i="147"/>
  <c r="E960" i="147"/>
  <c r="E961" i="147"/>
  <c r="E962" i="147"/>
  <c r="E963" i="147"/>
  <c r="E964" i="147"/>
  <c r="E965" i="147"/>
  <c r="E966" i="147"/>
  <c r="E967" i="147"/>
  <c r="E968" i="147"/>
  <c r="E969" i="147"/>
  <c r="E970" i="147"/>
  <c r="E971" i="147"/>
  <c r="E972" i="147"/>
  <c r="E973" i="147"/>
  <c r="E974" i="147"/>
  <c r="E975" i="147"/>
  <c r="E976" i="147"/>
  <c r="E977" i="147"/>
  <c r="E978" i="147"/>
  <c r="E979" i="147"/>
  <c r="E980" i="147"/>
  <c r="E981" i="147"/>
  <c r="E982" i="147"/>
  <c r="E983" i="147"/>
  <c r="E984" i="147"/>
  <c r="E985" i="147"/>
  <c r="E986" i="147"/>
  <c r="E987" i="147"/>
  <c r="E988" i="147"/>
  <c r="E989" i="147"/>
  <c r="E990" i="147"/>
  <c r="E991" i="147"/>
  <c r="E992" i="147"/>
  <c r="E993" i="147"/>
  <c r="E994" i="147"/>
  <c r="E995" i="147"/>
  <c r="E996" i="147"/>
  <c r="E997" i="147"/>
  <c r="E998" i="147"/>
  <c r="E999" i="147"/>
  <c r="E1000" i="147"/>
  <c r="E1001" i="147"/>
  <c r="E1002" i="147"/>
  <c r="E1003" i="147"/>
  <c r="E1004" i="147"/>
  <c r="E1005" i="147"/>
  <c r="E1006" i="147"/>
  <c r="E1007" i="147"/>
  <c r="E1008" i="147"/>
  <c r="E1009" i="147"/>
  <c r="E1010" i="147"/>
  <c r="E1011" i="147"/>
  <c r="E1012" i="147"/>
  <c r="E1013" i="147"/>
  <c r="E1014" i="147"/>
  <c r="E1015" i="147"/>
  <c r="E1016" i="147"/>
  <c r="E1017" i="147"/>
  <c r="E1018" i="147"/>
  <c r="E1019" i="147"/>
  <c r="E1020" i="147"/>
  <c r="E1021" i="147"/>
  <c r="E1022" i="147"/>
  <c r="E1023" i="147"/>
  <c r="E1024" i="147"/>
  <c r="E1025" i="147"/>
  <c r="E1026" i="147"/>
  <c r="E1027" i="147"/>
  <c r="E1028" i="147"/>
  <c r="E1029" i="147"/>
  <c r="E1030" i="147"/>
  <c r="E1031" i="147"/>
  <c r="E1032" i="147"/>
  <c r="E1033" i="147"/>
  <c r="E1034" i="147"/>
  <c r="E1035" i="147"/>
  <c r="E1036" i="147"/>
  <c r="E1037" i="147"/>
  <c r="E1038" i="147"/>
  <c r="E1039" i="147"/>
  <c r="E1040" i="147"/>
  <c r="E1041" i="147"/>
  <c r="E1042" i="147"/>
  <c r="E1043" i="147"/>
  <c r="E1044" i="147"/>
  <c r="E1045" i="147"/>
  <c r="E1046" i="147"/>
  <c r="E1047" i="147"/>
  <c r="E1048" i="147"/>
  <c r="E1049" i="147"/>
  <c r="E1050" i="147"/>
  <c r="E1051" i="147"/>
  <c r="E1052" i="147"/>
  <c r="E1053" i="147"/>
  <c r="E1054" i="147"/>
  <c r="E1055" i="147"/>
  <c r="E1056" i="147"/>
  <c r="E1057" i="147"/>
  <c r="E1058" i="147"/>
  <c r="E1059" i="147"/>
  <c r="E1060" i="147"/>
  <c r="E1061" i="147"/>
  <c r="E1062" i="147"/>
  <c r="E1063" i="147"/>
  <c r="E1064" i="147"/>
  <c r="E1065" i="147"/>
  <c r="E1066" i="147"/>
  <c r="E1067" i="147"/>
  <c r="E1068" i="147"/>
  <c r="E1069" i="147"/>
  <c r="E1070" i="147"/>
  <c r="E1071" i="147"/>
  <c r="E1072" i="147"/>
  <c r="E1073" i="147"/>
  <c r="E1074" i="147"/>
  <c r="E1075" i="147"/>
  <c r="E1076" i="147"/>
  <c r="E1077" i="147"/>
  <c r="E1078" i="147"/>
  <c r="E1079" i="147"/>
  <c r="E1080" i="147"/>
  <c r="E1081" i="147"/>
  <c r="E1082" i="147"/>
  <c r="E1083" i="147"/>
  <c r="E1084" i="147"/>
  <c r="E1085" i="147"/>
  <c r="E1086" i="147"/>
  <c r="E1087" i="147"/>
  <c r="E1088" i="147"/>
  <c r="E1089" i="147"/>
  <c r="E1090" i="147"/>
  <c r="E1091" i="147"/>
  <c r="E1092" i="147"/>
  <c r="E1093" i="147"/>
  <c r="E1094" i="147"/>
  <c r="E1095" i="147"/>
  <c r="E1096" i="147"/>
  <c r="E1097" i="147"/>
  <c r="E1098" i="147"/>
  <c r="E1099" i="147"/>
  <c r="E1100" i="147"/>
  <c r="E1101" i="147"/>
  <c r="E1102" i="147"/>
  <c r="E1103" i="147"/>
  <c r="E1104" i="147"/>
  <c r="E1105" i="147"/>
  <c r="E1106" i="147"/>
  <c r="E1107" i="147"/>
  <c r="E1108" i="147"/>
  <c r="E1109" i="147"/>
  <c r="E1110" i="147"/>
  <c r="E1111" i="147"/>
  <c r="E1112" i="147"/>
  <c r="E1113" i="147"/>
  <c r="E1114" i="147"/>
  <c r="E1115" i="147"/>
  <c r="E1116" i="147"/>
  <c r="E1117" i="147"/>
  <c r="E1118" i="147"/>
  <c r="E1119" i="147"/>
  <c r="E1120" i="147"/>
  <c r="E1121" i="147"/>
  <c r="E1122" i="147"/>
  <c r="E1123" i="147"/>
  <c r="E1124" i="147"/>
  <c r="E1125" i="147"/>
  <c r="E1126" i="147"/>
  <c r="E1127" i="147"/>
  <c r="E1128" i="147"/>
  <c r="E1129" i="147"/>
  <c r="E1130" i="147"/>
  <c r="E1131" i="147"/>
  <c r="E1132" i="147"/>
  <c r="E1133" i="147"/>
  <c r="E1134" i="147"/>
  <c r="E1135" i="147"/>
  <c r="E1136" i="147"/>
  <c r="E1137" i="147"/>
  <c r="E1138" i="147"/>
  <c r="E1139" i="147"/>
  <c r="E1140" i="147"/>
  <c r="E1141" i="147"/>
  <c r="E1142" i="147"/>
  <c r="E1143" i="147"/>
  <c r="E1144" i="147"/>
  <c r="E1145" i="147"/>
  <c r="E1146" i="147"/>
  <c r="E1147" i="147"/>
  <c r="E1148" i="147"/>
  <c r="E1149" i="147"/>
  <c r="E1150" i="147"/>
  <c r="E1151" i="147"/>
  <c r="E1152" i="147"/>
  <c r="E1153" i="147"/>
  <c r="E1154" i="147"/>
  <c r="E1155" i="147"/>
  <c r="E1156" i="147"/>
  <c r="E1157" i="147"/>
  <c r="E1158" i="147"/>
  <c r="E1159" i="147"/>
  <c r="E1160" i="147"/>
  <c r="E1161" i="147"/>
  <c r="E1162" i="147"/>
  <c r="E1163" i="147"/>
  <c r="E1164" i="147"/>
  <c r="E1165" i="147"/>
  <c r="E1166" i="147"/>
  <c r="E1167" i="147"/>
  <c r="E1168" i="147"/>
  <c r="E1169" i="147"/>
  <c r="E1170" i="147"/>
  <c r="E1171" i="147"/>
  <c r="E1172" i="147"/>
  <c r="E1173" i="147"/>
  <c r="E1174" i="147"/>
  <c r="E1175" i="147"/>
  <c r="E1176" i="147"/>
  <c r="E1177" i="147"/>
  <c r="E1178" i="147"/>
  <c r="E1179" i="147"/>
  <c r="E1180" i="147"/>
  <c r="E1181" i="147"/>
  <c r="E1182" i="147"/>
  <c r="E1183" i="147"/>
  <c r="E1184" i="147"/>
  <c r="E1185" i="147"/>
  <c r="E1186" i="147"/>
  <c r="E1187" i="147"/>
  <c r="E1188" i="147"/>
  <c r="E1189" i="147"/>
  <c r="E1190" i="147"/>
  <c r="E1191" i="147"/>
  <c r="E1192" i="147"/>
  <c r="E1193" i="147"/>
  <c r="E1194" i="147"/>
  <c r="E1195" i="147"/>
  <c r="E1196" i="147"/>
  <c r="E1197" i="147"/>
  <c r="E1198" i="147"/>
  <c r="E1199" i="147"/>
  <c r="E1200" i="147"/>
  <c r="E1201" i="147"/>
  <c r="E1202" i="147"/>
  <c r="E1203" i="147"/>
  <c r="E1204" i="147"/>
  <c r="E1205" i="147"/>
  <c r="E1206" i="147"/>
  <c r="E1207" i="147"/>
  <c r="E1208" i="147"/>
  <c r="E1209" i="147"/>
  <c r="E1210" i="147"/>
  <c r="E1211" i="147"/>
  <c r="E1212" i="147"/>
  <c r="E1213" i="147"/>
  <c r="E1214" i="147"/>
  <c r="E1215" i="147"/>
  <c r="E1216" i="147"/>
  <c r="E1217" i="147"/>
  <c r="E1218" i="147"/>
  <c r="E1219" i="147"/>
  <c r="E1220" i="147"/>
  <c r="E1221" i="147"/>
  <c r="E1222" i="147"/>
  <c r="E1223" i="147"/>
  <c r="E1224" i="147"/>
  <c r="E1225" i="147"/>
  <c r="E1226" i="147"/>
  <c r="E1227" i="147"/>
  <c r="E1228" i="147"/>
  <c r="E1229" i="147"/>
  <c r="E1230" i="147"/>
  <c r="E1231" i="147"/>
  <c r="E1232" i="147"/>
  <c r="E1233" i="147"/>
  <c r="E1234" i="147"/>
  <c r="E1235" i="147"/>
  <c r="E1236" i="147"/>
  <c r="E1237" i="147"/>
  <c r="E1238" i="147"/>
  <c r="E1239" i="147"/>
  <c r="E1240" i="147"/>
  <c r="E1241" i="147"/>
  <c r="E1242" i="147"/>
  <c r="E1243" i="147"/>
  <c r="E1244" i="147"/>
  <c r="E1245" i="147"/>
  <c r="E1246" i="147"/>
  <c r="E1247" i="147"/>
  <c r="E1248" i="147"/>
  <c r="E1249" i="147"/>
  <c r="E1250" i="147"/>
  <c r="E1251" i="147"/>
  <c r="E1252" i="147"/>
  <c r="E1253" i="147"/>
  <c r="E1254" i="147"/>
  <c r="E1255" i="147"/>
  <c r="E1256" i="147"/>
  <c r="E1257" i="147"/>
  <c r="E1258" i="147"/>
  <c r="E1259" i="147"/>
  <c r="E1260" i="147"/>
  <c r="E1261" i="147"/>
  <c r="E1262" i="147"/>
  <c r="E1263" i="147"/>
  <c r="E1264" i="147"/>
  <c r="E1265" i="147"/>
  <c r="E1266" i="147"/>
  <c r="E1267" i="147"/>
  <c r="E1268" i="147"/>
  <c r="E1269" i="147"/>
  <c r="E1270" i="147"/>
  <c r="E1271" i="147"/>
  <c r="E1272" i="147"/>
  <c r="E1273" i="147"/>
  <c r="E1274" i="147"/>
  <c r="E1275" i="147"/>
  <c r="E1276" i="147"/>
  <c r="E1277" i="147"/>
  <c r="E1278" i="147"/>
  <c r="E1279" i="147"/>
  <c r="E1280" i="147"/>
  <c r="E1281" i="147"/>
  <c r="E1282" i="147"/>
  <c r="E1283" i="147"/>
  <c r="E1284" i="147"/>
  <c r="E1285" i="147"/>
  <c r="E1286" i="147"/>
  <c r="E1287" i="147"/>
  <c r="E1288" i="147"/>
  <c r="E1289" i="147"/>
  <c r="E1290" i="147"/>
  <c r="E1291" i="147"/>
  <c r="E1292" i="147"/>
  <c r="E1293" i="147"/>
  <c r="E1294" i="147"/>
  <c r="E1295" i="147"/>
  <c r="E1296" i="147"/>
  <c r="E1297" i="147"/>
  <c r="E1298" i="147"/>
  <c r="E1299" i="147"/>
  <c r="E1300" i="147"/>
  <c r="E1301" i="147"/>
  <c r="E1302" i="147"/>
  <c r="E1303" i="147"/>
  <c r="E1304" i="147"/>
  <c r="E1305" i="147"/>
  <c r="E1306" i="147"/>
  <c r="E1307" i="147"/>
  <c r="E1308" i="147"/>
  <c r="E1309" i="147"/>
  <c r="E1310" i="147"/>
  <c r="E1311" i="147"/>
  <c r="E1312" i="147"/>
  <c r="E1313" i="147"/>
  <c r="E1314" i="147"/>
  <c r="E1315" i="147"/>
  <c r="E1316" i="147"/>
  <c r="E1317" i="147"/>
  <c r="E1318" i="147"/>
  <c r="E1319" i="147"/>
  <c r="E1320" i="147"/>
  <c r="E1321" i="147"/>
  <c r="E1322" i="147"/>
  <c r="E1323" i="147"/>
  <c r="E1324" i="147"/>
  <c r="E1325" i="147"/>
  <c r="E1326" i="147"/>
  <c r="E1327" i="147"/>
  <c r="E1328" i="147"/>
  <c r="E1329" i="147"/>
  <c r="E1330" i="147"/>
  <c r="E1331" i="147"/>
  <c r="E1332" i="147"/>
  <c r="E1333" i="147"/>
  <c r="E1334" i="147"/>
  <c r="E1335" i="147"/>
  <c r="E1336" i="147"/>
  <c r="E1337" i="147"/>
  <c r="E1338" i="147"/>
  <c r="E1339" i="147"/>
  <c r="E1340" i="147"/>
  <c r="E1341" i="147"/>
  <c r="E1342" i="147"/>
  <c r="E1343" i="147"/>
  <c r="E1344" i="147"/>
  <c r="E1345" i="147"/>
  <c r="E1346" i="147"/>
  <c r="E1347" i="147"/>
  <c r="E1348" i="147"/>
  <c r="E1349" i="147"/>
  <c r="E1350" i="147"/>
  <c r="E1351" i="147"/>
  <c r="E1352" i="147"/>
  <c r="E1353" i="147"/>
  <c r="E1354" i="147"/>
  <c r="E1355" i="147"/>
  <c r="E1356" i="147"/>
  <c r="E1357" i="147"/>
  <c r="E1358" i="147"/>
  <c r="E1359" i="147"/>
  <c r="E1360" i="147"/>
  <c r="E1361" i="147"/>
  <c r="E1362" i="147"/>
  <c r="E1363" i="147"/>
  <c r="E1364" i="147"/>
  <c r="E1365" i="147"/>
  <c r="E1366" i="147"/>
  <c r="E1367" i="147"/>
  <c r="E1368" i="147"/>
  <c r="E1369" i="147"/>
  <c r="E1370" i="147"/>
  <c r="E1371" i="147"/>
  <c r="E1372" i="147"/>
  <c r="E1373" i="147"/>
  <c r="E1374" i="147"/>
  <c r="E1375" i="147"/>
  <c r="E1376" i="147"/>
  <c r="E1377" i="147"/>
  <c r="E1378" i="147"/>
  <c r="E1379" i="147"/>
  <c r="E1380" i="147"/>
  <c r="E1381" i="147"/>
  <c r="E1382" i="147"/>
  <c r="E1383" i="147"/>
  <c r="E1384" i="147"/>
  <c r="E1385" i="147"/>
  <c r="E1386" i="147"/>
  <c r="E1387" i="147"/>
  <c r="E1388" i="147"/>
  <c r="E1389" i="147"/>
  <c r="E1390" i="147"/>
  <c r="E1391" i="147"/>
  <c r="E1392" i="147"/>
  <c r="E1393" i="147"/>
  <c r="E1394" i="147"/>
  <c r="E1395" i="147"/>
  <c r="E1396" i="147"/>
  <c r="E1397" i="147"/>
  <c r="E1398" i="147"/>
  <c r="E1399" i="147"/>
  <c r="E1400" i="147"/>
  <c r="E1401" i="147"/>
  <c r="E1402" i="147"/>
  <c r="E1403" i="147"/>
  <c r="E1404" i="147"/>
  <c r="E1405" i="147"/>
  <c r="E1406" i="147"/>
  <c r="E1407" i="147"/>
  <c r="E1408" i="147"/>
  <c r="E1409" i="147"/>
  <c r="E1410" i="147"/>
  <c r="E1411" i="147"/>
  <c r="E1412" i="147"/>
  <c r="E1413" i="147"/>
  <c r="E1414" i="147"/>
  <c r="E1415" i="147"/>
  <c r="E1416" i="147"/>
  <c r="E1417" i="147"/>
  <c r="E1418" i="147"/>
  <c r="E1419" i="147"/>
  <c r="E1420" i="147"/>
  <c r="E1421" i="147"/>
  <c r="E1422" i="147"/>
  <c r="E1423" i="147"/>
  <c r="E1424" i="147"/>
  <c r="E1425" i="147"/>
  <c r="E1426" i="147"/>
  <c r="E1427" i="147"/>
  <c r="E1428" i="147"/>
  <c r="E1429" i="147"/>
  <c r="E1430" i="147"/>
  <c r="E1431" i="147"/>
  <c r="E1432" i="147"/>
  <c r="E1433" i="147"/>
  <c r="E1434" i="147"/>
  <c r="E1435" i="147"/>
  <c r="E1436" i="147"/>
  <c r="E1437" i="147"/>
  <c r="E1438" i="147"/>
  <c r="E1439" i="147"/>
  <c r="E1440" i="147"/>
  <c r="E1441" i="147"/>
  <c r="E1442" i="147"/>
  <c r="E1443" i="147"/>
  <c r="E1444" i="147"/>
  <c r="E1445" i="147"/>
  <c r="E1446" i="147"/>
  <c r="E1447" i="147"/>
  <c r="E1448" i="147"/>
  <c r="E1449" i="147"/>
  <c r="E1450" i="147"/>
  <c r="E1451" i="147"/>
  <c r="E1452" i="147"/>
  <c r="E1453" i="147"/>
  <c r="E1454" i="147"/>
  <c r="E1455" i="147"/>
  <c r="E1456" i="147"/>
  <c r="E1457" i="147"/>
  <c r="E1458" i="147"/>
  <c r="E1459" i="147"/>
  <c r="E1460" i="147"/>
  <c r="E1461" i="147"/>
  <c r="E1462" i="147"/>
  <c r="E1463" i="147"/>
  <c r="E1464" i="147"/>
  <c r="E1465" i="147"/>
  <c r="E1466" i="147"/>
  <c r="E1467" i="147"/>
  <c r="E1468" i="147"/>
  <c r="E1469" i="147"/>
  <c r="E1470" i="147"/>
  <c r="E1471" i="147"/>
  <c r="E1472" i="147"/>
  <c r="E1473" i="147"/>
  <c r="E1474" i="147"/>
  <c r="E1475" i="147"/>
  <c r="E1476" i="147"/>
  <c r="E1477" i="147"/>
  <c r="E1478" i="147"/>
  <c r="E1479" i="147"/>
  <c r="E1480" i="147"/>
  <c r="E1481" i="147"/>
  <c r="E1482" i="147"/>
  <c r="E1483" i="147"/>
  <c r="E1484" i="147"/>
  <c r="E1485" i="147"/>
  <c r="E1486" i="147"/>
  <c r="E1487" i="147"/>
  <c r="E1488" i="147"/>
  <c r="E1489" i="147"/>
  <c r="E1490" i="147"/>
  <c r="E1491" i="147"/>
  <c r="E1492" i="147"/>
  <c r="E1493" i="147"/>
  <c r="E1494" i="147"/>
  <c r="E1495" i="147"/>
  <c r="E1496" i="147"/>
  <c r="E1497" i="147"/>
  <c r="E1498" i="147"/>
  <c r="E1499" i="147"/>
  <c r="E1500" i="147"/>
  <c r="E1501" i="147"/>
  <c r="E1502" i="147"/>
  <c r="E1503" i="147"/>
  <c r="E1504" i="147"/>
  <c r="E1505" i="147"/>
  <c r="E1506" i="147"/>
  <c r="E1507" i="147"/>
  <c r="E1508" i="147"/>
  <c r="E1509" i="147"/>
  <c r="E1510" i="147"/>
  <c r="E1511" i="147"/>
  <c r="E1512" i="147"/>
  <c r="E1513" i="147"/>
  <c r="E1514" i="147"/>
  <c r="E1515" i="147"/>
  <c r="E1516" i="147"/>
  <c r="E1517" i="147"/>
  <c r="E1518" i="147"/>
  <c r="E1519" i="147"/>
  <c r="E1520" i="147"/>
  <c r="E1521" i="147"/>
  <c r="E1522" i="147"/>
  <c r="E1523" i="147"/>
  <c r="E1524" i="147"/>
  <c r="E1525" i="147"/>
  <c r="E1526" i="147"/>
  <c r="E1527" i="147"/>
  <c r="E1528" i="147"/>
  <c r="E1529" i="147"/>
  <c r="E1530" i="147"/>
  <c r="E1531" i="147"/>
  <c r="E1532" i="147"/>
  <c r="E1533" i="147"/>
  <c r="E1534" i="147"/>
  <c r="E1535" i="147"/>
  <c r="E1536" i="147"/>
  <c r="E1537" i="147"/>
  <c r="E1538" i="147"/>
  <c r="E1539" i="147"/>
  <c r="E1540" i="147"/>
  <c r="E1541" i="147"/>
  <c r="E1542" i="147"/>
  <c r="E1543" i="147"/>
  <c r="E1544" i="147"/>
  <c r="E1545" i="147"/>
  <c r="E1546" i="147"/>
  <c r="E1547" i="147"/>
  <c r="E1548" i="147"/>
  <c r="E1549" i="147"/>
  <c r="E1550" i="147"/>
  <c r="E1551" i="147"/>
  <c r="E1552" i="147"/>
  <c r="E1553" i="147"/>
  <c r="E1554" i="147"/>
  <c r="E1555" i="147"/>
  <c r="E1556" i="147"/>
  <c r="E1557" i="147"/>
  <c r="E1558" i="147"/>
  <c r="E1559" i="147"/>
  <c r="E1560" i="147"/>
  <c r="E1561" i="147"/>
  <c r="E1562" i="147"/>
  <c r="E1563" i="147"/>
  <c r="E1564" i="147"/>
  <c r="E1565" i="147"/>
  <c r="E1566" i="147"/>
  <c r="E1567" i="147"/>
  <c r="E1568" i="147"/>
  <c r="E1569" i="147"/>
  <c r="E1570" i="147"/>
  <c r="E1571" i="147"/>
  <c r="E1572" i="147"/>
  <c r="E1573" i="147"/>
  <c r="E1574" i="147"/>
  <c r="E1575" i="147"/>
  <c r="E1576" i="147"/>
  <c r="E1577" i="147"/>
  <c r="E1578" i="147"/>
  <c r="E1579" i="147"/>
  <c r="E1580" i="147"/>
  <c r="E1581" i="147"/>
  <c r="E1582" i="147"/>
  <c r="E1583" i="147"/>
  <c r="E1584" i="147"/>
  <c r="E1585" i="147"/>
  <c r="E1586" i="147"/>
  <c r="E1587" i="147"/>
  <c r="E1588" i="147"/>
  <c r="E1589" i="147"/>
  <c r="E1590" i="147"/>
  <c r="E1591" i="147"/>
  <c r="E1592" i="147"/>
  <c r="E1593" i="147"/>
  <c r="E1594" i="147"/>
  <c r="E1595" i="147"/>
  <c r="E1596" i="147"/>
  <c r="E1597" i="147"/>
  <c r="E1598" i="147"/>
  <c r="E1599" i="147"/>
  <c r="E1600" i="147"/>
  <c r="E1601" i="147"/>
  <c r="E1602" i="147"/>
  <c r="E1603" i="147"/>
  <c r="E1604" i="147"/>
  <c r="E1605" i="147"/>
  <c r="E1606" i="147"/>
  <c r="E1607" i="147"/>
  <c r="E1608" i="147"/>
  <c r="E1609" i="147"/>
  <c r="E1610" i="147"/>
  <c r="E1611" i="147"/>
  <c r="E1612" i="147"/>
  <c r="E1613" i="147"/>
  <c r="E1614" i="147"/>
  <c r="E1615" i="147"/>
  <c r="E1616" i="147"/>
  <c r="E1617" i="147"/>
  <c r="E1618" i="147"/>
  <c r="E1619" i="147"/>
  <c r="E1620" i="147"/>
  <c r="E1621" i="147"/>
  <c r="E1622" i="147"/>
  <c r="E1623" i="147"/>
  <c r="E1624" i="147"/>
  <c r="E1625" i="147"/>
  <c r="E1626" i="147"/>
  <c r="E1627" i="147"/>
  <c r="E1628" i="147"/>
  <c r="E1629" i="147"/>
  <c r="E1630" i="147"/>
  <c r="E1631" i="147"/>
  <c r="E1632" i="147"/>
  <c r="E1633" i="147"/>
  <c r="E1634" i="147"/>
  <c r="E1635" i="147"/>
  <c r="E1636" i="147"/>
  <c r="E1637" i="147"/>
  <c r="E1638" i="147"/>
  <c r="E1639" i="147"/>
  <c r="E1640" i="147"/>
  <c r="E1641" i="147"/>
  <c r="E1642" i="147"/>
  <c r="E1643" i="147"/>
  <c r="E1644" i="147"/>
  <c r="E1645" i="147"/>
  <c r="E1646" i="147"/>
  <c r="E1647" i="147"/>
  <c r="E1648" i="147"/>
  <c r="E1649" i="147"/>
  <c r="E1650" i="147"/>
  <c r="E1651" i="147"/>
  <c r="E1652" i="147"/>
  <c r="E1653" i="147"/>
  <c r="E1654" i="147"/>
  <c r="E1655" i="147"/>
  <c r="E1656" i="147"/>
  <c r="E1657" i="147"/>
  <c r="E1658" i="147"/>
  <c r="E1659" i="147"/>
  <c r="E1660" i="147"/>
  <c r="E1661" i="147"/>
  <c r="E1662" i="147"/>
  <c r="E1663" i="147"/>
  <c r="E1664" i="147"/>
  <c r="E1665" i="147"/>
  <c r="E1666" i="147"/>
  <c r="E1667" i="147"/>
  <c r="E1668" i="147"/>
  <c r="E1669" i="147"/>
  <c r="E1670" i="147"/>
  <c r="E1671" i="147"/>
  <c r="E1672" i="147"/>
  <c r="E1673" i="147"/>
  <c r="E1674" i="147"/>
  <c r="E1675" i="147"/>
  <c r="E1676" i="147"/>
  <c r="E1677" i="147"/>
  <c r="E1678" i="147"/>
  <c r="E1679" i="147"/>
  <c r="E1680" i="147"/>
  <c r="E1681" i="147"/>
  <c r="E1682" i="147"/>
  <c r="E1683" i="147"/>
  <c r="E1684" i="147"/>
  <c r="E1685" i="147"/>
  <c r="E1686" i="147"/>
  <c r="E1687" i="147"/>
  <c r="E1688" i="147"/>
  <c r="E1689" i="147"/>
  <c r="E1690" i="147"/>
  <c r="E1691" i="147"/>
  <c r="E1692" i="147"/>
  <c r="E1693" i="147"/>
  <c r="E1694" i="147"/>
  <c r="E1695" i="147"/>
  <c r="E1696" i="147"/>
  <c r="E1697" i="147"/>
  <c r="E1698" i="147"/>
  <c r="E1699" i="147"/>
  <c r="E1700" i="147"/>
  <c r="E1701" i="147"/>
  <c r="E1702" i="147"/>
  <c r="E1703" i="147"/>
  <c r="E1704" i="147"/>
  <c r="E1705" i="147"/>
  <c r="E1706" i="147"/>
  <c r="E1707" i="147"/>
  <c r="E1708" i="147"/>
  <c r="E1709" i="147"/>
  <c r="E1710" i="147"/>
  <c r="E1711" i="147"/>
  <c r="E1712" i="147"/>
  <c r="E1713" i="147"/>
  <c r="E1714" i="147"/>
  <c r="E1715" i="147"/>
  <c r="E1716" i="147"/>
  <c r="E1717" i="147"/>
  <c r="E1718" i="147"/>
  <c r="E1719" i="147"/>
  <c r="E1720" i="147"/>
  <c r="E1721" i="147"/>
  <c r="E1722" i="147"/>
  <c r="E1723" i="147"/>
  <c r="E1724" i="147"/>
  <c r="E1725" i="147"/>
  <c r="E1726" i="147"/>
  <c r="E1727" i="147"/>
  <c r="E1728" i="147"/>
  <c r="E1729" i="147"/>
  <c r="E1730" i="147"/>
  <c r="E1731" i="147"/>
  <c r="E1732" i="147"/>
  <c r="E1733" i="147"/>
  <c r="E1734" i="147"/>
  <c r="E1735" i="147"/>
  <c r="E1736" i="147"/>
  <c r="E1737" i="147"/>
  <c r="E1738" i="147"/>
  <c r="E1739" i="147"/>
  <c r="E1740" i="147"/>
  <c r="E1741" i="147"/>
  <c r="E1742" i="147"/>
  <c r="E1743" i="147"/>
  <c r="E1744" i="147"/>
  <c r="E1745" i="147"/>
  <c r="E1746" i="147"/>
  <c r="E1747" i="147"/>
  <c r="E1748" i="147"/>
  <c r="E1749" i="147"/>
  <c r="E1750" i="147"/>
  <c r="E1751" i="147"/>
  <c r="E1752" i="147"/>
  <c r="E1753" i="147"/>
  <c r="E1754" i="147"/>
  <c r="E1755" i="147"/>
  <c r="E1756" i="147"/>
  <c r="E1757" i="147"/>
  <c r="E1758" i="147"/>
  <c r="E1759" i="147"/>
  <c r="E1760" i="147"/>
  <c r="E1761" i="147"/>
  <c r="E1762" i="147"/>
  <c r="E1763" i="147"/>
  <c r="E1764" i="147"/>
  <c r="E1765" i="147"/>
  <c r="E1766" i="147"/>
  <c r="E1767" i="147"/>
  <c r="E1768" i="147"/>
  <c r="E1769" i="147"/>
  <c r="E1770" i="147"/>
  <c r="E1771" i="147"/>
  <c r="E1772" i="147"/>
  <c r="E1773" i="147"/>
  <c r="E1774" i="147"/>
  <c r="E1775" i="147"/>
  <c r="E1776" i="147"/>
  <c r="E1777" i="147"/>
  <c r="E1778" i="147"/>
  <c r="E1779" i="147"/>
  <c r="E1780" i="147"/>
  <c r="E1781" i="147"/>
  <c r="E1782" i="147"/>
  <c r="E1783" i="147"/>
  <c r="E1784" i="147"/>
  <c r="E1785" i="147"/>
  <c r="E1786" i="147"/>
  <c r="E1787" i="147"/>
  <c r="E1788" i="147"/>
  <c r="E1789" i="147"/>
  <c r="E1790" i="147"/>
  <c r="E1791" i="147"/>
  <c r="E1792" i="147"/>
  <c r="E1793" i="147"/>
  <c r="E1794" i="147"/>
  <c r="E1795" i="147"/>
  <c r="E1796" i="147"/>
  <c r="E1797" i="147"/>
  <c r="E1798" i="147"/>
  <c r="E1799" i="147"/>
  <c r="E1800" i="147"/>
  <c r="E1801" i="147"/>
  <c r="E1802" i="147"/>
  <c r="E1803" i="147"/>
  <c r="E1804" i="147"/>
  <c r="E1805" i="147"/>
  <c r="E1806" i="147"/>
  <c r="E1807" i="147"/>
  <c r="E1808" i="147"/>
  <c r="E1809" i="147"/>
  <c r="E1810" i="147"/>
  <c r="E1811" i="147"/>
  <c r="E1812" i="147"/>
  <c r="E1813" i="147"/>
  <c r="E1814" i="147"/>
  <c r="E1815" i="147"/>
  <c r="E1816" i="147"/>
  <c r="E1817" i="147"/>
  <c r="E1818" i="147"/>
  <c r="E1819" i="147"/>
  <c r="E1820" i="147"/>
  <c r="E1821" i="147"/>
  <c r="E1822" i="147"/>
  <c r="E1823" i="147"/>
  <c r="E1824" i="147"/>
  <c r="E1825" i="147"/>
  <c r="E1826" i="147"/>
  <c r="E1827" i="147"/>
  <c r="E1828" i="147"/>
  <c r="E1829" i="147"/>
  <c r="E1830" i="147"/>
  <c r="E1831" i="147"/>
  <c r="E1832" i="147"/>
  <c r="E1833" i="147"/>
  <c r="E1834" i="147"/>
  <c r="E1835" i="147"/>
  <c r="E1836" i="147"/>
  <c r="E1837" i="147"/>
  <c r="E1838" i="147"/>
  <c r="E1839" i="147"/>
  <c r="E1840" i="147"/>
  <c r="E1841" i="147"/>
  <c r="E1842" i="147"/>
  <c r="E1843" i="147"/>
  <c r="E1844" i="147"/>
  <c r="E1845" i="147"/>
  <c r="E1846" i="147"/>
  <c r="E1847" i="147"/>
  <c r="E1848" i="147"/>
  <c r="E1849" i="147"/>
  <c r="E1850" i="147"/>
  <c r="E1851" i="147"/>
  <c r="E1852" i="147"/>
  <c r="E1853" i="147"/>
  <c r="E1854" i="147"/>
  <c r="E1855" i="147"/>
  <c r="E1856" i="147"/>
  <c r="E1857" i="147"/>
  <c r="E1858" i="147"/>
  <c r="E1859" i="147"/>
  <c r="E1860" i="147"/>
  <c r="E1861" i="147"/>
  <c r="E1862" i="147"/>
  <c r="E1863" i="147"/>
  <c r="E1864" i="147"/>
  <c r="E1865" i="147"/>
  <c r="E1866" i="147"/>
  <c r="E1867" i="147"/>
  <c r="E1868" i="147"/>
  <c r="E1869" i="147"/>
  <c r="E1870" i="147"/>
  <c r="E1871" i="147"/>
  <c r="E1872" i="147"/>
  <c r="E1873" i="147"/>
  <c r="E1874" i="147"/>
  <c r="E1875" i="147"/>
  <c r="E1876" i="147"/>
  <c r="E1877" i="147"/>
  <c r="E1878" i="147"/>
  <c r="E1879" i="147"/>
  <c r="E1880" i="147"/>
  <c r="E1881" i="147"/>
  <c r="E1882" i="147"/>
  <c r="E1883" i="147"/>
  <c r="E1884" i="147"/>
  <c r="E1885" i="147"/>
  <c r="E1886" i="147"/>
  <c r="E1887" i="147"/>
  <c r="E1888" i="147"/>
  <c r="E1889" i="147"/>
  <c r="E1890" i="147"/>
  <c r="E1891" i="147"/>
  <c r="E1892" i="147"/>
  <c r="E1893" i="147"/>
  <c r="E1894" i="147"/>
  <c r="E1895" i="147"/>
  <c r="E1896" i="147"/>
  <c r="E1897" i="147"/>
  <c r="E1898" i="147"/>
  <c r="E1899" i="147"/>
  <c r="E1900" i="147"/>
  <c r="E1901" i="147"/>
  <c r="E1902" i="147"/>
  <c r="E1903" i="147"/>
  <c r="E1904" i="147"/>
  <c r="E1905" i="147"/>
  <c r="E1906" i="147"/>
  <c r="E1907" i="147"/>
  <c r="E1908" i="147"/>
  <c r="E1909" i="147"/>
  <c r="E1910" i="147"/>
  <c r="E1911" i="147"/>
  <c r="E1912" i="147"/>
  <c r="E1913" i="147"/>
  <c r="E1914" i="147"/>
  <c r="E1915" i="147"/>
  <c r="E1916" i="147"/>
  <c r="E1917" i="147"/>
  <c r="E1918" i="147"/>
  <c r="E1919" i="147"/>
  <c r="E1920" i="147"/>
  <c r="E1921" i="147"/>
  <c r="E1922" i="147"/>
  <c r="E1923" i="147"/>
  <c r="E1924" i="147"/>
  <c r="E1925" i="147"/>
  <c r="E1926" i="147"/>
  <c r="E1927" i="147"/>
  <c r="E1928" i="147"/>
  <c r="E1929" i="147"/>
  <c r="E1930" i="147"/>
  <c r="E1931" i="147"/>
  <c r="E1932" i="147"/>
  <c r="E1933" i="147"/>
  <c r="E1934" i="147"/>
  <c r="E1935" i="147"/>
  <c r="E1936" i="147"/>
  <c r="E1937" i="147"/>
  <c r="E1938" i="147"/>
  <c r="E1939" i="147"/>
  <c r="E1940" i="147"/>
  <c r="E1941" i="147"/>
  <c r="E1942" i="147"/>
  <c r="E1943" i="147"/>
  <c r="E1944" i="147"/>
  <c r="E1945" i="147"/>
  <c r="E1946" i="147"/>
  <c r="E1947" i="147"/>
  <c r="E1948" i="147"/>
  <c r="E1949" i="147"/>
  <c r="E1950" i="147"/>
  <c r="E1951" i="147"/>
  <c r="E1952" i="147"/>
  <c r="E1953" i="147"/>
  <c r="E1954" i="147"/>
  <c r="E1955" i="147"/>
  <c r="E1956" i="147"/>
  <c r="E1957" i="147"/>
  <c r="E1958" i="147"/>
  <c r="E1959" i="147"/>
  <c r="E1960" i="147"/>
  <c r="E1961" i="147"/>
  <c r="E1962" i="147"/>
  <c r="E1963" i="147"/>
  <c r="E1964" i="147"/>
  <c r="E1965" i="147"/>
  <c r="E1966" i="147"/>
  <c r="E1967" i="147"/>
  <c r="E1968" i="147"/>
  <c r="E1969" i="147"/>
  <c r="E1970" i="147"/>
  <c r="E1971" i="147"/>
  <c r="E1972" i="147"/>
  <c r="E1973" i="147"/>
  <c r="E1974" i="147"/>
  <c r="E1975" i="147"/>
  <c r="E1976" i="147"/>
  <c r="E1977" i="147"/>
  <c r="E1978" i="147"/>
  <c r="E1979" i="147"/>
  <c r="E1980" i="147"/>
  <c r="E1981" i="147"/>
  <c r="E1982" i="147"/>
  <c r="E1983" i="147"/>
  <c r="E1984" i="147"/>
  <c r="E1985" i="147"/>
  <c r="E1986" i="147"/>
  <c r="E1987" i="147"/>
  <c r="E1988" i="147"/>
  <c r="E1989" i="147"/>
  <c r="E1990" i="147"/>
  <c r="E1991" i="147"/>
  <c r="E1992" i="147"/>
  <c r="E1993" i="147"/>
  <c r="E1994" i="147"/>
  <c r="E1995" i="147"/>
  <c r="E1996" i="147"/>
  <c r="E1997" i="147"/>
  <c r="E1998" i="147"/>
  <c r="E1999" i="147"/>
  <c r="E2000" i="147"/>
  <c r="E2001" i="147"/>
  <c r="E2002" i="147"/>
  <c r="E2003" i="147"/>
  <c r="H99" i="121" l="1"/>
  <c r="H100" i="121"/>
  <c r="H101" i="121"/>
  <c r="H102" i="121"/>
  <c r="H103" i="121"/>
  <c r="H104" i="121"/>
  <c r="H105" i="121"/>
  <c r="D24" i="135" l="1"/>
  <c r="D25" i="135" s="1"/>
  <c r="D26" i="135" s="1"/>
  <c r="D27" i="135" s="1"/>
  <c r="D28" i="135" s="1"/>
  <c r="D29" i="135" s="1"/>
  <c r="D30" i="135" s="1"/>
  <c r="D31" i="135" s="1"/>
  <c r="D32" i="135" s="1"/>
  <c r="D33" i="135" s="1"/>
  <c r="D34" i="135" s="1"/>
  <c r="C53" i="134" l="1"/>
  <c r="E2003" i="119" l="1"/>
  <c r="E1978" i="119"/>
  <c r="E1953" i="119"/>
  <c r="E1928" i="119"/>
  <c r="E1903" i="119"/>
  <c r="E1878" i="119"/>
  <c r="E1853" i="119"/>
  <c r="E1828" i="119"/>
  <c r="E1803" i="119"/>
  <c r="E1778" i="119"/>
  <c r="E1753" i="119"/>
  <c r="E1728" i="119"/>
  <c r="E1703" i="119"/>
  <c r="E1678" i="119"/>
  <c r="E1653" i="119"/>
  <c r="E1628" i="119"/>
  <c r="E1603" i="119"/>
  <c r="E1578" i="119"/>
  <c r="E1553" i="119"/>
  <c r="E1528" i="119"/>
  <c r="E1503" i="119"/>
  <c r="E1478" i="119"/>
  <c r="E1453" i="119"/>
  <c r="E1428" i="119"/>
  <c r="E1403" i="119"/>
  <c r="E1378" i="119"/>
  <c r="E1353" i="119"/>
  <c r="E1328" i="119"/>
  <c r="E1303" i="119"/>
  <c r="E1278" i="119"/>
  <c r="E1253" i="119"/>
  <c r="E1228" i="119"/>
  <c r="E1203" i="119"/>
  <c r="E1178" i="119"/>
  <c r="E1153" i="119"/>
  <c r="E1128" i="119"/>
  <c r="E1103" i="119"/>
  <c r="E1078" i="119"/>
  <c r="E1053" i="119"/>
  <c r="E1028" i="119"/>
  <c r="E1003" i="119"/>
  <c r="E978" i="119"/>
  <c r="E953" i="119"/>
  <c r="E928" i="119"/>
  <c r="E903" i="119"/>
  <c r="E878" i="119"/>
  <c r="E853" i="119"/>
  <c r="E828" i="119"/>
  <c r="E803" i="119"/>
  <c r="E778" i="119"/>
  <c r="E753" i="119"/>
  <c r="E728" i="119"/>
  <c r="E703" i="119"/>
  <c r="E678" i="119"/>
  <c r="E653" i="119"/>
  <c r="E628" i="119"/>
  <c r="E603" i="119"/>
  <c r="E578" i="119"/>
  <c r="E553" i="119"/>
  <c r="E528" i="119"/>
  <c r="E503" i="119"/>
  <c r="E478" i="119"/>
  <c r="E453" i="119"/>
  <c r="E428" i="119"/>
  <c r="E403" i="119"/>
  <c r="E378" i="119"/>
  <c r="E353" i="119"/>
  <c r="E328" i="119"/>
  <c r="E303" i="119"/>
  <c r="E278" i="119"/>
  <c r="E253" i="119"/>
  <c r="E228" i="119"/>
  <c r="E203" i="119"/>
  <c r="E178" i="119"/>
  <c r="E153" i="119"/>
  <c r="E128" i="119"/>
  <c r="C103" i="119"/>
  <c r="C153" i="119" s="1"/>
  <c r="C203" i="119" s="1"/>
  <c r="C253" i="119" s="1"/>
  <c r="C303" i="119" s="1"/>
  <c r="C353" i="119" s="1"/>
  <c r="C403" i="119" s="1"/>
  <c r="C453" i="119" s="1"/>
  <c r="C503" i="119" s="1"/>
  <c r="C553" i="119" s="1"/>
  <c r="C603" i="119" s="1"/>
  <c r="C653" i="119" s="1"/>
  <c r="C703" i="119" s="1"/>
  <c r="C753" i="119" s="1"/>
  <c r="C803" i="119" s="1"/>
  <c r="C853" i="119" s="1"/>
  <c r="C903" i="119" s="1"/>
  <c r="C953" i="119" s="1"/>
  <c r="C1003" i="119" s="1"/>
  <c r="C1053" i="119" s="1"/>
  <c r="C1103" i="119" s="1"/>
  <c r="C1153" i="119" s="1"/>
  <c r="C1203" i="119" s="1"/>
  <c r="C1253" i="119" s="1"/>
  <c r="C1303" i="119" s="1"/>
  <c r="C1353" i="119" s="1"/>
  <c r="C1403" i="119" s="1"/>
  <c r="C1453" i="119" s="1"/>
  <c r="C1503" i="119" s="1"/>
  <c r="C1553" i="119" s="1"/>
  <c r="C1603" i="119" s="1"/>
  <c r="C1653" i="119" s="1"/>
  <c r="C1703" i="119" s="1"/>
  <c r="C1753" i="119" s="1"/>
  <c r="C1803" i="119" s="1"/>
  <c r="C1853" i="119" s="1"/>
  <c r="C1903" i="119" s="1"/>
  <c r="C1953" i="119" s="1"/>
  <c r="C2003" i="119" s="1"/>
  <c r="E103" i="119"/>
  <c r="D78" i="119"/>
  <c r="D128" i="119" s="1"/>
  <c r="D178" i="119" s="1"/>
  <c r="D228" i="119" s="1"/>
  <c r="D278" i="119" s="1"/>
  <c r="D328" i="119" s="1"/>
  <c r="D378" i="119" s="1"/>
  <c r="D428" i="119" s="1"/>
  <c r="D478" i="119" s="1"/>
  <c r="D528" i="119" s="1"/>
  <c r="D578" i="119" s="1"/>
  <c r="D628" i="119" s="1"/>
  <c r="D678" i="119" s="1"/>
  <c r="D728" i="119" s="1"/>
  <c r="D778" i="119" s="1"/>
  <c r="D828" i="119" s="1"/>
  <c r="D878" i="119" s="1"/>
  <c r="D928" i="119" s="1"/>
  <c r="D978" i="119" s="1"/>
  <c r="D1028" i="119" s="1"/>
  <c r="D1078" i="119" s="1"/>
  <c r="D1128" i="119" s="1"/>
  <c r="D1178" i="119" s="1"/>
  <c r="D1228" i="119" s="1"/>
  <c r="D1278" i="119" s="1"/>
  <c r="D1328" i="119" s="1"/>
  <c r="D1378" i="119" s="1"/>
  <c r="D1428" i="119" s="1"/>
  <c r="D1478" i="119" s="1"/>
  <c r="D1528" i="119" s="1"/>
  <c r="D1578" i="119" s="1"/>
  <c r="D1628" i="119" s="1"/>
  <c r="D1678" i="119" s="1"/>
  <c r="D1728" i="119" s="1"/>
  <c r="D1778" i="119" s="1"/>
  <c r="D1828" i="119" s="1"/>
  <c r="D1878" i="119" s="1"/>
  <c r="D1928" i="119" s="1"/>
  <c r="D1978" i="119" s="1"/>
  <c r="E78" i="119"/>
  <c r="E53" i="119"/>
  <c r="E28" i="119"/>
  <c r="D21" i="130"/>
  <c r="G22" i="122" l="1"/>
  <c r="G23" i="122" s="1"/>
  <c r="E22" i="122"/>
  <c r="E23" i="122" s="1"/>
  <c r="G19" i="122"/>
  <c r="G20" i="122" s="1"/>
  <c r="E19" i="122"/>
  <c r="E20" i="122" s="1"/>
  <c r="G16" i="122"/>
  <c r="G17" i="122" s="1"/>
  <c r="E16" i="122"/>
  <c r="E17" i="122" s="1"/>
  <c r="E5" i="119" l="1"/>
  <c r="E6" i="119"/>
  <c r="E7" i="119"/>
  <c r="E8" i="119"/>
  <c r="E9" i="119"/>
  <c r="E10" i="119"/>
  <c r="E11" i="119"/>
  <c r="E12" i="119"/>
  <c r="E13" i="119"/>
  <c r="E14" i="119"/>
  <c r="E15" i="119"/>
  <c r="E16" i="119"/>
  <c r="E17" i="119"/>
  <c r="E18" i="119"/>
  <c r="E19" i="119"/>
  <c r="E20" i="119"/>
  <c r="E21" i="119"/>
  <c r="E22" i="119"/>
  <c r="E23" i="119"/>
  <c r="E24" i="119"/>
  <c r="E25" i="119"/>
  <c r="E26" i="119"/>
  <c r="E27" i="119"/>
  <c r="E29" i="119"/>
  <c r="E30" i="119"/>
  <c r="E31" i="119"/>
  <c r="E32" i="119"/>
  <c r="E33" i="119"/>
  <c r="E34" i="119"/>
  <c r="E35" i="119"/>
  <c r="E36" i="119"/>
  <c r="E37" i="119"/>
  <c r="E38" i="119"/>
  <c r="E39" i="119"/>
  <c r="E40" i="119"/>
  <c r="E41" i="119"/>
  <c r="E42" i="119"/>
  <c r="E43" i="119"/>
  <c r="E44" i="119"/>
  <c r="E45" i="119"/>
  <c r="E46" i="119"/>
  <c r="E47" i="119"/>
  <c r="E48" i="119"/>
  <c r="E49" i="119"/>
  <c r="E50" i="119"/>
  <c r="E51" i="119"/>
  <c r="E52" i="119"/>
  <c r="E54" i="119"/>
  <c r="E55" i="119"/>
  <c r="E56" i="119"/>
  <c r="E57" i="119"/>
  <c r="E58" i="119"/>
  <c r="E59" i="119"/>
  <c r="E60" i="119"/>
  <c r="E61" i="119"/>
  <c r="E62" i="119"/>
  <c r="E63" i="119"/>
  <c r="E64" i="119"/>
  <c r="E65" i="119"/>
  <c r="E66" i="119"/>
  <c r="E67" i="119"/>
  <c r="E68" i="119"/>
  <c r="E69" i="119"/>
  <c r="E70" i="119"/>
  <c r="E71" i="119"/>
  <c r="E72" i="119"/>
  <c r="E73" i="119"/>
  <c r="E74" i="119"/>
  <c r="E75" i="119"/>
  <c r="E76" i="119"/>
  <c r="E77" i="119"/>
  <c r="E79" i="119"/>
  <c r="E80" i="119"/>
  <c r="E81" i="119"/>
  <c r="E82" i="119"/>
  <c r="E83" i="119"/>
  <c r="E84" i="119"/>
  <c r="E85" i="119"/>
  <c r="E86" i="119"/>
  <c r="E87" i="119"/>
  <c r="E88" i="119"/>
  <c r="E89" i="119"/>
  <c r="E90" i="119"/>
  <c r="E91" i="119"/>
  <c r="E92" i="119"/>
  <c r="E93" i="119"/>
  <c r="E94" i="119"/>
  <c r="E95" i="119"/>
  <c r="E96" i="119"/>
  <c r="E97" i="119"/>
  <c r="E98" i="119"/>
  <c r="E99" i="119"/>
  <c r="E100" i="119"/>
  <c r="E101" i="119"/>
  <c r="E102" i="119"/>
  <c r="E104" i="119"/>
  <c r="E105" i="119"/>
  <c r="E106" i="119"/>
  <c r="E107" i="119"/>
  <c r="E108" i="119"/>
  <c r="E109" i="119"/>
  <c r="E110" i="119"/>
  <c r="E111" i="119"/>
  <c r="E112" i="119"/>
  <c r="E113" i="119"/>
  <c r="E114" i="119"/>
  <c r="E115" i="119"/>
  <c r="E116" i="119"/>
  <c r="E117" i="119"/>
  <c r="E118" i="119"/>
  <c r="E119" i="119"/>
  <c r="E120" i="119"/>
  <c r="E121" i="119"/>
  <c r="E122" i="119"/>
  <c r="E123" i="119"/>
  <c r="E124" i="119"/>
  <c r="E125" i="119"/>
  <c r="E126" i="119"/>
  <c r="E127" i="119"/>
  <c r="E129" i="119"/>
  <c r="E130" i="119"/>
  <c r="E131" i="119"/>
  <c r="E132" i="119"/>
  <c r="E133" i="119"/>
  <c r="E134" i="119"/>
  <c r="E135" i="119"/>
  <c r="E136" i="119"/>
  <c r="E137" i="119"/>
  <c r="E138" i="119"/>
  <c r="E139" i="119"/>
  <c r="E140" i="119"/>
  <c r="E141" i="119"/>
  <c r="E142" i="119"/>
  <c r="E143" i="119"/>
  <c r="E144" i="119"/>
  <c r="E145" i="119"/>
  <c r="E146" i="119"/>
  <c r="E147" i="119"/>
  <c r="E148" i="119"/>
  <c r="E149" i="119"/>
  <c r="E150" i="119"/>
  <c r="E151" i="119"/>
  <c r="E152" i="119"/>
  <c r="E154" i="119"/>
  <c r="E155" i="119"/>
  <c r="E156" i="119"/>
  <c r="E157" i="119"/>
  <c r="E158" i="119"/>
  <c r="E159" i="119"/>
  <c r="E160" i="119"/>
  <c r="E161" i="119"/>
  <c r="E162" i="119"/>
  <c r="E163" i="119"/>
  <c r="E164" i="119"/>
  <c r="E165" i="119"/>
  <c r="E166" i="119"/>
  <c r="E167" i="119"/>
  <c r="E168" i="119"/>
  <c r="E169" i="119"/>
  <c r="E170" i="119"/>
  <c r="E171" i="119"/>
  <c r="E172" i="119"/>
  <c r="E173" i="119"/>
  <c r="E174" i="119"/>
  <c r="E175" i="119"/>
  <c r="E176" i="119"/>
  <c r="E177" i="119"/>
  <c r="E179" i="119"/>
  <c r="E180" i="119"/>
  <c r="E181" i="119"/>
  <c r="E182" i="119"/>
  <c r="E183" i="119"/>
  <c r="E184" i="119"/>
  <c r="E185" i="119"/>
  <c r="E186" i="119"/>
  <c r="E187" i="119"/>
  <c r="E188" i="119"/>
  <c r="E189" i="119"/>
  <c r="E190" i="119"/>
  <c r="E191" i="119"/>
  <c r="E192" i="119"/>
  <c r="E193" i="119"/>
  <c r="E194" i="119"/>
  <c r="E195" i="119"/>
  <c r="E196" i="119"/>
  <c r="E197" i="119"/>
  <c r="E198" i="119"/>
  <c r="E199" i="119"/>
  <c r="E200" i="119"/>
  <c r="E201" i="119"/>
  <c r="E202" i="119"/>
  <c r="E204" i="119"/>
  <c r="E205" i="119"/>
  <c r="E206" i="119"/>
  <c r="E207" i="119"/>
  <c r="E208" i="119"/>
  <c r="E209" i="119"/>
  <c r="E210" i="119"/>
  <c r="E211" i="119"/>
  <c r="E212" i="119"/>
  <c r="E213" i="119"/>
  <c r="E214" i="119"/>
  <c r="E215" i="119"/>
  <c r="E216" i="119"/>
  <c r="E217" i="119"/>
  <c r="E218" i="119"/>
  <c r="E219" i="119"/>
  <c r="E220" i="119"/>
  <c r="E221" i="119"/>
  <c r="E222" i="119"/>
  <c r="E223" i="119"/>
  <c r="E224" i="119"/>
  <c r="E225" i="119"/>
  <c r="E226" i="119"/>
  <c r="E227" i="119"/>
  <c r="E229" i="119"/>
  <c r="E230" i="119"/>
  <c r="E231" i="119"/>
  <c r="E232" i="119"/>
  <c r="E233" i="119"/>
  <c r="E234" i="119"/>
  <c r="E235" i="119"/>
  <c r="E236" i="119"/>
  <c r="E237" i="119"/>
  <c r="E238" i="119"/>
  <c r="E239" i="119"/>
  <c r="E240" i="119"/>
  <c r="E241" i="119"/>
  <c r="E242" i="119"/>
  <c r="E243" i="119"/>
  <c r="E244" i="119"/>
  <c r="E245" i="119"/>
  <c r="E246" i="119"/>
  <c r="E247" i="119"/>
  <c r="E248" i="119"/>
  <c r="E249" i="119"/>
  <c r="E250" i="119"/>
  <c r="E251" i="119"/>
  <c r="E252" i="119"/>
  <c r="E254" i="119"/>
  <c r="E255" i="119"/>
  <c r="E256" i="119"/>
  <c r="E257" i="119"/>
  <c r="E258" i="119"/>
  <c r="E259" i="119"/>
  <c r="E260" i="119"/>
  <c r="E261" i="119"/>
  <c r="E262" i="119"/>
  <c r="E263" i="119"/>
  <c r="E264" i="119"/>
  <c r="E265" i="119"/>
  <c r="E266" i="119"/>
  <c r="E267" i="119"/>
  <c r="E268" i="119"/>
  <c r="E269" i="119"/>
  <c r="E270" i="119"/>
  <c r="E271" i="119"/>
  <c r="E272" i="119"/>
  <c r="E273" i="119"/>
  <c r="E274" i="119"/>
  <c r="E275" i="119"/>
  <c r="E276" i="119"/>
  <c r="E277" i="119"/>
  <c r="E279" i="119"/>
  <c r="E280" i="119"/>
  <c r="E281" i="119"/>
  <c r="E282" i="119"/>
  <c r="E283" i="119"/>
  <c r="E284" i="119"/>
  <c r="E285" i="119"/>
  <c r="E286" i="119"/>
  <c r="E287" i="119"/>
  <c r="E288" i="119"/>
  <c r="E289" i="119"/>
  <c r="E290" i="119"/>
  <c r="E291" i="119"/>
  <c r="E292" i="119"/>
  <c r="E293" i="119"/>
  <c r="E294" i="119"/>
  <c r="E295" i="119"/>
  <c r="E296" i="119"/>
  <c r="E297" i="119"/>
  <c r="E298" i="119"/>
  <c r="E299" i="119"/>
  <c r="E300" i="119"/>
  <c r="E301" i="119"/>
  <c r="E302" i="119"/>
  <c r="E304" i="119"/>
  <c r="E305" i="119"/>
  <c r="E306" i="119"/>
  <c r="E307" i="119"/>
  <c r="E308" i="119"/>
  <c r="E309" i="119"/>
  <c r="E310" i="119"/>
  <c r="E311" i="119"/>
  <c r="E312" i="119"/>
  <c r="E313" i="119"/>
  <c r="E314" i="119"/>
  <c r="E315" i="119"/>
  <c r="E316" i="119"/>
  <c r="E317" i="119"/>
  <c r="E318" i="119"/>
  <c r="E319" i="119"/>
  <c r="E320" i="119"/>
  <c r="E321" i="119"/>
  <c r="E322" i="119"/>
  <c r="E323" i="119"/>
  <c r="E324" i="119"/>
  <c r="E325" i="119"/>
  <c r="E326" i="119"/>
  <c r="E327" i="119"/>
  <c r="E329" i="119"/>
  <c r="E330" i="119"/>
  <c r="E331" i="119"/>
  <c r="E332" i="119"/>
  <c r="E333" i="119"/>
  <c r="E334" i="119"/>
  <c r="E335" i="119"/>
  <c r="E336" i="119"/>
  <c r="E337" i="119"/>
  <c r="E338" i="119"/>
  <c r="E339" i="119"/>
  <c r="E340" i="119"/>
  <c r="E341" i="119"/>
  <c r="E342" i="119"/>
  <c r="E343" i="119"/>
  <c r="E344" i="119"/>
  <c r="E345" i="119"/>
  <c r="E346" i="119"/>
  <c r="E347" i="119"/>
  <c r="E348" i="119"/>
  <c r="E349" i="119"/>
  <c r="E350" i="119"/>
  <c r="E351" i="119"/>
  <c r="E352" i="119"/>
  <c r="E354" i="119"/>
  <c r="E355" i="119"/>
  <c r="E356" i="119"/>
  <c r="E357" i="119"/>
  <c r="E358" i="119"/>
  <c r="E359" i="119"/>
  <c r="E360" i="119"/>
  <c r="E361" i="119"/>
  <c r="E362" i="119"/>
  <c r="E363" i="119"/>
  <c r="E364" i="119"/>
  <c r="E365" i="119"/>
  <c r="E366" i="119"/>
  <c r="E367" i="119"/>
  <c r="E368" i="119"/>
  <c r="E369" i="119"/>
  <c r="E370" i="119"/>
  <c r="E371" i="119"/>
  <c r="E372" i="119"/>
  <c r="E373" i="119"/>
  <c r="E374" i="119"/>
  <c r="E375" i="119"/>
  <c r="E376" i="119"/>
  <c r="E377" i="119"/>
  <c r="E379" i="119"/>
  <c r="E380" i="119"/>
  <c r="E381" i="119"/>
  <c r="E382" i="119"/>
  <c r="E383" i="119"/>
  <c r="E384" i="119"/>
  <c r="E385" i="119"/>
  <c r="E386" i="119"/>
  <c r="E387" i="119"/>
  <c r="E388" i="119"/>
  <c r="E389" i="119"/>
  <c r="E390" i="119"/>
  <c r="E391" i="119"/>
  <c r="E392" i="119"/>
  <c r="E393" i="119"/>
  <c r="E394" i="119"/>
  <c r="E395" i="119"/>
  <c r="E396" i="119"/>
  <c r="E397" i="119"/>
  <c r="E398" i="119"/>
  <c r="E399" i="119"/>
  <c r="E400" i="119"/>
  <c r="E401" i="119"/>
  <c r="E402" i="119"/>
  <c r="E404" i="119"/>
  <c r="E405" i="119"/>
  <c r="E406" i="119"/>
  <c r="E407" i="119"/>
  <c r="E408" i="119"/>
  <c r="E409" i="119"/>
  <c r="E410" i="119"/>
  <c r="E411" i="119"/>
  <c r="E412" i="119"/>
  <c r="E413" i="119"/>
  <c r="E414" i="119"/>
  <c r="E415" i="119"/>
  <c r="E416" i="119"/>
  <c r="E417" i="119"/>
  <c r="E418" i="119"/>
  <c r="E419" i="119"/>
  <c r="E420" i="119"/>
  <c r="E421" i="119"/>
  <c r="E422" i="119"/>
  <c r="E423" i="119"/>
  <c r="E424" i="119"/>
  <c r="E425" i="119"/>
  <c r="E426" i="119"/>
  <c r="E427" i="119"/>
  <c r="E429" i="119"/>
  <c r="E430" i="119"/>
  <c r="E431" i="119"/>
  <c r="E432" i="119"/>
  <c r="E433" i="119"/>
  <c r="E434" i="119"/>
  <c r="E435" i="119"/>
  <c r="E436" i="119"/>
  <c r="E437" i="119"/>
  <c r="E438" i="119"/>
  <c r="E439" i="119"/>
  <c r="E440" i="119"/>
  <c r="E441" i="119"/>
  <c r="E442" i="119"/>
  <c r="E443" i="119"/>
  <c r="E444" i="119"/>
  <c r="E445" i="119"/>
  <c r="E446" i="119"/>
  <c r="E447" i="119"/>
  <c r="E448" i="119"/>
  <c r="E449" i="119"/>
  <c r="E450" i="119"/>
  <c r="E451" i="119"/>
  <c r="E452" i="119"/>
  <c r="E454" i="119"/>
  <c r="E455" i="119"/>
  <c r="E456" i="119"/>
  <c r="E457" i="119"/>
  <c r="E458" i="119"/>
  <c r="E459" i="119"/>
  <c r="E460" i="119"/>
  <c r="E461" i="119"/>
  <c r="E462" i="119"/>
  <c r="E463" i="119"/>
  <c r="E464" i="119"/>
  <c r="E465" i="119"/>
  <c r="E466" i="119"/>
  <c r="E467" i="119"/>
  <c r="E468" i="119"/>
  <c r="E469" i="119"/>
  <c r="E470" i="119"/>
  <c r="E471" i="119"/>
  <c r="E472" i="119"/>
  <c r="E473" i="119"/>
  <c r="E474" i="119"/>
  <c r="E475" i="119"/>
  <c r="E476" i="119"/>
  <c r="E477" i="119"/>
  <c r="E479" i="119"/>
  <c r="E480" i="119"/>
  <c r="E481" i="119"/>
  <c r="E482" i="119"/>
  <c r="E483" i="119"/>
  <c r="E484" i="119"/>
  <c r="E485" i="119"/>
  <c r="E486" i="119"/>
  <c r="E487" i="119"/>
  <c r="E488" i="119"/>
  <c r="E489" i="119"/>
  <c r="E490" i="119"/>
  <c r="E491" i="119"/>
  <c r="E492" i="119"/>
  <c r="E493" i="119"/>
  <c r="E494" i="119"/>
  <c r="E495" i="119"/>
  <c r="E496" i="119"/>
  <c r="E497" i="119"/>
  <c r="E498" i="119"/>
  <c r="E499" i="119"/>
  <c r="E500" i="119"/>
  <c r="E501" i="119"/>
  <c r="E502" i="119"/>
  <c r="E504" i="119"/>
  <c r="E505" i="119"/>
  <c r="E506" i="119"/>
  <c r="E507" i="119"/>
  <c r="E508" i="119"/>
  <c r="E509" i="119"/>
  <c r="E510" i="119"/>
  <c r="E511" i="119"/>
  <c r="E512" i="119"/>
  <c r="E513" i="119"/>
  <c r="E514" i="119"/>
  <c r="E515" i="119"/>
  <c r="E516" i="119"/>
  <c r="E517" i="119"/>
  <c r="E518" i="119"/>
  <c r="E519" i="119"/>
  <c r="E520" i="119"/>
  <c r="E521" i="119"/>
  <c r="E522" i="119"/>
  <c r="E523" i="119"/>
  <c r="E524" i="119"/>
  <c r="E525" i="119"/>
  <c r="E526" i="119"/>
  <c r="E527" i="119"/>
  <c r="E529" i="119"/>
  <c r="E530" i="119"/>
  <c r="E531" i="119"/>
  <c r="E532" i="119"/>
  <c r="E533" i="119"/>
  <c r="E534" i="119"/>
  <c r="E535" i="119"/>
  <c r="E536" i="119"/>
  <c r="E537" i="119"/>
  <c r="E538" i="119"/>
  <c r="E539" i="119"/>
  <c r="E540" i="119"/>
  <c r="E541" i="119"/>
  <c r="E542" i="119"/>
  <c r="E543" i="119"/>
  <c r="E544" i="119"/>
  <c r="E545" i="119"/>
  <c r="E546" i="119"/>
  <c r="E547" i="119"/>
  <c r="E548" i="119"/>
  <c r="E549" i="119"/>
  <c r="E550" i="119"/>
  <c r="E551" i="119"/>
  <c r="E552" i="119"/>
  <c r="E554" i="119"/>
  <c r="E555" i="119"/>
  <c r="E556" i="119"/>
  <c r="E557" i="119"/>
  <c r="E558" i="119"/>
  <c r="E559" i="119"/>
  <c r="E560" i="119"/>
  <c r="E561" i="119"/>
  <c r="E562" i="119"/>
  <c r="E563" i="119"/>
  <c r="E564" i="119"/>
  <c r="E565" i="119"/>
  <c r="E566" i="119"/>
  <c r="E567" i="119"/>
  <c r="E568" i="119"/>
  <c r="E569" i="119"/>
  <c r="E570" i="119"/>
  <c r="E571" i="119"/>
  <c r="E572" i="119"/>
  <c r="E573" i="119"/>
  <c r="E574" i="119"/>
  <c r="E575" i="119"/>
  <c r="E576" i="119"/>
  <c r="E577" i="119"/>
  <c r="E579" i="119"/>
  <c r="E580" i="119"/>
  <c r="E581" i="119"/>
  <c r="E582" i="119"/>
  <c r="E583" i="119"/>
  <c r="E584" i="119"/>
  <c r="E585" i="119"/>
  <c r="E586" i="119"/>
  <c r="E587" i="119"/>
  <c r="E588" i="119"/>
  <c r="E589" i="119"/>
  <c r="E590" i="119"/>
  <c r="E591" i="119"/>
  <c r="E592" i="119"/>
  <c r="E593" i="119"/>
  <c r="E594" i="119"/>
  <c r="E595" i="119"/>
  <c r="E596" i="119"/>
  <c r="E597" i="119"/>
  <c r="E598" i="119"/>
  <c r="E599" i="119"/>
  <c r="E600" i="119"/>
  <c r="E601" i="119"/>
  <c r="E602" i="119"/>
  <c r="E604" i="119"/>
  <c r="E605" i="119"/>
  <c r="E606" i="119"/>
  <c r="E607" i="119"/>
  <c r="E608" i="119"/>
  <c r="E609" i="119"/>
  <c r="E610" i="119"/>
  <c r="E611" i="119"/>
  <c r="E612" i="119"/>
  <c r="E613" i="119"/>
  <c r="E614" i="119"/>
  <c r="E615" i="119"/>
  <c r="E616" i="119"/>
  <c r="E617" i="119"/>
  <c r="E618" i="119"/>
  <c r="E619" i="119"/>
  <c r="E620" i="119"/>
  <c r="E621" i="119"/>
  <c r="E622" i="119"/>
  <c r="E623" i="119"/>
  <c r="E624" i="119"/>
  <c r="E625" i="119"/>
  <c r="E626" i="119"/>
  <c r="E627" i="119"/>
  <c r="E629" i="119"/>
  <c r="E630" i="119"/>
  <c r="E631" i="119"/>
  <c r="E632" i="119"/>
  <c r="E633" i="119"/>
  <c r="E634" i="119"/>
  <c r="E635" i="119"/>
  <c r="E636" i="119"/>
  <c r="E637" i="119"/>
  <c r="E638" i="119"/>
  <c r="E639" i="119"/>
  <c r="E640" i="119"/>
  <c r="E641" i="119"/>
  <c r="E642" i="119"/>
  <c r="E643" i="119"/>
  <c r="E644" i="119"/>
  <c r="E645" i="119"/>
  <c r="E646" i="119"/>
  <c r="E647" i="119"/>
  <c r="E648" i="119"/>
  <c r="E649" i="119"/>
  <c r="E650" i="119"/>
  <c r="E651" i="119"/>
  <c r="E652" i="119"/>
  <c r="E654" i="119"/>
  <c r="E655" i="119"/>
  <c r="E656" i="119"/>
  <c r="E657" i="119"/>
  <c r="E658" i="119"/>
  <c r="E659" i="119"/>
  <c r="E660" i="119"/>
  <c r="E661" i="119"/>
  <c r="E662" i="119"/>
  <c r="E663" i="119"/>
  <c r="E664" i="119"/>
  <c r="E665" i="119"/>
  <c r="E666" i="119"/>
  <c r="E667" i="119"/>
  <c r="E668" i="119"/>
  <c r="E669" i="119"/>
  <c r="E670" i="119"/>
  <c r="E671" i="119"/>
  <c r="E672" i="119"/>
  <c r="E673" i="119"/>
  <c r="E674" i="119"/>
  <c r="E675" i="119"/>
  <c r="E676" i="119"/>
  <c r="E677" i="119"/>
  <c r="E679" i="119"/>
  <c r="E680" i="119"/>
  <c r="E681" i="119"/>
  <c r="E682" i="119"/>
  <c r="E683" i="119"/>
  <c r="E684" i="119"/>
  <c r="E685" i="119"/>
  <c r="E686" i="119"/>
  <c r="E687" i="119"/>
  <c r="E688" i="119"/>
  <c r="E689" i="119"/>
  <c r="E690" i="119"/>
  <c r="E691" i="119"/>
  <c r="E692" i="119"/>
  <c r="E693" i="119"/>
  <c r="E694" i="119"/>
  <c r="E695" i="119"/>
  <c r="E696" i="119"/>
  <c r="E697" i="119"/>
  <c r="E698" i="119"/>
  <c r="E699" i="119"/>
  <c r="E700" i="119"/>
  <c r="E701" i="119"/>
  <c r="E702" i="119"/>
  <c r="E704" i="119"/>
  <c r="E705" i="119"/>
  <c r="E706" i="119"/>
  <c r="E707" i="119"/>
  <c r="E708" i="119"/>
  <c r="E709" i="119"/>
  <c r="E710" i="119"/>
  <c r="E711" i="119"/>
  <c r="E712" i="119"/>
  <c r="E713" i="119"/>
  <c r="E714" i="119"/>
  <c r="E715" i="119"/>
  <c r="E716" i="119"/>
  <c r="E717" i="119"/>
  <c r="E718" i="119"/>
  <c r="E719" i="119"/>
  <c r="E720" i="119"/>
  <c r="E721" i="119"/>
  <c r="E722" i="119"/>
  <c r="E723" i="119"/>
  <c r="E724" i="119"/>
  <c r="E725" i="119"/>
  <c r="E726" i="119"/>
  <c r="E727" i="119"/>
  <c r="E729" i="119"/>
  <c r="E730" i="119"/>
  <c r="E731" i="119"/>
  <c r="E732" i="119"/>
  <c r="E733" i="119"/>
  <c r="E734" i="119"/>
  <c r="E735" i="119"/>
  <c r="E736" i="119"/>
  <c r="E737" i="119"/>
  <c r="E738" i="119"/>
  <c r="E739" i="119"/>
  <c r="E740" i="119"/>
  <c r="E741" i="119"/>
  <c r="E742" i="119"/>
  <c r="E743" i="119"/>
  <c r="E744" i="119"/>
  <c r="E745" i="119"/>
  <c r="E746" i="119"/>
  <c r="E747" i="119"/>
  <c r="E748" i="119"/>
  <c r="E749" i="119"/>
  <c r="E750" i="119"/>
  <c r="E751" i="119"/>
  <c r="E752" i="119"/>
  <c r="E754" i="119"/>
  <c r="E755" i="119"/>
  <c r="E756" i="119"/>
  <c r="E757" i="119"/>
  <c r="E758" i="119"/>
  <c r="E759" i="119"/>
  <c r="E760" i="119"/>
  <c r="E761" i="119"/>
  <c r="E762" i="119"/>
  <c r="E763" i="119"/>
  <c r="E764" i="119"/>
  <c r="E765" i="119"/>
  <c r="E766" i="119"/>
  <c r="E767" i="119"/>
  <c r="E768" i="119"/>
  <c r="E769" i="119"/>
  <c r="E770" i="119"/>
  <c r="E771" i="119"/>
  <c r="E772" i="119"/>
  <c r="E773" i="119"/>
  <c r="E774" i="119"/>
  <c r="E775" i="119"/>
  <c r="E776" i="119"/>
  <c r="E777" i="119"/>
  <c r="E779" i="119"/>
  <c r="E780" i="119"/>
  <c r="E781" i="119"/>
  <c r="E782" i="119"/>
  <c r="E783" i="119"/>
  <c r="E784" i="119"/>
  <c r="E785" i="119"/>
  <c r="E786" i="119"/>
  <c r="E787" i="119"/>
  <c r="E788" i="119"/>
  <c r="E789" i="119"/>
  <c r="E790" i="119"/>
  <c r="E791" i="119"/>
  <c r="E792" i="119"/>
  <c r="E793" i="119"/>
  <c r="E794" i="119"/>
  <c r="E795" i="119"/>
  <c r="E796" i="119"/>
  <c r="E797" i="119"/>
  <c r="E798" i="119"/>
  <c r="E799" i="119"/>
  <c r="E800" i="119"/>
  <c r="E801" i="119"/>
  <c r="E802" i="119"/>
  <c r="E804" i="119"/>
  <c r="E805" i="119"/>
  <c r="E806" i="119"/>
  <c r="E807" i="119"/>
  <c r="E808" i="119"/>
  <c r="E809" i="119"/>
  <c r="E810" i="119"/>
  <c r="E811" i="119"/>
  <c r="E812" i="119"/>
  <c r="E813" i="119"/>
  <c r="E814" i="119"/>
  <c r="E815" i="119"/>
  <c r="E816" i="119"/>
  <c r="E817" i="119"/>
  <c r="E818" i="119"/>
  <c r="E819" i="119"/>
  <c r="E820" i="119"/>
  <c r="E821" i="119"/>
  <c r="E822" i="119"/>
  <c r="E823" i="119"/>
  <c r="E824" i="119"/>
  <c r="E825" i="119"/>
  <c r="E826" i="119"/>
  <c r="E827" i="119"/>
  <c r="E829" i="119"/>
  <c r="E830" i="119"/>
  <c r="E831" i="119"/>
  <c r="E832" i="119"/>
  <c r="E833" i="119"/>
  <c r="E834" i="119"/>
  <c r="E835" i="119"/>
  <c r="E836" i="119"/>
  <c r="E837" i="119"/>
  <c r="E838" i="119"/>
  <c r="E839" i="119"/>
  <c r="E840" i="119"/>
  <c r="E841" i="119"/>
  <c r="E842" i="119"/>
  <c r="E843" i="119"/>
  <c r="E844" i="119"/>
  <c r="E845" i="119"/>
  <c r="E846" i="119"/>
  <c r="E847" i="119"/>
  <c r="E848" i="119"/>
  <c r="E849" i="119"/>
  <c r="E850" i="119"/>
  <c r="E851" i="119"/>
  <c r="E852" i="119"/>
  <c r="E854" i="119"/>
  <c r="E855" i="119"/>
  <c r="E856" i="119"/>
  <c r="E857" i="119"/>
  <c r="E858" i="119"/>
  <c r="E859" i="119"/>
  <c r="E860" i="119"/>
  <c r="E861" i="119"/>
  <c r="E862" i="119"/>
  <c r="E863" i="119"/>
  <c r="E864" i="119"/>
  <c r="E865" i="119"/>
  <c r="E866" i="119"/>
  <c r="E867" i="119"/>
  <c r="E868" i="119"/>
  <c r="E869" i="119"/>
  <c r="E870" i="119"/>
  <c r="E871" i="119"/>
  <c r="E872" i="119"/>
  <c r="E873" i="119"/>
  <c r="E874" i="119"/>
  <c r="E875" i="119"/>
  <c r="E876" i="119"/>
  <c r="E877" i="119"/>
  <c r="E879" i="119"/>
  <c r="E880" i="119"/>
  <c r="E881" i="119"/>
  <c r="E882" i="119"/>
  <c r="E883" i="119"/>
  <c r="E884" i="119"/>
  <c r="E885" i="119"/>
  <c r="E886" i="119"/>
  <c r="E887" i="119"/>
  <c r="E888" i="119"/>
  <c r="E889" i="119"/>
  <c r="E890" i="119"/>
  <c r="E891" i="119"/>
  <c r="E892" i="119"/>
  <c r="E893" i="119"/>
  <c r="E894" i="119"/>
  <c r="E895" i="119"/>
  <c r="E896" i="119"/>
  <c r="E897" i="119"/>
  <c r="E898" i="119"/>
  <c r="E899" i="119"/>
  <c r="E900" i="119"/>
  <c r="E901" i="119"/>
  <c r="E902" i="119"/>
  <c r="E904" i="119"/>
  <c r="E905" i="119"/>
  <c r="E906" i="119"/>
  <c r="E907" i="119"/>
  <c r="E908" i="119"/>
  <c r="E909" i="119"/>
  <c r="E910" i="119"/>
  <c r="E911" i="119"/>
  <c r="E912" i="119"/>
  <c r="E913" i="119"/>
  <c r="E914" i="119"/>
  <c r="E915" i="119"/>
  <c r="E916" i="119"/>
  <c r="E917" i="119"/>
  <c r="E918" i="119"/>
  <c r="E919" i="119"/>
  <c r="E920" i="119"/>
  <c r="E921" i="119"/>
  <c r="E922" i="119"/>
  <c r="E923" i="119"/>
  <c r="E924" i="119"/>
  <c r="E925" i="119"/>
  <c r="E926" i="119"/>
  <c r="E927" i="119"/>
  <c r="E929" i="119"/>
  <c r="E930" i="119"/>
  <c r="E931" i="119"/>
  <c r="E932" i="119"/>
  <c r="E933" i="119"/>
  <c r="E934" i="119"/>
  <c r="E935" i="119"/>
  <c r="E936" i="119"/>
  <c r="E937" i="119"/>
  <c r="E938" i="119"/>
  <c r="E939" i="119"/>
  <c r="E940" i="119"/>
  <c r="E941" i="119"/>
  <c r="E942" i="119"/>
  <c r="E943" i="119"/>
  <c r="E944" i="119"/>
  <c r="E945" i="119"/>
  <c r="E946" i="119"/>
  <c r="E947" i="119"/>
  <c r="E948" i="119"/>
  <c r="E949" i="119"/>
  <c r="E950" i="119"/>
  <c r="E951" i="119"/>
  <c r="E952" i="119"/>
  <c r="E954" i="119"/>
  <c r="E955" i="119"/>
  <c r="E956" i="119"/>
  <c r="E957" i="119"/>
  <c r="E958" i="119"/>
  <c r="E959" i="119"/>
  <c r="E960" i="119"/>
  <c r="E961" i="119"/>
  <c r="E962" i="119"/>
  <c r="E963" i="119"/>
  <c r="E964" i="119"/>
  <c r="E965" i="119"/>
  <c r="E966" i="119"/>
  <c r="E967" i="119"/>
  <c r="E968" i="119"/>
  <c r="E969" i="119"/>
  <c r="E970" i="119"/>
  <c r="E971" i="119"/>
  <c r="E972" i="119"/>
  <c r="E973" i="119"/>
  <c r="E974" i="119"/>
  <c r="E975" i="119"/>
  <c r="E976" i="119"/>
  <c r="E977" i="119"/>
  <c r="E979" i="119"/>
  <c r="E980" i="119"/>
  <c r="E981" i="119"/>
  <c r="E982" i="119"/>
  <c r="E983" i="119"/>
  <c r="E984" i="119"/>
  <c r="E985" i="119"/>
  <c r="E986" i="119"/>
  <c r="E987" i="119"/>
  <c r="E988" i="119"/>
  <c r="E989" i="119"/>
  <c r="E990" i="119"/>
  <c r="E991" i="119"/>
  <c r="E992" i="119"/>
  <c r="E993" i="119"/>
  <c r="E994" i="119"/>
  <c r="E995" i="119"/>
  <c r="E996" i="119"/>
  <c r="E997" i="119"/>
  <c r="E998" i="119"/>
  <c r="E999" i="119"/>
  <c r="E1000" i="119"/>
  <c r="E1001" i="119"/>
  <c r="E1002" i="119"/>
  <c r="E1004" i="119"/>
  <c r="E1005" i="119"/>
  <c r="E1006" i="119"/>
  <c r="E1007" i="119"/>
  <c r="E1008" i="119"/>
  <c r="E1009" i="119"/>
  <c r="E1010" i="119"/>
  <c r="E1011" i="119"/>
  <c r="E1012" i="119"/>
  <c r="E1013" i="119"/>
  <c r="E1014" i="119"/>
  <c r="E1015" i="119"/>
  <c r="E1016" i="119"/>
  <c r="E1017" i="119"/>
  <c r="E1018" i="119"/>
  <c r="E1019" i="119"/>
  <c r="E1020" i="119"/>
  <c r="E1021" i="119"/>
  <c r="E1022" i="119"/>
  <c r="E1023" i="119"/>
  <c r="E1024" i="119"/>
  <c r="E1025" i="119"/>
  <c r="E1026" i="119"/>
  <c r="E1027" i="119"/>
  <c r="E1029" i="119"/>
  <c r="E1030" i="119"/>
  <c r="E1031" i="119"/>
  <c r="E1032" i="119"/>
  <c r="E1033" i="119"/>
  <c r="E1034" i="119"/>
  <c r="E1035" i="119"/>
  <c r="E1036" i="119"/>
  <c r="E1037" i="119"/>
  <c r="E1038" i="119"/>
  <c r="E1039" i="119"/>
  <c r="E1040" i="119"/>
  <c r="E1041" i="119"/>
  <c r="E1042" i="119"/>
  <c r="E1043" i="119"/>
  <c r="E1044" i="119"/>
  <c r="E1045" i="119"/>
  <c r="E1046" i="119"/>
  <c r="E1047" i="119"/>
  <c r="E1048" i="119"/>
  <c r="E1049" i="119"/>
  <c r="E1050" i="119"/>
  <c r="E1051" i="119"/>
  <c r="E1052" i="119"/>
  <c r="E1054" i="119"/>
  <c r="E1055" i="119"/>
  <c r="E1056" i="119"/>
  <c r="E1057" i="119"/>
  <c r="E1058" i="119"/>
  <c r="E1059" i="119"/>
  <c r="E1060" i="119"/>
  <c r="E1061" i="119"/>
  <c r="E1062" i="119"/>
  <c r="E1063" i="119"/>
  <c r="E1064" i="119"/>
  <c r="E1065" i="119"/>
  <c r="E1066" i="119"/>
  <c r="E1067" i="119"/>
  <c r="E1068" i="119"/>
  <c r="E1069" i="119"/>
  <c r="E1070" i="119"/>
  <c r="E1071" i="119"/>
  <c r="E1072" i="119"/>
  <c r="E1073" i="119"/>
  <c r="E1074" i="119"/>
  <c r="E1075" i="119"/>
  <c r="E1076" i="119"/>
  <c r="E1077" i="119"/>
  <c r="E1079" i="119"/>
  <c r="E1080" i="119"/>
  <c r="E1081" i="119"/>
  <c r="E1082" i="119"/>
  <c r="E1083" i="119"/>
  <c r="E1084" i="119"/>
  <c r="E1085" i="119"/>
  <c r="E1086" i="119"/>
  <c r="E1087" i="119"/>
  <c r="E1088" i="119"/>
  <c r="E1089" i="119"/>
  <c r="E1090" i="119"/>
  <c r="E1091" i="119"/>
  <c r="E1092" i="119"/>
  <c r="E1093" i="119"/>
  <c r="E1094" i="119"/>
  <c r="E1095" i="119"/>
  <c r="E1096" i="119"/>
  <c r="E1097" i="119"/>
  <c r="E1098" i="119"/>
  <c r="E1099" i="119"/>
  <c r="E1100" i="119"/>
  <c r="E1101" i="119"/>
  <c r="E1102" i="119"/>
  <c r="E1104" i="119"/>
  <c r="E1105" i="119"/>
  <c r="E1106" i="119"/>
  <c r="E1107" i="119"/>
  <c r="E1108" i="119"/>
  <c r="E1109" i="119"/>
  <c r="E1110" i="119"/>
  <c r="E1111" i="119"/>
  <c r="E1112" i="119"/>
  <c r="E1113" i="119"/>
  <c r="E1114" i="119"/>
  <c r="E1115" i="119"/>
  <c r="E1116" i="119"/>
  <c r="E1117" i="119"/>
  <c r="E1118" i="119"/>
  <c r="E1119" i="119"/>
  <c r="E1120" i="119"/>
  <c r="E1121" i="119"/>
  <c r="E1122" i="119"/>
  <c r="E1123" i="119"/>
  <c r="E1124" i="119"/>
  <c r="E1125" i="119"/>
  <c r="E1126" i="119"/>
  <c r="E1127" i="119"/>
  <c r="E1129" i="119"/>
  <c r="E1130" i="119"/>
  <c r="E1131" i="119"/>
  <c r="E1132" i="119"/>
  <c r="E1133" i="119"/>
  <c r="E1134" i="119"/>
  <c r="E1135" i="119"/>
  <c r="E1136" i="119"/>
  <c r="E1137" i="119"/>
  <c r="E1138" i="119"/>
  <c r="E1139" i="119"/>
  <c r="E1140" i="119"/>
  <c r="E1141" i="119"/>
  <c r="E1142" i="119"/>
  <c r="E1143" i="119"/>
  <c r="E1144" i="119"/>
  <c r="E1145" i="119"/>
  <c r="E1146" i="119"/>
  <c r="E1147" i="119"/>
  <c r="E1148" i="119"/>
  <c r="E1149" i="119"/>
  <c r="E1150" i="119"/>
  <c r="E1151" i="119"/>
  <c r="E1152" i="119"/>
  <c r="E1154" i="119"/>
  <c r="E1155" i="119"/>
  <c r="E1156" i="119"/>
  <c r="E1157" i="119"/>
  <c r="E1158" i="119"/>
  <c r="E1159" i="119"/>
  <c r="E1160" i="119"/>
  <c r="E1161" i="119"/>
  <c r="E1162" i="119"/>
  <c r="E1163" i="119"/>
  <c r="E1164" i="119"/>
  <c r="E1165" i="119"/>
  <c r="E1166" i="119"/>
  <c r="E1167" i="119"/>
  <c r="E1168" i="119"/>
  <c r="E1169" i="119"/>
  <c r="E1170" i="119"/>
  <c r="E1171" i="119"/>
  <c r="E1172" i="119"/>
  <c r="E1173" i="119"/>
  <c r="E1174" i="119"/>
  <c r="E1175" i="119"/>
  <c r="E1176" i="119"/>
  <c r="E1177" i="119"/>
  <c r="E1179" i="119"/>
  <c r="E1180" i="119"/>
  <c r="E1181" i="119"/>
  <c r="E1182" i="119"/>
  <c r="E1183" i="119"/>
  <c r="E1184" i="119"/>
  <c r="E1185" i="119"/>
  <c r="E1186" i="119"/>
  <c r="E1187" i="119"/>
  <c r="E1188" i="119"/>
  <c r="E1189" i="119"/>
  <c r="E1190" i="119"/>
  <c r="E1191" i="119"/>
  <c r="E1192" i="119"/>
  <c r="E1193" i="119"/>
  <c r="E1194" i="119"/>
  <c r="E1195" i="119"/>
  <c r="E1196" i="119"/>
  <c r="E1197" i="119"/>
  <c r="E1198" i="119"/>
  <c r="E1199" i="119"/>
  <c r="E1200" i="119"/>
  <c r="E1201" i="119"/>
  <c r="E1202" i="119"/>
  <c r="E1204" i="119"/>
  <c r="E1205" i="119"/>
  <c r="E1206" i="119"/>
  <c r="E1207" i="119"/>
  <c r="E1208" i="119"/>
  <c r="E1209" i="119"/>
  <c r="E1210" i="119"/>
  <c r="E1211" i="119"/>
  <c r="E1212" i="119"/>
  <c r="E1213" i="119"/>
  <c r="E1214" i="119"/>
  <c r="E1215" i="119"/>
  <c r="E1216" i="119"/>
  <c r="E1217" i="119"/>
  <c r="E1218" i="119"/>
  <c r="E1219" i="119"/>
  <c r="E1220" i="119"/>
  <c r="E1221" i="119"/>
  <c r="E1222" i="119"/>
  <c r="E1223" i="119"/>
  <c r="E1224" i="119"/>
  <c r="E1225" i="119"/>
  <c r="E1226" i="119"/>
  <c r="E1227" i="119"/>
  <c r="E1229" i="119"/>
  <c r="E1230" i="119"/>
  <c r="E1231" i="119"/>
  <c r="E1232" i="119"/>
  <c r="E1233" i="119"/>
  <c r="E1234" i="119"/>
  <c r="E1235" i="119"/>
  <c r="E1236" i="119"/>
  <c r="E1237" i="119"/>
  <c r="E1238" i="119"/>
  <c r="E1239" i="119"/>
  <c r="E1240" i="119"/>
  <c r="E1241" i="119"/>
  <c r="E1242" i="119"/>
  <c r="E1243" i="119"/>
  <c r="E1244" i="119"/>
  <c r="E1245" i="119"/>
  <c r="E1246" i="119"/>
  <c r="E1247" i="119"/>
  <c r="E1248" i="119"/>
  <c r="E1249" i="119"/>
  <c r="E1250" i="119"/>
  <c r="E1251" i="119"/>
  <c r="E1252" i="119"/>
  <c r="E1254" i="119"/>
  <c r="E1255" i="119"/>
  <c r="E1256" i="119"/>
  <c r="E1257" i="119"/>
  <c r="E1258" i="119"/>
  <c r="E1259" i="119"/>
  <c r="E1260" i="119"/>
  <c r="E1261" i="119"/>
  <c r="E1262" i="119"/>
  <c r="E1263" i="119"/>
  <c r="E1264" i="119"/>
  <c r="E1265" i="119"/>
  <c r="E1266" i="119"/>
  <c r="E1267" i="119"/>
  <c r="E1268" i="119"/>
  <c r="E1269" i="119"/>
  <c r="E1270" i="119"/>
  <c r="E1271" i="119"/>
  <c r="E1272" i="119"/>
  <c r="E1273" i="119"/>
  <c r="E1274" i="119"/>
  <c r="E1275" i="119"/>
  <c r="E1276" i="119"/>
  <c r="E1277" i="119"/>
  <c r="E1279" i="119"/>
  <c r="E1280" i="119"/>
  <c r="E1281" i="119"/>
  <c r="E1282" i="119"/>
  <c r="E1283" i="119"/>
  <c r="E1284" i="119"/>
  <c r="E1285" i="119"/>
  <c r="E1286" i="119"/>
  <c r="E1287" i="119"/>
  <c r="E1288" i="119"/>
  <c r="E1289" i="119"/>
  <c r="E1290" i="119"/>
  <c r="E1291" i="119"/>
  <c r="E1292" i="119"/>
  <c r="E1293" i="119"/>
  <c r="E1294" i="119"/>
  <c r="E1295" i="119"/>
  <c r="E1296" i="119"/>
  <c r="E1297" i="119"/>
  <c r="E1298" i="119"/>
  <c r="E1299" i="119"/>
  <c r="E1300" i="119"/>
  <c r="E1301" i="119"/>
  <c r="E1302" i="119"/>
  <c r="E1304" i="119"/>
  <c r="E1305" i="119"/>
  <c r="E1306" i="119"/>
  <c r="E1307" i="119"/>
  <c r="E1308" i="119"/>
  <c r="E1309" i="119"/>
  <c r="E1310" i="119"/>
  <c r="E1311" i="119"/>
  <c r="E1312" i="119"/>
  <c r="E1313" i="119"/>
  <c r="E1314" i="119"/>
  <c r="E1315" i="119"/>
  <c r="E1316" i="119"/>
  <c r="E1317" i="119"/>
  <c r="E1318" i="119"/>
  <c r="E1319" i="119"/>
  <c r="E1320" i="119"/>
  <c r="E1321" i="119"/>
  <c r="E1322" i="119"/>
  <c r="E1323" i="119"/>
  <c r="E1324" i="119"/>
  <c r="E1325" i="119"/>
  <c r="E1326" i="119"/>
  <c r="E1327" i="119"/>
  <c r="E1329" i="119"/>
  <c r="E1330" i="119"/>
  <c r="E1331" i="119"/>
  <c r="E1332" i="119"/>
  <c r="E1333" i="119"/>
  <c r="E1334" i="119"/>
  <c r="E1335" i="119"/>
  <c r="E1336" i="119"/>
  <c r="E1337" i="119"/>
  <c r="E1338" i="119"/>
  <c r="E1339" i="119"/>
  <c r="E1340" i="119"/>
  <c r="E1341" i="119"/>
  <c r="E1342" i="119"/>
  <c r="E1343" i="119"/>
  <c r="E1344" i="119"/>
  <c r="E1345" i="119"/>
  <c r="E1346" i="119"/>
  <c r="E1347" i="119"/>
  <c r="E1348" i="119"/>
  <c r="E1349" i="119"/>
  <c r="E1350" i="119"/>
  <c r="E1351" i="119"/>
  <c r="E1352" i="119"/>
  <c r="E1354" i="119"/>
  <c r="E1355" i="119"/>
  <c r="E1356" i="119"/>
  <c r="E1357" i="119"/>
  <c r="E1358" i="119"/>
  <c r="E1359" i="119"/>
  <c r="E1360" i="119"/>
  <c r="E1361" i="119"/>
  <c r="E1362" i="119"/>
  <c r="E1363" i="119"/>
  <c r="E1364" i="119"/>
  <c r="E1365" i="119"/>
  <c r="E1366" i="119"/>
  <c r="E1367" i="119"/>
  <c r="E1368" i="119"/>
  <c r="E1369" i="119"/>
  <c r="E1370" i="119"/>
  <c r="E1371" i="119"/>
  <c r="E1372" i="119"/>
  <c r="E1373" i="119"/>
  <c r="E1374" i="119"/>
  <c r="E1375" i="119"/>
  <c r="E1376" i="119"/>
  <c r="E1377" i="119"/>
  <c r="E1379" i="119"/>
  <c r="E1380" i="119"/>
  <c r="E1381" i="119"/>
  <c r="E1382" i="119"/>
  <c r="E1383" i="119"/>
  <c r="E1384" i="119"/>
  <c r="E1385" i="119"/>
  <c r="E1386" i="119"/>
  <c r="E1387" i="119"/>
  <c r="E1388" i="119"/>
  <c r="E1389" i="119"/>
  <c r="E1390" i="119"/>
  <c r="E1391" i="119"/>
  <c r="E1392" i="119"/>
  <c r="E1393" i="119"/>
  <c r="E1394" i="119"/>
  <c r="E1395" i="119"/>
  <c r="E1396" i="119"/>
  <c r="E1397" i="119"/>
  <c r="E1398" i="119"/>
  <c r="E1399" i="119"/>
  <c r="E1400" i="119"/>
  <c r="E1401" i="119"/>
  <c r="E1402" i="119"/>
  <c r="E1404" i="119"/>
  <c r="E1405" i="119"/>
  <c r="E1406" i="119"/>
  <c r="E1407" i="119"/>
  <c r="E1408" i="119"/>
  <c r="E1409" i="119"/>
  <c r="E1410" i="119"/>
  <c r="E1411" i="119"/>
  <c r="E1412" i="119"/>
  <c r="E1413" i="119"/>
  <c r="E1414" i="119"/>
  <c r="E1415" i="119"/>
  <c r="E1416" i="119"/>
  <c r="E1417" i="119"/>
  <c r="E1418" i="119"/>
  <c r="E1419" i="119"/>
  <c r="E1420" i="119"/>
  <c r="E1421" i="119"/>
  <c r="E1422" i="119"/>
  <c r="E1423" i="119"/>
  <c r="E1424" i="119"/>
  <c r="E1425" i="119"/>
  <c r="E1426" i="119"/>
  <c r="E1427" i="119"/>
  <c r="E1429" i="119"/>
  <c r="E1430" i="119"/>
  <c r="E1431" i="119"/>
  <c r="E1432" i="119"/>
  <c r="E1433" i="119"/>
  <c r="E1434" i="119"/>
  <c r="E1435" i="119"/>
  <c r="E1436" i="119"/>
  <c r="E1437" i="119"/>
  <c r="E1438" i="119"/>
  <c r="E1439" i="119"/>
  <c r="E1440" i="119"/>
  <c r="E1441" i="119"/>
  <c r="E1442" i="119"/>
  <c r="E1443" i="119"/>
  <c r="E1444" i="119"/>
  <c r="E1445" i="119"/>
  <c r="E1446" i="119"/>
  <c r="E1447" i="119"/>
  <c r="E1448" i="119"/>
  <c r="E1449" i="119"/>
  <c r="E1450" i="119"/>
  <c r="E1451" i="119"/>
  <c r="E1452" i="119"/>
  <c r="E1454" i="119"/>
  <c r="E1455" i="119"/>
  <c r="E1456" i="119"/>
  <c r="E1457" i="119"/>
  <c r="E1458" i="119"/>
  <c r="E1459" i="119"/>
  <c r="E1460" i="119"/>
  <c r="E1461" i="119"/>
  <c r="E1462" i="119"/>
  <c r="E1463" i="119"/>
  <c r="E1464" i="119"/>
  <c r="E1465" i="119"/>
  <c r="E1466" i="119"/>
  <c r="E1467" i="119"/>
  <c r="E1468" i="119"/>
  <c r="E1469" i="119"/>
  <c r="E1470" i="119"/>
  <c r="E1471" i="119"/>
  <c r="E1472" i="119"/>
  <c r="E1473" i="119"/>
  <c r="E1474" i="119"/>
  <c r="E1475" i="119"/>
  <c r="E1476" i="119"/>
  <c r="E1477" i="119"/>
  <c r="E1479" i="119"/>
  <c r="E1480" i="119"/>
  <c r="E1481" i="119"/>
  <c r="E1482" i="119"/>
  <c r="E1483" i="119"/>
  <c r="E1484" i="119"/>
  <c r="E1485" i="119"/>
  <c r="E1486" i="119"/>
  <c r="E1487" i="119"/>
  <c r="E1488" i="119"/>
  <c r="E1489" i="119"/>
  <c r="E1490" i="119"/>
  <c r="E1491" i="119"/>
  <c r="E1492" i="119"/>
  <c r="E1493" i="119"/>
  <c r="E1494" i="119"/>
  <c r="E1495" i="119"/>
  <c r="E1496" i="119"/>
  <c r="E1497" i="119"/>
  <c r="E1498" i="119"/>
  <c r="E1499" i="119"/>
  <c r="E1500" i="119"/>
  <c r="E1501" i="119"/>
  <c r="E1502" i="119"/>
  <c r="E1504" i="119"/>
  <c r="E1505" i="119"/>
  <c r="E1506" i="119"/>
  <c r="E1507" i="119"/>
  <c r="E1508" i="119"/>
  <c r="E1509" i="119"/>
  <c r="E1510" i="119"/>
  <c r="E1511" i="119"/>
  <c r="E1512" i="119"/>
  <c r="E1513" i="119"/>
  <c r="E1514" i="119"/>
  <c r="E1515" i="119"/>
  <c r="E1516" i="119"/>
  <c r="E1517" i="119"/>
  <c r="E1518" i="119"/>
  <c r="E1519" i="119"/>
  <c r="E1520" i="119"/>
  <c r="E1521" i="119"/>
  <c r="E1522" i="119"/>
  <c r="E1523" i="119"/>
  <c r="E1524" i="119"/>
  <c r="E1525" i="119"/>
  <c r="E1526" i="119"/>
  <c r="E1527" i="119"/>
  <c r="E1529" i="119"/>
  <c r="E1530" i="119"/>
  <c r="E1531" i="119"/>
  <c r="E1532" i="119"/>
  <c r="E1533" i="119"/>
  <c r="E1534" i="119"/>
  <c r="E1535" i="119"/>
  <c r="E1536" i="119"/>
  <c r="E1537" i="119"/>
  <c r="E1538" i="119"/>
  <c r="E1539" i="119"/>
  <c r="E1540" i="119"/>
  <c r="E1541" i="119"/>
  <c r="E1542" i="119"/>
  <c r="E1543" i="119"/>
  <c r="E1544" i="119"/>
  <c r="E1545" i="119"/>
  <c r="E1546" i="119"/>
  <c r="E1547" i="119"/>
  <c r="E1548" i="119"/>
  <c r="E1549" i="119"/>
  <c r="E1550" i="119"/>
  <c r="E1551" i="119"/>
  <c r="E1552" i="119"/>
  <c r="E1554" i="119"/>
  <c r="E1555" i="119"/>
  <c r="E1556" i="119"/>
  <c r="E1557" i="119"/>
  <c r="E1558" i="119"/>
  <c r="E1559" i="119"/>
  <c r="E1560" i="119"/>
  <c r="E1561" i="119"/>
  <c r="E1562" i="119"/>
  <c r="E1563" i="119"/>
  <c r="E1564" i="119"/>
  <c r="E1565" i="119"/>
  <c r="E1566" i="119"/>
  <c r="E1567" i="119"/>
  <c r="E1568" i="119"/>
  <c r="E1569" i="119"/>
  <c r="E1570" i="119"/>
  <c r="E1571" i="119"/>
  <c r="E1572" i="119"/>
  <c r="E1573" i="119"/>
  <c r="E1574" i="119"/>
  <c r="E1575" i="119"/>
  <c r="E1576" i="119"/>
  <c r="E1577" i="119"/>
  <c r="E1579" i="119"/>
  <c r="E1580" i="119"/>
  <c r="E1581" i="119"/>
  <c r="E1582" i="119"/>
  <c r="E1583" i="119"/>
  <c r="E1584" i="119"/>
  <c r="E1585" i="119"/>
  <c r="E1586" i="119"/>
  <c r="E1587" i="119"/>
  <c r="E1588" i="119"/>
  <c r="E1589" i="119"/>
  <c r="E1590" i="119"/>
  <c r="E1591" i="119"/>
  <c r="E1592" i="119"/>
  <c r="E1593" i="119"/>
  <c r="E1594" i="119"/>
  <c r="E1595" i="119"/>
  <c r="E1596" i="119"/>
  <c r="E1597" i="119"/>
  <c r="E1598" i="119"/>
  <c r="E1599" i="119"/>
  <c r="E1600" i="119"/>
  <c r="E1601" i="119"/>
  <c r="E1602" i="119"/>
  <c r="E1604" i="119"/>
  <c r="E1605" i="119"/>
  <c r="E1606" i="119"/>
  <c r="E1607" i="119"/>
  <c r="E1608" i="119"/>
  <c r="E1609" i="119"/>
  <c r="E1610" i="119"/>
  <c r="E1611" i="119"/>
  <c r="E1612" i="119"/>
  <c r="E1613" i="119"/>
  <c r="E1614" i="119"/>
  <c r="E1615" i="119"/>
  <c r="E1616" i="119"/>
  <c r="E1617" i="119"/>
  <c r="E1618" i="119"/>
  <c r="E1619" i="119"/>
  <c r="E1620" i="119"/>
  <c r="E1621" i="119"/>
  <c r="E1622" i="119"/>
  <c r="E1623" i="119"/>
  <c r="E1624" i="119"/>
  <c r="E1625" i="119"/>
  <c r="E1626" i="119"/>
  <c r="E1627" i="119"/>
  <c r="E1629" i="119"/>
  <c r="E1630" i="119"/>
  <c r="E1631" i="119"/>
  <c r="E1632" i="119"/>
  <c r="E1633" i="119"/>
  <c r="E1634" i="119"/>
  <c r="E1635" i="119"/>
  <c r="E1636" i="119"/>
  <c r="E1637" i="119"/>
  <c r="E1638" i="119"/>
  <c r="E1639" i="119"/>
  <c r="E1640" i="119"/>
  <c r="E1641" i="119"/>
  <c r="E1642" i="119"/>
  <c r="E1643" i="119"/>
  <c r="E1644" i="119"/>
  <c r="E1645" i="119"/>
  <c r="E1646" i="119"/>
  <c r="E1647" i="119"/>
  <c r="E1648" i="119"/>
  <c r="E1649" i="119"/>
  <c r="E1650" i="119"/>
  <c r="E1651" i="119"/>
  <c r="E1652" i="119"/>
  <c r="E1654" i="119"/>
  <c r="E1655" i="119"/>
  <c r="E1656" i="119"/>
  <c r="E1657" i="119"/>
  <c r="E1658" i="119"/>
  <c r="E1659" i="119"/>
  <c r="E1660" i="119"/>
  <c r="E1661" i="119"/>
  <c r="E1662" i="119"/>
  <c r="E1663" i="119"/>
  <c r="E1664" i="119"/>
  <c r="E1665" i="119"/>
  <c r="E1666" i="119"/>
  <c r="E1667" i="119"/>
  <c r="E1668" i="119"/>
  <c r="E1669" i="119"/>
  <c r="E1670" i="119"/>
  <c r="E1671" i="119"/>
  <c r="E1672" i="119"/>
  <c r="E1673" i="119"/>
  <c r="E1674" i="119"/>
  <c r="E1675" i="119"/>
  <c r="E1676" i="119"/>
  <c r="E1677" i="119"/>
  <c r="E1679" i="119"/>
  <c r="E1680" i="119"/>
  <c r="E1681" i="119"/>
  <c r="E1682" i="119"/>
  <c r="E1683" i="119"/>
  <c r="E1684" i="119"/>
  <c r="E1685" i="119"/>
  <c r="E1686" i="119"/>
  <c r="E1687" i="119"/>
  <c r="E1688" i="119"/>
  <c r="E1689" i="119"/>
  <c r="E1690" i="119"/>
  <c r="E1691" i="119"/>
  <c r="E1692" i="119"/>
  <c r="E1693" i="119"/>
  <c r="E1694" i="119"/>
  <c r="E1695" i="119"/>
  <c r="E1696" i="119"/>
  <c r="E1697" i="119"/>
  <c r="E1698" i="119"/>
  <c r="E1699" i="119"/>
  <c r="E1700" i="119"/>
  <c r="E1701" i="119"/>
  <c r="E1702" i="119"/>
  <c r="E1704" i="119"/>
  <c r="E1705" i="119"/>
  <c r="E1706" i="119"/>
  <c r="E1707" i="119"/>
  <c r="E1708" i="119"/>
  <c r="E1709" i="119"/>
  <c r="E1710" i="119"/>
  <c r="E1711" i="119"/>
  <c r="E1712" i="119"/>
  <c r="E1713" i="119"/>
  <c r="E1714" i="119"/>
  <c r="E1715" i="119"/>
  <c r="E1716" i="119"/>
  <c r="E1717" i="119"/>
  <c r="E1718" i="119"/>
  <c r="E1719" i="119"/>
  <c r="E1720" i="119"/>
  <c r="E1721" i="119"/>
  <c r="E1722" i="119"/>
  <c r="E1723" i="119"/>
  <c r="E1724" i="119"/>
  <c r="E1725" i="119"/>
  <c r="E1726" i="119"/>
  <c r="E1727" i="119"/>
  <c r="E1729" i="119"/>
  <c r="E1730" i="119"/>
  <c r="E1731" i="119"/>
  <c r="E1732" i="119"/>
  <c r="E1733" i="119"/>
  <c r="E1734" i="119"/>
  <c r="E1735" i="119"/>
  <c r="E1736" i="119"/>
  <c r="E1737" i="119"/>
  <c r="E1738" i="119"/>
  <c r="E1739" i="119"/>
  <c r="E1740" i="119"/>
  <c r="E1741" i="119"/>
  <c r="E1742" i="119"/>
  <c r="E1743" i="119"/>
  <c r="E1744" i="119"/>
  <c r="E1745" i="119"/>
  <c r="E1746" i="119"/>
  <c r="E1747" i="119"/>
  <c r="E1748" i="119"/>
  <c r="E1749" i="119"/>
  <c r="E1750" i="119"/>
  <c r="E1751" i="119"/>
  <c r="E1752" i="119"/>
  <c r="E1754" i="119"/>
  <c r="E1755" i="119"/>
  <c r="E1756" i="119"/>
  <c r="E1757" i="119"/>
  <c r="E1758" i="119"/>
  <c r="E1759" i="119"/>
  <c r="E1760" i="119"/>
  <c r="E1761" i="119"/>
  <c r="E1762" i="119"/>
  <c r="E1763" i="119"/>
  <c r="E1764" i="119"/>
  <c r="E1765" i="119"/>
  <c r="E1766" i="119"/>
  <c r="E1767" i="119"/>
  <c r="E1768" i="119"/>
  <c r="E1769" i="119"/>
  <c r="E1770" i="119"/>
  <c r="E1771" i="119"/>
  <c r="E1772" i="119"/>
  <c r="E1773" i="119"/>
  <c r="E1774" i="119"/>
  <c r="E1775" i="119"/>
  <c r="E1776" i="119"/>
  <c r="E1777" i="119"/>
  <c r="E1779" i="119"/>
  <c r="E1780" i="119"/>
  <c r="E1781" i="119"/>
  <c r="E1782" i="119"/>
  <c r="E1783" i="119"/>
  <c r="E1784" i="119"/>
  <c r="E1785" i="119"/>
  <c r="E1786" i="119"/>
  <c r="E1787" i="119"/>
  <c r="E1788" i="119"/>
  <c r="E1789" i="119"/>
  <c r="E1790" i="119"/>
  <c r="E1791" i="119"/>
  <c r="E1792" i="119"/>
  <c r="E1793" i="119"/>
  <c r="E1794" i="119"/>
  <c r="E1795" i="119"/>
  <c r="E1796" i="119"/>
  <c r="E1797" i="119"/>
  <c r="E1798" i="119"/>
  <c r="E1799" i="119"/>
  <c r="E1800" i="119"/>
  <c r="E1801" i="119"/>
  <c r="E1802" i="119"/>
  <c r="E1804" i="119"/>
  <c r="E1805" i="119"/>
  <c r="E1806" i="119"/>
  <c r="E1807" i="119"/>
  <c r="E1808" i="119"/>
  <c r="E1809" i="119"/>
  <c r="E1810" i="119"/>
  <c r="E1811" i="119"/>
  <c r="E1812" i="119"/>
  <c r="E1813" i="119"/>
  <c r="E1814" i="119"/>
  <c r="E1815" i="119"/>
  <c r="E1816" i="119"/>
  <c r="E1817" i="119"/>
  <c r="E1818" i="119"/>
  <c r="E1819" i="119"/>
  <c r="E1820" i="119"/>
  <c r="E1821" i="119"/>
  <c r="E1822" i="119"/>
  <c r="E1823" i="119"/>
  <c r="E1824" i="119"/>
  <c r="E1825" i="119"/>
  <c r="E1826" i="119"/>
  <c r="E1827" i="119"/>
  <c r="E1829" i="119"/>
  <c r="E1830" i="119"/>
  <c r="E1831" i="119"/>
  <c r="E1832" i="119"/>
  <c r="E1833" i="119"/>
  <c r="E1834" i="119"/>
  <c r="E1835" i="119"/>
  <c r="E1836" i="119"/>
  <c r="E1837" i="119"/>
  <c r="E1838" i="119"/>
  <c r="E1839" i="119"/>
  <c r="E1840" i="119"/>
  <c r="E1841" i="119"/>
  <c r="E1842" i="119"/>
  <c r="E1843" i="119"/>
  <c r="E1844" i="119"/>
  <c r="E1845" i="119"/>
  <c r="E1846" i="119"/>
  <c r="E1847" i="119"/>
  <c r="E1848" i="119"/>
  <c r="E1849" i="119"/>
  <c r="E1850" i="119"/>
  <c r="E1851" i="119"/>
  <c r="E1852" i="119"/>
  <c r="E1854" i="119"/>
  <c r="E1855" i="119"/>
  <c r="E1856" i="119"/>
  <c r="E1857" i="119"/>
  <c r="E1858" i="119"/>
  <c r="E1859" i="119"/>
  <c r="E1860" i="119"/>
  <c r="E1861" i="119"/>
  <c r="E1862" i="119"/>
  <c r="E1863" i="119"/>
  <c r="E1864" i="119"/>
  <c r="E1865" i="119"/>
  <c r="E1866" i="119"/>
  <c r="E1867" i="119"/>
  <c r="E1868" i="119"/>
  <c r="E1869" i="119"/>
  <c r="E1870" i="119"/>
  <c r="E1871" i="119"/>
  <c r="E1872" i="119"/>
  <c r="E1873" i="119"/>
  <c r="E1874" i="119"/>
  <c r="E1875" i="119"/>
  <c r="E1876" i="119"/>
  <c r="E1877" i="119"/>
  <c r="E1879" i="119"/>
  <c r="E1880" i="119"/>
  <c r="E1881" i="119"/>
  <c r="E1882" i="119"/>
  <c r="E1883" i="119"/>
  <c r="E1884" i="119"/>
  <c r="E1885" i="119"/>
  <c r="E1886" i="119"/>
  <c r="E1887" i="119"/>
  <c r="E1888" i="119"/>
  <c r="E1889" i="119"/>
  <c r="E1890" i="119"/>
  <c r="E1891" i="119"/>
  <c r="E1892" i="119"/>
  <c r="E1893" i="119"/>
  <c r="E1894" i="119"/>
  <c r="E1895" i="119"/>
  <c r="E1896" i="119"/>
  <c r="E1897" i="119"/>
  <c r="E1898" i="119"/>
  <c r="E1899" i="119"/>
  <c r="E1900" i="119"/>
  <c r="E1901" i="119"/>
  <c r="E1902" i="119"/>
  <c r="E1904" i="119"/>
  <c r="E1905" i="119"/>
  <c r="E1906" i="119"/>
  <c r="E1907" i="119"/>
  <c r="E1908" i="119"/>
  <c r="E1909" i="119"/>
  <c r="E1910" i="119"/>
  <c r="E1911" i="119"/>
  <c r="E1912" i="119"/>
  <c r="E1913" i="119"/>
  <c r="E1914" i="119"/>
  <c r="E1915" i="119"/>
  <c r="E1916" i="119"/>
  <c r="E1917" i="119"/>
  <c r="E1918" i="119"/>
  <c r="E1919" i="119"/>
  <c r="E1920" i="119"/>
  <c r="E1921" i="119"/>
  <c r="E1922" i="119"/>
  <c r="E1923" i="119"/>
  <c r="E1924" i="119"/>
  <c r="E1925" i="119"/>
  <c r="E1926" i="119"/>
  <c r="E1927" i="119"/>
  <c r="E1929" i="119"/>
  <c r="E1930" i="119"/>
  <c r="E1931" i="119"/>
  <c r="E1932" i="119"/>
  <c r="E1933" i="119"/>
  <c r="E1934" i="119"/>
  <c r="E1935" i="119"/>
  <c r="E1936" i="119"/>
  <c r="E1937" i="119"/>
  <c r="E1938" i="119"/>
  <c r="E1939" i="119"/>
  <c r="E1940" i="119"/>
  <c r="E1941" i="119"/>
  <c r="E1942" i="119"/>
  <c r="E1943" i="119"/>
  <c r="E1944" i="119"/>
  <c r="E1945" i="119"/>
  <c r="E1946" i="119"/>
  <c r="E1947" i="119"/>
  <c r="E1948" i="119"/>
  <c r="E1949" i="119"/>
  <c r="E1950" i="119"/>
  <c r="E1951" i="119"/>
  <c r="E1952" i="119"/>
  <c r="E1954" i="119"/>
  <c r="E1955" i="119"/>
  <c r="E1956" i="119"/>
  <c r="E1957" i="119"/>
  <c r="E1958" i="119"/>
  <c r="E1959" i="119"/>
  <c r="E1960" i="119"/>
  <c r="E1961" i="119"/>
  <c r="E1962" i="119"/>
  <c r="E1963" i="119"/>
  <c r="E1964" i="119"/>
  <c r="E1965" i="119"/>
  <c r="E1966" i="119"/>
  <c r="E1967" i="119"/>
  <c r="E1968" i="119"/>
  <c r="E1969" i="119"/>
  <c r="E1970" i="119"/>
  <c r="E1971" i="119"/>
  <c r="E1972" i="119"/>
  <c r="E1973" i="119"/>
  <c r="E1974" i="119"/>
  <c r="E1975" i="119"/>
  <c r="E1976" i="119"/>
  <c r="E1977" i="119"/>
  <c r="E1979" i="119"/>
  <c r="E1980" i="119"/>
  <c r="E1981" i="119"/>
  <c r="E1982" i="119"/>
  <c r="E1983" i="119"/>
  <c r="E1984" i="119"/>
  <c r="E1985" i="119"/>
  <c r="E1986" i="119"/>
  <c r="E1987" i="119"/>
  <c r="E1988" i="119"/>
  <c r="E1989" i="119"/>
  <c r="E1990" i="119"/>
  <c r="E1991" i="119"/>
  <c r="E1992" i="119"/>
  <c r="E1993" i="119"/>
  <c r="E1994" i="119"/>
  <c r="E1995" i="119"/>
  <c r="E1996" i="119"/>
  <c r="E1997" i="119"/>
  <c r="E1998" i="119"/>
  <c r="E1999" i="119"/>
  <c r="E2000" i="119"/>
  <c r="E2001" i="119"/>
  <c r="E2002" i="119"/>
  <c r="E4" i="119"/>
  <c r="H131" i="121" l="1"/>
  <c r="C131" i="121"/>
  <c r="H130" i="121"/>
  <c r="C130" i="121"/>
  <c r="H129" i="121"/>
  <c r="C129" i="121"/>
  <c r="H128" i="121"/>
  <c r="C128" i="121"/>
  <c r="H127" i="121"/>
  <c r="C127" i="121"/>
  <c r="H126" i="121"/>
  <c r="C126" i="121"/>
  <c r="H125" i="121"/>
  <c r="C125" i="121"/>
  <c r="H124" i="121"/>
  <c r="C124" i="121"/>
  <c r="H123" i="121"/>
  <c r="C123" i="121"/>
  <c r="H122" i="121"/>
  <c r="C122" i="121"/>
  <c r="H121" i="121"/>
  <c r="C121" i="121"/>
  <c r="H120" i="121"/>
  <c r="C120" i="121"/>
  <c r="H119" i="121"/>
  <c r="C119" i="121"/>
  <c r="H118" i="121"/>
  <c r="C118" i="121"/>
  <c r="H117" i="121"/>
  <c r="C117" i="121"/>
  <c r="H116" i="121"/>
  <c r="C116" i="121"/>
  <c r="H115" i="121"/>
  <c r="C115" i="121"/>
  <c r="H114" i="121"/>
  <c r="C114" i="121"/>
  <c r="H113" i="121"/>
  <c r="C113" i="121"/>
  <c r="H112" i="121"/>
  <c r="C112" i="121"/>
  <c r="H111" i="121"/>
  <c r="C111" i="121"/>
  <c r="H110" i="121"/>
  <c r="C110" i="121"/>
  <c r="H109" i="121"/>
  <c r="C109" i="121"/>
  <c r="H108" i="121"/>
  <c r="C108" i="121"/>
  <c r="H107" i="121"/>
  <c r="C107" i="121"/>
  <c r="H106" i="121"/>
  <c r="C106" i="121"/>
  <c r="C105" i="121"/>
  <c r="C104" i="121"/>
  <c r="C103" i="121"/>
  <c r="C102" i="121"/>
  <c r="C101" i="121"/>
  <c r="C100" i="121"/>
  <c r="C99" i="121"/>
  <c r="H98" i="121"/>
  <c r="C98" i="121"/>
  <c r="H97" i="121"/>
  <c r="C97" i="121"/>
  <c r="H96" i="121"/>
  <c r="C96" i="121"/>
  <c r="H95" i="121"/>
  <c r="C95" i="121"/>
  <c r="H94" i="121"/>
  <c r="C94" i="121"/>
  <c r="H93" i="121"/>
  <c r="C93" i="121"/>
  <c r="H92" i="121"/>
  <c r="C92" i="121"/>
  <c r="H91" i="121"/>
  <c r="C91" i="121"/>
  <c r="H90" i="121"/>
  <c r="C90" i="121"/>
  <c r="H89" i="121"/>
  <c r="C89" i="121"/>
  <c r="H88" i="121"/>
  <c r="C88" i="121"/>
  <c r="H87" i="121"/>
  <c r="C87" i="121"/>
  <c r="H86" i="121"/>
  <c r="C86" i="121"/>
  <c r="H85" i="121"/>
  <c r="C85" i="121"/>
  <c r="H84" i="121"/>
  <c r="C84" i="121"/>
  <c r="H83" i="121"/>
  <c r="C83" i="121"/>
  <c r="H82" i="121"/>
  <c r="C82" i="121"/>
  <c r="H81" i="121"/>
  <c r="C81" i="121"/>
  <c r="H80" i="121"/>
  <c r="C80" i="121"/>
  <c r="H79" i="121"/>
  <c r="C79" i="121"/>
  <c r="H78" i="121"/>
  <c r="C78" i="121"/>
  <c r="H77" i="121"/>
  <c r="C77" i="121"/>
  <c r="H76" i="121"/>
  <c r="C76" i="121"/>
  <c r="H75" i="121"/>
  <c r="C75" i="121"/>
  <c r="H74" i="121"/>
  <c r="C74" i="121"/>
  <c r="H73" i="121"/>
  <c r="C73" i="121"/>
  <c r="H72" i="121"/>
  <c r="C72" i="121"/>
  <c r="H71" i="121"/>
  <c r="C71" i="121"/>
  <c r="H70" i="121"/>
  <c r="C70" i="121"/>
  <c r="H69" i="121"/>
  <c r="C69" i="121"/>
  <c r="H68" i="121"/>
  <c r="C68" i="121"/>
  <c r="H67" i="121"/>
  <c r="C67" i="121"/>
  <c r="H66" i="121"/>
  <c r="C66" i="121"/>
  <c r="H65" i="121"/>
  <c r="C65" i="121"/>
  <c r="H64" i="121"/>
  <c r="C64" i="121"/>
  <c r="H63" i="121"/>
  <c r="C63" i="121"/>
  <c r="H62" i="121"/>
  <c r="C62" i="121"/>
  <c r="H61" i="121"/>
  <c r="C61" i="121"/>
  <c r="H60" i="121"/>
  <c r="C60" i="121"/>
  <c r="H59" i="121"/>
  <c r="C59" i="121"/>
  <c r="H58" i="121"/>
  <c r="C58" i="121"/>
  <c r="H57" i="121"/>
  <c r="C57" i="121"/>
  <c r="H56" i="121"/>
  <c r="C56" i="121"/>
  <c r="H55" i="121"/>
  <c r="C55" i="121"/>
  <c r="H54" i="121"/>
  <c r="C54" i="121"/>
  <c r="H53" i="121"/>
  <c r="C53" i="121"/>
  <c r="H52" i="121"/>
  <c r="C52" i="121"/>
  <c r="H51" i="121"/>
  <c r="C51" i="121"/>
  <c r="H50" i="121"/>
  <c r="C50" i="121"/>
  <c r="H49" i="121"/>
  <c r="C49" i="121"/>
  <c r="H48" i="121"/>
  <c r="C48" i="121"/>
  <c r="H47" i="121"/>
  <c r="C47" i="121"/>
  <c r="H46" i="121"/>
  <c r="C46" i="121"/>
  <c r="H45" i="121"/>
  <c r="C45" i="121"/>
  <c r="H44" i="121"/>
  <c r="C44" i="121"/>
  <c r="H43" i="121"/>
  <c r="C43" i="121"/>
  <c r="H42" i="121"/>
  <c r="C42" i="121"/>
  <c r="H41" i="121"/>
  <c r="C41" i="121"/>
  <c r="H40" i="121"/>
  <c r="C40" i="121"/>
  <c r="H39" i="121"/>
  <c r="C39" i="121"/>
  <c r="H38" i="121"/>
  <c r="C38" i="121"/>
  <c r="H37" i="121"/>
  <c r="C37" i="121"/>
  <c r="H36" i="121"/>
  <c r="C36" i="121"/>
  <c r="H35" i="121"/>
  <c r="C35" i="121"/>
  <c r="H34" i="121"/>
  <c r="C34" i="121"/>
  <c r="H33" i="121"/>
  <c r="C33" i="121"/>
  <c r="H32" i="121"/>
  <c r="C32" i="121"/>
  <c r="H31" i="121"/>
  <c r="C31" i="121"/>
  <c r="H30" i="121"/>
  <c r="C30" i="121"/>
  <c r="H29" i="121"/>
  <c r="C29" i="121"/>
  <c r="H28" i="121"/>
  <c r="C28" i="121"/>
  <c r="H27" i="121"/>
  <c r="C27" i="121"/>
  <c r="H26" i="121"/>
  <c r="C26" i="121"/>
  <c r="H25" i="121"/>
  <c r="C25" i="121"/>
  <c r="H24" i="121"/>
  <c r="C24" i="121"/>
  <c r="H23" i="121"/>
  <c r="C23" i="121"/>
  <c r="H22" i="121"/>
  <c r="C22" i="121"/>
  <c r="H21" i="121"/>
  <c r="C21" i="121"/>
  <c r="H20" i="121"/>
  <c r="C20" i="121"/>
  <c r="H19" i="121"/>
  <c r="C19" i="121"/>
  <c r="H18" i="121"/>
  <c r="C18" i="121"/>
  <c r="H17" i="121"/>
  <c r="C17" i="121"/>
  <c r="H16" i="121"/>
  <c r="C16" i="121"/>
  <c r="H15" i="121"/>
  <c r="C15" i="121"/>
  <c r="H14" i="121"/>
  <c r="C14" i="121"/>
  <c r="H13" i="121"/>
  <c r="C13" i="121"/>
  <c r="H12" i="121"/>
  <c r="C12" i="121"/>
  <c r="H11" i="121"/>
  <c r="C11" i="121"/>
  <c r="H10" i="121"/>
  <c r="C10" i="121"/>
  <c r="H9" i="121"/>
  <c r="C9" i="121"/>
  <c r="H8" i="121"/>
  <c r="C8" i="121"/>
  <c r="H7" i="121"/>
  <c r="C7" i="121"/>
  <c r="H6" i="121"/>
  <c r="C6" i="121"/>
  <c r="H5" i="121"/>
  <c r="C5" i="121"/>
  <c r="H4" i="121"/>
  <c r="C4" i="121"/>
  <c r="H3" i="121"/>
  <c r="D3" i="121"/>
  <c r="D4" i="121" s="1"/>
  <c r="C3" i="121"/>
  <c r="I2" i="121"/>
  <c r="H2" i="121"/>
  <c r="I3" i="121" l="1"/>
  <c r="I4" i="121"/>
  <c r="D5" i="121"/>
  <c r="I5" i="121" l="1"/>
  <c r="D6" i="121"/>
  <c r="I6" i="121" l="1"/>
  <c r="D7" i="121"/>
  <c r="I7" i="121" l="1"/>
  <c r="D8" i="121"/>
  <c r="I8" i="121" l="1"/>
  <c r="D9" i="121"/>
  <c r="I9" i="121" l="1"/>
  <c r="D10" i="121"/>
  <c r="I10" i="121" l="1"/>
  <c r="D11" i="121"/>
  <c r="I11" i="121" l="1"/>
  <c r="D12" i="121"/>
  <c r="I12" i="121" l="1"/>
  <c r="D13" i="121"/>
  <c r="I13" i="121" l="1"/>
  <c r="D14" i="121"/>
  <c r="I14" i="121" l="1"/>
  <c r="D15" i="121"/>
  <c r="I15" i="121" l="1"/>
  <c r="D16" i="121"/>
  <c r="I16" i="121" l="1"/>
  <c r="D17" i="121"/>
  <c r="I17" i="121" l="1"/>
  <c r="D18" i="121"/>
  <c r="I18" i="121" l="1"/>
  <c r="D19" i="121"/>
  <c r="I19" i="121" l="1"/>
  <c r="D20" i="121"/>
  <c r="I20" i="121" l="1"/>
  <c r="D21" i="121"/>
  <c r="I21" i="121" l="1"/>
  <c r="D22" i="121"/>
  <c r="I22" i="121" l="1"/>
  <c r="D23" i="121"/>
  <c r="I23" i="121" l="1"/>
  <c r="D24" i="121"/>
  <c r="I24" i="121" l="1"/>
  <c r="D25" i="121"/>
  <c r="I25" i="121" l="1"/>
  <c r="D26" i="121"/>
  <c r="I26" i="121" l="1"/>
  <c r="D27" i="121"/>
  <c r="I27" i="121" l="1"/>
  <c r="D28" i="121"/>
  <c r="I28" i="121" l="1"/>
  <c r="D29" i="121"/>
  <c r="I29" i="121" l="1"/>
  <c r="D30" i="121"/>
  <c r="I30" i="121" l="1"/>
  <c r="D31" i="121"/>
  <c r="I31" i="121" l="1"/>
  <c r="D32" i="121"/>
  <c r="I32" i="121" l="1"/>
  <c r="D33" i="121"/>
  <c r="I33" i="121" l="1"/>
  <c r="D34" i="121"/>
  <c r="I34" i="121" l="1"/>
  <c r="D35" i="121"/>
  <c r="D36" i="121" l="1"/>
  <c r="I35" i="121"/>
  <c r="D37" i="121" l="1"/>
  <c r="I36" i="121"/>
  <c r="D38" i="121" l="1"/>
  <c r="I37" i="121"/>
  <c r="D39" i="121" l="1"/>
  <c r="I38" i="121"/>
  <c r="D40" i="121" l="1"/>
  <c r="I39" i="121"/>
  <c r="D41" i="121" l="1"/>
  <c r="I40" i="121"/>
  <c r="D42" i="121" l="1"/>
  <c r="I41" i="121"/>
  <c r="D43" i="121" l="1"/>
  <c r="I42" i="121"/>
  <c r="D44" i="121" l="1"/>
  <c r="I43" i="121"/>
  <c r="D45" i="121" l="1"/>
  <c r="I44" i="121"/>
  <c r="D46" i="121" l="1"/>
  <c r="I45" i="121"/>
  <c r="D47" i="121" l="1"/>
  <c r="I46" i="121"/>
  <c r="D48" i="121" l="1"/>
  <c r="I47" i="121"/>
  <c r="D49" i="121" l="1"/>
  <c r="I48" i="121"/>
  <c r="D50" i="121" l="1"/>
  <c r="I49" i="121"/>
  <c r="D51" i="121" l="1"/>
  <c r="I50" i="121"/>
  <c r="D52" i="121" l="1"/>
  <c r="I51" i="121"/>
  <c r="D53" i="121" l="1"/>
  <c r="I52" i="121"/>
  <c r="D54" i="121" l="1"/>
  <c r="I53" i="121"/>
  <c r="D55" i="121" l="1"/>
  <c r="I54" i="121"/>
  <c r="D56" i="121" l="1"/>
  <c r="I55" i="121"/>
  <c r="D57" i="121" l="1"/>
  <c r="I56" i="121"/>
  <c r="D58" i="121" l="1"/>
  <c r="I57" i="121"/>
  <c r="D59" i="121" l="1"/>
  <c r="I58" i="121"/>
  <c r="D60" i="121" l="1"/>
  <c r="I59" i="121"/>
  <c r="D61" i="121" l="1"/>
  <c r="I60" i="121"/>
  <c r="D62" i="121" l="1"/>
  <c r="I61" i="121"/>
  <c r="D63" i="121" l="1"/>
  <c r="I62" i="121"/>
  <c r="D64" i="121" l="1"/>
  <c r="I63" i="121"/>
  <c r="D65" i="121" l="1"/>
  <c r="I64" i="121"/>
  <c r="D66" i="121" l="1"/>
  <c r="I65" i="121"/>
  <c r="D67" i="121" l="1"/>
  <c r="I66" i="121"/>
  <c r="D68" i="121" l="1"/>
  <c r="I67" i="121"/>
  <c r="D69" i="121" l="1"/>
  <c r="I68" i="121"/>
  <c r="D70" i="121" l="1"/>
  <c r="I69" i="121"/>
  <c r="D71" i="121" l="1"/>
  <c r="I70" i="121"/>
  <c r="D72" i="121" l="1"/>
  <c r="I71" i="121"/>
  <c r="D73" i="121" l="1"/>
  <c r="I72" i="121"/>
  <c r="D74" i="121" l="1"/>
  <c r="I73" i="121"/>
  <c r="D75" i="121" l="1"/>
  <c r="I74" i="121"/>
  <c r="D76" i="121" l="1"/>
  <c r="I75" i="121"/>
  <c r="D77" i="121" l="1"/>
  <c r="I76" i="121"/>
  <c r="D78" i="121" l="1"/>
  <c r="I77" i="121"/>
  <c r="D79" i="121" l="1"/>
  <c r="I78" i="121"/>
  <c r="D80" i="121" l="1"/>
  <c r="I79" i="121"/>
  <c r="D81" i="121" l="1"/>
  <c r="I80" i="121"/>
  <c r="D82" i="121" l="1"/>
  <c r="I81" i="121"/>
  <c r="I82" i="121" l="1"/>
  <c r="D83" i="121"/>
  <c r="I83" i="121" l="1"/>
  <c r="D84" i="121"/>
  <c r="I84" i="121" l="1"/>
  <c r="D85" i="121"/>
  <c r="I85" i="121" l="1"/>
  <c r="D86" i="121"/>
  <c r="I86" i="121" l="1"/>
  <c r="D87" i="121"/>
  <c r="I87" i="121" l="1"/>
  <c r="D88" i="121"/>
  <c r="I88" i="121" l="1"/>
  <c r="D89" i="121"/>
  <c r="I89" i="121" l="1"/>
  <c r="D90" i="121"/>
  <c r="I90" i="121" l="1"/>
  <c r="D91" i="121"/>
  <c r="I91" i="121" l="1"/>
  <c r="D92" i="121"/>
  <c r="I92" i="121" l="1"/>
  <c r="D93" i="121"/>
  <c r="I93" i="121" l="1"/>
  <c r="D94" i="121"/>
  <c r="I94" i="121" l="1"/>
  <c r="D95" i="121"/>
  <c r="I95" i="121" l="1"/>
  <c r="D96" i="121"/>
  <c r="I96" i="121" l="1"/>
  <c r="D97" i="121"/>
  <c r="I97" i="121" l="1"/>
  <c r="D98" i="121"/>
  <c r="I98" i="121" l="1"/>
  <c r="D99" i="121"/>
  <c r="I99" i="121" l="1"/>
  <c r="D100" i="121"/>
  <c r="I100" i="121" l="1"/>
  <c r="D101" i="121"/>
  <c r="I101" i="121" l="1"/>
  <c r="D102" i="121"/>
  <c r="I102" i="121" l="1"/>
  <c r="D103" i="121"/>
  <c r="I103" i="121" l="1"/>
  <c r="D104" i="121"/>
  <c r="I104" i="121" l="1"/>
  <c r="D105" i="121"/>
  <c r="I105" i="121" l="1"/>
  <c r="D106" i="121"/>
  <c r="I106" i="121" l="1"/>
  <c r="D107" i="121"/>
  <c r="I107" i="121" l="1"/>
  <c r="D108" i="121"/>
  <c r="I108" i="121" l="1"/>
  <c r="D109" i="121"/>
  <c r="I109" i="121" l="1"/>
  <c r="D110" i="121"/>
  <c r="I110" i="121" l="1"/>
  <c r="D111" i="121"/>
  <c r="I111" i="121" l="1"/>
  <c r="D112" i="121"/>
  <c r="I112" i="121" l="1"/>
  <c r="D113" i="121"/>
  <c r="I113" i="121" l="1"/>
  <c r="D114" i="121"/>
  <c r="I114" i="121" l="1"/>
  <c r="D115" i="121"/>
  <c r="I115" i="121" l="1"/>
  <c r="D116" i="121"/>
  <c r="I116" i="121" l="1"/>
  <c r="D117" i="121"/>
  <c r="I117" i="121" l="1"/>
  <c r="D118" i="121"/>
  <c r="I118" i="121" l="1"/>
  <c r="D119" i="121"/>
  <c r="I119" i="121" l="1"/>
  <c r="D120" i="121"/>
  <c r="I120" i="121" l="1"/>
  <c r="D121" i="121"/>
  <c r="I121" i="121" l="1"/>
  <c r="D122" i="121"/>
  <c r="I122" i="121" l="1"/>
  <c r="D123" i="121"/>
  <c r="I123" i="121" l="1"/>
  <c r="D124" i="121"/>
  <c r="I124" i="121" l="1"/>
  <c r="D125" i="121"/>
  <c r="I125" i="121" l="1"/>
  <c r="D126" i="121"/>
  <c r="I126" i="121" l="1"/>
  <c r="D127" i="121"/>
  <c r="I127" i="121" l="1"/>
  <c r="D128" i="121"/>
  <c r="I128" i="121" l="1"/>
  <c r="D129" i="121"/>
  <c r="I129" i="121" l="1"/>
  <c r="D130" i="121"/>
  <c r="I130" i="121" l="1"/>
  <c r="D131" i="121"/>
  <c r="I131" i="121" l="1"/>
  <c r="D132" i="121"/>
  <c r="D133" i="121" l="1"/>
  <c r="I132" i="121"/>
  <c r="I133" i="121" l="1"/>
  <c r="D134" i="121"/>
  <c r="I134" i="121" l="1"/>
  <c r="D135" i="121"/>
  <c r="I135" i="121" l="1"/>
  <c r="D136" i="121"/>
  <c r="D137" i="121" l="1"/>
  <c r="I136" i="121"/>
  <c r="I137" i="121" l="1"/>
  <c r="D138" i="121"/>
  <c r="D139" i="121" l="1"/>
  <c r="I138" i="121"/>
  <c r="I139" i="121" l="1"/>
  <c r="D140" i="121"/>
  <c r="D141" i="121" l="1"/>
  <c r="I140" i="121"/>
  <c r="I141" i="121" l="1"/>
  <c r="D142" i="121"/>
  <c r="I142" i="121" l="1"/>
  <c r="D143" i="121"/>
  <c r="I143" i="121" l="1"/>
  <c r="D144" i="121"/>
  <c r="D145" i="121" l="1"/>
  <c r="I144" i="121"/>
  <c r="I145" i="121" l="1"/>
  <c r="D146" i="121"/>
  <c r="D147" i="121" l="1"/>
  <c r="I146" i="121"/>
  <c r="I147" i="121" l="1"/>
  <c r="D148" i="121"/>
  <c r="D149" i="121" l="1"/>
  <c r="I148" i="121"/>
  <c r="I149" i="121" l="1"/>
  <c r="D150" i="121"/>
  <c r="I150" i="121" l="1"/>
  <c r="D151" i="121"/>
  <c r="I151" i="121" l="1"/>
  <c r="D152" i="121"/>
  <c r="D153" i="121" l="1"/>
  <c r="I152" i="121"/>
  <c r="I153" i="121" l="1"/>
  <c r="D154" i="121"/>
  <c r="D155" i="121" l="1"/>
  <c r="I154" i="121"/>
  <c r="I155" i="121" l="1"/>
  <c r="D156" i="121"/>
  <c r="D157" i="121" l="1"/>
  <c r="I156" i="121"/>
  <c r="I157" i="121" l="1"/>
  <c r="D158" i="121"/>
  <c r="I158" i="121" l="1"/>
  <c r="D159" i="121"/>
  <c r="I159" i="121" l="1"/>
  <c r="D160" i="121"/>
  <c r="D161" i="121" l="1"/>
  <c r="I160" i="121"/>
  <c r="I161" i="121" l="1"/>
  <c r="D162" i="121"/>
  <c r="D163" i="121" l="1"/>
  <c r="I162" i="121"/>
  <c r="I163" i="121" l="1"/>
  <c r="D164" i="121"/>
  <c r="D165" i="121" l="1"/>
  <c r="I164" i="121"/>
  <c r="I165" i="121" l="1"/>
  <c r="D166" i="121"/>
  <c r="I166" i="121" l="1"/>
  <c r="D167" i="121"/>
  <c r="I167" i="121" l="1"/>
  <c r="D168" i="121"/>
  <c r="D169" i="121" l="1"/>
  <c r="I168" i="121"/>
  <c r="I169" i="121" l="1"/>
  <c r="D170" i="121"/>
  <c r="D171" i="121" l="1"/>
  <c r="I170" i="121"/>
  <c r="I171" i="121" l="1"/>
  <c r="D172" i="121"/>
  <c r="D173" i="121" l="1"/>
  <c r="I172" i="121"/>
  <c r="I173" i="121" l="1"/>
  <c r="D174" i="121"/>
  <c r="I174" i="121" l="1"/>
  <c r="D175" i="121"/>
  <c r="I175" i="121" l="1"/>
  <c r="D176" i="121"/>
  <c r="D177" i="121" l="1"/>
  <c r="I176" i="121"/>
  <c r="I177" i="121" l="1"/>
  <c r="D178" i="121"/>
  <c r="D179" i="121" l="1"/>
  <c r="I178" i="121"/>
  <c r="I179" i="121" l="1"/>
  <c r="D180" i="121"/>
  <c r="D181" i="121" l="1"/>
  <c r="I180" i="121"/>
  <c r="I181" i="121" l="1"/>
  <c r="D182" i="121"/>
  <c r="I182" i="121" l="1"/>
  <c r="D183" i="121"/>
  <c r="I183" i="121" l="1"/>
  <c r="D184" i="121"/>
  <c r="D185" i="121" l="1"/>
  <c r="I184" i="121"/>
  <c r="I185" i="121" l="1"/>
  <c r="D186" i="121"/>
  <c r="D187" i="121" l="1"/>
  <c r="I186" i="121"/>
  <c r="I187" i="121" l="1"/>
  <c r="D188" i="121"/>
  <c r="D189" i="121" l="1"/>
  <c r="I188" i="121"/>
  <c r="I189" i="121" l="1"/>
  <c r="D190" i="121"/>
  <c r="I190" i="121" l="1"/>
  <c r="D191" i="121"/>
  <c r="I191" i="121" l="1"/>
  <c r="D192" i="121"/>
  <c r="D193" i="121" l="1"/>
  <c r="I192" i="121"/>
  <c r="I193" i="121" l="1"/>
  <c r="D194" i="121"/>
  <c r="D195" i="121" l="1"/>
  <c r="I194" i="121"/>
  <c r="I195" i="121" l="1"/>
  <c r="D196" i="121"/>
  <c r="D197" i="121" l="1"/>
  <c r="I196" i="121"/>
  <c r="I197" i="121" l="1"/>
  <c r="D198" i="121"/>
  <c r="I198" i="121" l="1"/>
  <c r="D199" i="121"/>
  <c r="I199" i="121" l="1"/>
  <c r="D200" i="121"/>
  <c r="D201" i="121" l="1"/>
  <c r="I201" i="121" s="1"/>
  <c r="I200" i="121"/>
  <c r="B8" i="118" l="1"/>
  <c r="B14" i="118"/>
  <c r="C133" i="106" l="1"/>
  <c r="D130" i="106"/>
  <c r="D127" i="106"/>
  <c r="D124" i="106"/>
  <c r="H107" i="106"/>
  <c r="E103" i="106"/>
  <c r="F102" i="106" s="1"/>
  <c r="H102" i="106" s="1"/>
  <c r="F94" i="106"/>
  <c r="H94" i="106" s="1"/>
  <c r="F87" i="106"/>
  <c r="H87" i="106" s="1"/>
  <c r="D84" i="106"/>
  <c r="E83" i="106"/>
  <c r="E82" i="106"/>
  <c r="E81" i="106"/>
  <c r="E80" i="106"/>
  <c r="E79" i="106"/>
  <c r="E73" i="106"/>
  <c r="E72" i="106"/>
  <c r="E59" i="106"/>
  <c r="E57" i="106"/>
  <c r="E55" i="106"/>
  <c r="E51" i="106"/>
  <c r="E49" i="106"/>
  <c r="E43" i="106"/>
  <c r="E41" i="106"/>
  <c r="E39" i="106"/>
  <c r="E38" i="106"/>
  <c r="E36" i="106"/>
  <c r="E33" i="106"/>
  <c r="E31" i="106"/>
  <c r="E28" i="106"/>
  <c r="E26" i="106"/>
  <c r="N22" i="106"/>
  <c r="E32" i="106" s="1"/>
  <c r="N21" i="106"/>
  <c r="E54" i="106" s="1"/>
  <c r="E21" i="106"/>
  <c r="N20" i="106"/>
  <c r="E70" i="106" s="1"/>
  <c r="N19" i="106"/>
  <c r="E52" i="106" s="1"/>
  <c r="N15" i="106"/>
  <c r="N14" i="106"/>
  <c r="E74" i="106" s="1"/>
  <c r="N5" i="106"/>
  <c r="E68" i="106" s="1"/>
  <c r="N4" i="106"/>
  <c r="E60" i="106" s="1"/>
  <c r="D133" i="106" l="1"/>
  <c r="E10" i="106"/>
  <c r="F8" i="106" s="1"/>
  <c r="H8" i="106" s="1"/>
  <c r="E15" i="106"/>
  <c r="F13" i="106" s="1"/>
  <c r="H13" i="106" s="1"/>
  <c r="F59" i="106"/>
  <c r="H59" i="106" s="1"/>
  <c r="E5" i="106"/>
  <c r="F3" i="106" s="1"/>
  <c r="H3" i="106" s="1"/>
  <c r="E22" i="106"/>
  <c r="E27" i="106"/>
  <c r="F26" i="106" s="1"/>
  <c r="H26" i="106" s="1"/>
  <c r="E53" i="106"/>
  <c r="E61" i="106"/>
  <c r="E71" i="106"/>
  <c r="E37" i="106"/>
  <c r="F36" i="106" s="1"/>
  <c r="H36" i="106" s="1"/>
  <c r="E65" i="106"/>
  <c r="R8" i="106"/>
  <c r="N18" i="106" s="1"/>
  <c r="E56" i="106" s="1"/>
  <c r="F55" i="106" s="1"/>
  <c r="H55" i="106" s="1"/>
  <c r="E67" i="106"/>
  <c r="F67" i="106" s="1"/>
  <c r="H67" i="106" s="1"/>
  <c r="F79" i="106"/>
  <c r="H79" i="106" s="1"/>
  <c r="F72" i="106"/>
  <c r="H72" i="106" s="1"/>
  <c r="F31" i="106"/>
  <c r="H31" i="106" s="1"/>
  <c r="E23" i="106"/>
  <c r="E42" i="106"/>
  <c r="F41" i="106" s="1"/>
  <c r="H41" i="106" s="1"/>
  <c r="E50" i="106"/>
  <c r="F49" i="106" s="1"/>
  <c r="H49" i="106" s="1"/>
  <c r="E58" i="106"/>
  <c r="F57" i="106" s="1"/>
  <c r="H57" i="106" s="1"/>
  <c r="E62" i="106"/>
  <c r="E64" i="106"/>
  <c r="E66" i="106"/>
  <c r="F65" i="106" s="1"/>
  <c r="H65" i="106" s="1"/>
  <c r="E63" i="106"/>
  <c r="E69" i="106"/>
  <c r="P62" i="100"/>
  <c r="N62" i="100"/>
  <c r="P61" i="100"/>
  <c r="N61" i="100"/>
  <c r="P60" i="100"/>
  <c r="N60" i="100"/>
  <c r="P59" i="100"/>
  <c r="N59" i="100"/>
  <c r="P58" i="100"/>
  <c r="N58" i="100"/>
  <c r="P57" i="100"/>
  <c r="N57" i="100"/>
  <c r="P56" i="100"/>
  <c r="N56" i="100"/>
  <c r="P55" i="100"/>
  <c r="N55" i="100"/>
  <c r="P54" i="100"/>
  <c r="N54" i="100"/>
  <c r="P53" i="100"/>
  <c r="N53" i="100"/>
  <c r="P52" i="100"/>
  <c r="N52" i="100"/>
  <c r="P51" i="100"/>
  <c r="N51" i="100"/>
  <c r="P50" i="100"/>
  <c r="N50" i="100"/>
  <c r="P49" i="100"/>
  <c r="N49" i="100"/>
  <c r="P48" i="100"/>
  <c r="N48" i="100"/>
  <c r="P47" i="100"/>
  <c r="N47" i="100"/>
  <c r="P46" i="100"/>
  <c r="N46" i="100"/>
  <c r="P44" i="100"/>
  <c r="N44" i="100"/>
  <c r="P43" i="100"/>
  <c r="N43" i="100"/>
  <c r="P42" i="100"/>
  <c r="N42" i="100"/>
  <c r="P41" i="100"/>
  <c r="N41" i="100"/>
  <c r="P40" i="100"/>
  <c r="N40" i="100"/>
  <c r="P39" i="100"/>
  <c r="N39" i="100"/>
  <c r="P38" i="100"/>
  <c r="N38" i="100"/>
  <c r="P37" i="100"/>
  <c r="N37" i="100"/>
  <c r="P36" i="100"/>
  <c r="N36" i="100"/>
  <c r="P35" i="100"/>
  <c r="N35" i="100"/>
  <c r="P34" i="100"/>
  <c r="N34" i="100"/>
  <c r="P33" i="100"/>
  <c r="N33" i="100"/>
  <c r="P32" i="100"/>
  <c r="N32" i="100"/>
  <c r="P31" i="100"/>
  <c r="N31" i="100"/>
  <c r="P30" i="100"/>
  <c r="N30" i="100"/>
  <c r="P29" i="100"/>
  <c r="N29" i="100"/>
  <c r="P28" i="100"/>
  <c r="N28" i="100"/>
  <c r="P27" i="100"/>
  <c r="N27" i="100"/>
  <c r="P26" i="100"/>
  <c r="N26" i="100"/>
  <c r="P25" i="100"/>
  <c r="N25" i="100"/>
  <c r="P23" i="100"/>
  <c r="N23" i="100"/>
  <c r="T22" i="100"/>
  <c r="P22" i="100"/>
  <c r="N22" i="100"/>
  <c r="P21" i="100"/>
  <c r="N21" i="100"/>
  <c r="P20" i="100"/>
  <c r="Q20" i="100" s="1"/>
  <c r="N20" i="100"/>
  <c r="O20" i="100" s="1"/>
  <c r="P19" i="100"/>
  <c r="Q19" i="100" s="1"/>
  <c r="N19" i="100"/>
  <c r="O19" i="100" s="1"/>
  <c r="P18" i="100"/>
  <c r="Q18" i="100" s="1"/>
  <c r="N18" i="100"/>
  <c r="O18" i="100" s="1"/>
  <c r="P16" i="100"/>
  <c r="N16" i="100"/>
  <c r="P15" i="100"/>
  <c r="Q15" i="100" s="1"/>
  <c r="N15" i="100"/>
  <c r="O15" i="100" s="1"/>
  <c r="P14" i="100"/>
  <c r="Q14" i="100" s="1"/>
  <c r="N14" i="100"/>
  <c r="O14" i="100" s="1"/>
  <c r="P13" i="100"/>
  <c r="Q13" i="100" s="1"/>
  <c r="N13" i="100"/>
  <c r="O13" i="100" s="1"/>
  <c r="P12" i="100"/>
  <c r="Q12" i="100" s="1"/>
  <c r="N12" i="100"/>
  <c r="O12" i="100" s="1"/>
  <c r="P10" i="100"/>
  <c r="N10" i="100"/>
  <c r="P9" i="100"/>
  <c r="Q9" i="100" s="1"/>
  <c r="N9" i="100"/>
  <c r="O9" i="100" s="1"/>
  <c r="P8" i="100"/>
  <c r="Q8" i="100" s="1"/>
  <c r="N8" i="100"/>
  <c r="O8" i="100" s="1"/>
  <c r="P7" i="100"/>
  <c r="Q7" i="100" s="1"/>
  <c r="N7" i="100"/>
  <c r="O7" i="100" s="1"/>
  <c r="P6" i="100"/>
  <c r="N6" i="100"/>
  <c r="P4" i="100"/>
  <c r="Q4" i="100" s="1"/>
  <c r="N4" i="100"/>
  <c r="O4" i="100" s="1"/>
  <c r="P3" i="100"/>
  <c r="Q3" i="100" s="1"/>
  <c r="N3" i="100"/>
  <c r="O3" i="100" s="1"/>
  <c r="Q16" i="100" l="1"/>
  <c r="F61" i="106"/>
  <c r="H61" i="106" s="1"/>
  <c r="F69" i="106"/>
  <c r="H69" i="106" s="1"/>
  <c r="F21" i="106"/>
  <c r="H21" i="106" s="1"/>
  <c r="F63" i="106"/>
  <c r="H63" i="106" s="1"/>
  <c r="F39" i="99"/>
  <c r="H38" i="99"/>
  <c r="H37" i="99"/>
  <c r="G36" i="99"/>
  <c r="H35" i="99"/>
  <c r="H34" i="99"/>
  <c r="G33" i="99"/>
  <c r="H32" i="99"/>
  <c r="H31" i="99"/>
  <c r="G30" i="99"/>
  <c r="H29" i="99"/>
  <c r="H28" i="99"/>
  <c r="G27" i="99"/>
  <c r="H26" i="99"/>
  <c r="H25" i="99"/>
  <c r="G24" i="99"/>
  <c r="H23" i="99"/>
  <c r="H22" i="99"/>
  <c r="G21" i="99"/>
  <c r="H20" i="99"/>
  <c r="H19" i="99"/>
  <c r="G18" i="99"/>
  <c r="J12" i="95" l="1"/>
  <c r="K12" i="95" s="1"/>
  <c r="J11" i="95"/>
  <c r="K11" i="95" s="1"/>
  <c r="J10" i="95"/>
  <c r="K10" i="95" s="1"/>
  <c r="J9" i="95"/>
  <c r="K9" i="95" s="1"/>
  <c r="J8" i="95"/>
  <c r="K8" i="95" s="1"/>
  <c r="J7" i="95"/>
  <c r="K7" i="95" s="1"/>
  <c r="J6" i="95"/>
  <c r="K6" i="95" s="1"/>
  <c r="J5" i="95"/>
  <c r="K5" i="95" s="1"/>
  <c r="J4" i="95"/>
  <c r="K4" i="95" s="1"/>
  <c r="J3" i="95"/>
  <c r="K3" i="95" s="1"/>
  <c r="M321" i="87" l="1"/>
  <c r="L321" i="87" s="1"/>
  <c r="M320" i="87"/>
  <c r="L320" i="87" s="1"/>
  <c r="M319" i="87"/>
  <c r="L319" i="87" s="1"/>
  <c r="M318" i="87"/>
  <c r="L318" i="87" s="1"/>
  <c r="M317" i="87"/>
  <c r="L317" i="87" s="1"/>
  <c r="M316" i="87"/>
  <c r="L316" i="87" s="1"/>
  <c r="M315" i="87"/>
  <c r="L315" i="87" s="1"/>
  <c r="M314" i="87"/>
  <c r="L314" i="87" s="1"/>
  <c r="M313" i="87"/>
  <c r="L313" i="87" s="1"/>
  <c r="M312" i="87"/>
  <c r="L312" i="87" s="1"/>
  <c r="M311" i="87"/>
  <c r="L311" i="87" s="1"/>
  <c r="M310" i="87"/>
  <c r="L310" i="87" s="1"/>
  <c r="M309" i="87"/>
  <c r="L309" i="87" s="1"/>
  <c r="M308" i="87"/>
  <c r="L308" i="87" s="1"/>
  <c r="M307" i="87"/>
  <c r="L307" i="87" s="1"/>
  <c r="M306" i="87"/>
  <c r="L306" i="87" s="1"/>
  <c r="M305" i="87"/>
  <c r="L305" i="87" s="1"/>
  <c r="M304" i="87"/>
  <c r="L304" i="87" s="1"/>
  <c r="M303" i="87"/>
  <c r="L303" i="87" s="1"/>
  <c r="M302" i="87"/>
  <c r="L302" i="87" s="1"/>
  <c r="M301" i="87"/>
  <c r="L301" i="87" s="1"/>
  <c r="M300" i="87"/>
  <c r="L300" i="87" s="1"/>
  <c r="M299" i="87"/>
  <c r="L299" i="87" s="1"/>
  <c r="M298" i="87"/>
  <c r="L298" i="87" s="1"/>
  <c r="M297" i="87"/>
  <c r="L297" i="87" s="1"/>
  <c r="M296" i="87"/>
  <c r="L296" i="87" s="1"/>
  <c r="M295" i="87"/>
  <c r="L295" i="87" s="1"/>
  <c r="M294" i="87"/>
  <c r="L294" i="87" s="1"/>
  <c r="M293" i="87"/>
  <c r="L293" i="87" s="1"/>
  <c r="M292" i="87"/>
  <c r="L292" i="87" s="1"/>
  <c r="M291" i="87"/>
  <c r="L291" i="87" s="1"/>
  <c r="M290" i="87"/>
  <c r="L290" i="87" s="1"/>
  <c r="M289" i="87"/>
  <c r="L289" i="87" s="1"/>
  <c r="M288" i="87"/>
  <c r="L288" i="87" s="1"/>
  <c r="M287" i="87"/>
  <c r="L287" i="87" s="1"/>
  <c r="M286" i="87"/>
  <c r="L286" i="87" s="1"/>
  <c r="M285" i="87"/>
  <c r="L285" i="87" s="1"/>
  <c r="M284" i="87"/>
  <c r="L284" i="87" s="1"/>
  <c r="M283" i="87"/>
  <c r="L283" i="87" s="1"/>
  <c r="M282" i="87"/>
  <c r="L282" i="87" s="1"/>
  <c r="M281" i="87"/>
  <c r="L281" i="87" s="1"/>
  <c r="M280" i="87"/>
  <c r="L280" i="87" s="1"/>
  <c r="M279" i="87"/>
  <c r="L279" i="87" s="1"/>
  <c r="M278" i="87"/>
  <c r="L278" i="87" s="1"/>
  <c r="M277" i="87"/>
  <c r="L277" i="87" s="1"/>
  <c r="M276" i="87"/>
  <c r="L276" i="87" s="1"/>
  <c r="M275" i="87"/>
  <c r="L275" i="87" s="1"/>
  <c r="M274" i="87"/>
  <c r="L274" i="87" s="1"/>
  <c r="M273" i="87"/>
  <c r="L273" i="87" s="1"/>
  <c r="M272" i="87"/>
  <c r="L272" i="87" s="1"/>
  <c r="M271" i="87"/>
  <c r="L271" i="87" s="1"/>
  <c r="M270" i="87"/>
  <c r="L270" i="87" s="1"/>
  <c r="M269" i="87"/>
  <c r="L269" i="87" s="1"/>
  <c r="M268" i="87"/>
  <c r="L268" i="87" s="1"/>
  <c r="M267" i="87"/>
  <c r="L267" i="87" s="1"/>
  <c r="M266" i="87"/>
  <c r="L266" i="87" s="1"/>
  <c r="M265" i="87"/>
  <c r="L265" i="87" s="1"/>
  <c r="M264" i="87"/>
  <c r="L264" i="87" s="1"/>
  <c r="M263" i="87"/>
  <c r="L263" i="87" s="1"/>
  <c r="M262" i="87"/>
  <c r="L262" i="87" s="1"/>
  <c r="M261" i="87"/>
  <c r="L261" i="87" s="1"/>
  <c r="M260" i="87"/>
  <c r="L260" i="87" s="1"/>
  <c r="M259" i="87"/>
  <c r="L259" i="87" s="1"/>
  <c r="M258" i="87"/>
  <c r="L258" i="87" s="1"/>
  <c r="M257" i="87"/>
  <c r="L257" i="87" s="1"/>
  <c r="M256" i="87"/>
  <c r="L256" i="87" s="1"/>
  <c r="M255" i="87"/>
  <c r="L255" i="87" s="1"/>
  <c r="M254" i="87"/>
  <c r="L254" i="87" s="1"/>
  <c r="M253" i="87"/>
  <c r="L253" i="87" s="1"/>
  <c r="M252" i="87"/>
  <c r="L252" i="87" s="1"/>
  <c r="M251" i="87"/>
  <c r="L251" i="87" s="1"/>
  <c r="M250" i="87"/>
  <c r="L250" i="87" s="1"/>
  <c r="M249" i="87"/>
  <c r="L249" i="87" s="1"/>
  <c r="M248" i="87"/>
  <c r="L248" i="87" s="1"/>
  <c r="M247" i="87"/>
  <c r="L247" i="87" s="1"/>
  <c r="M246" i="87"/>
  <c r="L246" i="87" s="1"/>
  <c r="M245" i="87"/>
  <c r="L245" i="87" s="1"/>
  <c r="M244" i="87"/>
  <c r="L244" i="87" s="1"/>
  <c r="M243" i="87"/>
  <c r="L243" i="87" s="1"/>
  <c r="M242" i="87"/>
  <c r="L242" i="87" s="1"/>
  <c r="M241" i="87"/>
  <c r="L241" i="87" s="1"/>
  <c r="M240" i="87"/>
  <c r="L240" i="87" s="1"/>
  <c r="M239" i="87"/>
  <c r="L239" i="87" s="1"/>
  <c r="M238" i="87"/>
  <c r="L238" i="87" s="1"/>
  <c r="M237" i="87"/>
  <c r="L237" i="87" s="1"/>
  <c r="M236" i="87"/>
  <c r="L236" i="87" s="1"/>
  <c r="M235" i="87"/>
  <c r="L235" i="87" s="1"/>
  <c r="M234" i="87"/>
  <c r="L234" i="87" s="1"/>
  <c r="M233" i="87"/>
  <c r="L233" i="87" s="1"/>
  <c r="M232" i="87"/>
  <c r="L232" i="87" s="1"/>
  <c r="M231" i="87"/>
  <c r="L231" i="87" s="1"/>
  <c r="M230" i="87"/>
  <c r="L230" i="87" s="1"/>
  <c r="M229" i="87"/>
  <c r="L229" i="87" s="1"/>
  <c r="M228" i="87"/>
  <c r="L228" i="87" s="1"/>
  <c r="M227" i="87"/>
  <c r="L227" i="87" s="1"/>
  <c r="M226" i="87"/>
  <c r="L226" i="87" s="1"/>
  <c r="M225" i="87"/>
  <c r="L225" i="87" s="1"/>
  <c r="M224" i="87"/>
  <c r="L224" i="87" s="1"/>
  <c r="M223" i="87"/>
  <c r="L223" i="87" s="1"/>
  <c r="M222" i="87"/>
  <c r="L222" i="87" s="1"/>
  <c r="M221" i="87"/>
  <c r="L221" i="87" s="1"/>
  <c r="M220" i="87"/>
  <c r="L220" i="87" s="1"/>
  <c r="M219" i="87"/>
  <c r="L219" i="87" s="1"/>
  <c r="M218" i="87"/>
  <c r="L218" i="87" s="1"/>
  <c r="M217" i="87"/>
  <c r="L217" i="87" s="1"/>
  <c r="M216" i="87"/>
  <c r="L216" i="87" s="1"/>
  <c r="M215" i="87"/>
  <c r="L215" i="87" s="1"/>
  <c r="M214" i="87"/>
  <c r="L214" i="87" s="1"/>
  <c r="M213" i="87"/>
  <c r="L213" i="87" s="1"/>
  <c r="M212" i="87"/>
  <c r="L212" i="87" s="1"/>
  <c r="M211" i="87"/>
  <c r="L211" i="87" s="1"/>
  <c r="M210" i="87"/>
  <c r="L210" i="87" s="1"/>
  <c r="M209" i="87"/>
  <c r="L209" i="87" s="1"/>
  <c r="M208" i="87"/>
  <c r="L208" i="87" s="1"/>
  <c r="M207" i="87"/>
  <c r="L207" i="87" s="1"/>
  <c r="M206" i="87"/>
  <c r="L206" i="87" s="1"/>
  <c r="M205" i="87"/>
  <c r="L205" i="87" s="1"/>
  <c r="M204" i="87"/>
  <c r="L204" i="87" s="1"/>
  <c r="M203" i="87"/>
  <c r="L203" i="87" s="1"/>
  <c r="M202" i="87"/>
  <c r="L202" i="87" s="1"/>
  <c r="M201" i="87"/>
  <c r="L201" i="87" s="1"/>
  <c r="M200" i="87"/>
  <c r="L200" i="87" s="1"/>
  <c r="M199" i="87"/>
  <c r="L199" i="87" s="1"/>
  <c r="M198" i="87"/>
  <c r="L198" i="87" s="1"/>
  <c r="M197" i="87"/>
  <c r="L197" i="87" s="1"/>
  <c r="M196" i="87"/>
  <c r="L196" i="87" s="1"/>
  <c r="M195" i="87"/>
  <c r="L195" i="87" s="1"/>
  <c r="M194" i="87"/>
  <c r="L194" i="87" s="1"/>
  <c r="M193" i="87"/>
  <c r="L193" i="87" s="1"/>
  <c r="M192" i="87"/>
  <c r="L192" i="87" s="1"/>
  <c r="M191" i="87"/>
  <c r="L191" i="87" s="1"/>
  <c r="M190" i="87"/>
  <c r="L190" i="87" s="1"/>
  <c r="M189" i="87"/>
  <c r="L189" i="87" s="1"/>
  <c r="M188" i="87"/>
  <c r="L188" i="87" s="1"/>
  <c r="M187" i="87"/>
  <c r="L187" i="87" s="1"/>
  <c r="M186" i="87"/>
  <c r="L186" i="87" s="1"/>
  <c r="M185" i="87"/>
  <c r="L185" i="87" s="1"/>
  <c r="M184" i="87"/>
  <c r="L184" i="87" s="1"/>
  <c r="M183" i="87"/>
  <c r="L183" i="87" s="1"/>
  <c r="M182" i="87"/>
  <c r="L182" i="87" s="1"/>
  <c r="M181" i="87"/>
  <c r="L181" i="87" s="1"/>
  <c r="M180" i="87"/>
  <c r="L180" i="87" s="1"/>
  <c r="M179" i="87"/>
  <c r="L179" i="87" s="1"/>
  <c r="M178" i="87"/>
  <c r="L178" i="87" s="1"/>
  <c r="M177" i="87"/>
  <c r="L177" i="87" s="1"/>
  <c r="M176" i="87"/>
  <c r="L176" i="87" s="1"/>
  <c r="M175" i="87"/>
  <c r="L175" i="87" s="1"/>
  <c r="M174" i="87"/>
  <c r="L174" i="87" s="1"/>
  <c r="M173" i="87"/>
  <c r="L173" i="87" s="1"/>
  <c r="M172" i="87"/>
  <c r="L172" i="87" s="1"/>
  <c r="M171" i="87"/>
  <c r="L171" i="87" s="1"/>
  <c r="M170" i="87"/>
  <c r="L170" i="87" s="1"/>
  <c r="M169" i="87"/>
  <c r="L169" i="87" s="1"/>
  <c r="M168" i="87"/>
  <c r="L168" i="87" s="1"/>
  <c r="M167" i="87"/>
  <c r="L167" i="87" s="1"/>
  <c r="M166" i="87"/>
  <c r="L166" i="87" s="1"/>
  <c r="M165" i="87"/>
  <c r="L165" i="87" s="1"/>
  <c r="M164" i="87"/>
  <c r="L164" i="87" s="1"/>
  <c r="M163" i="87"/>
  <c r="L163" i="87" s="1"/>
  <c r="M162" i="87"/>
  <c r="L162" i="87" s="1"/>
  <c r="M161" i="87"/>
  <c r="L161" i="87" s="1"/>
  <c r="M160" i="87"/>
  <c r="L160" i="87" s="1"/>
  <c r="M159" i="87"/>
  <c r="L159" i="87" s="1"/>
  <c r="M158" i="87"/>
  <c r="L158" i="87" s="1"/>
  <c r="M157" i="87"/>
  <c r="L157" i="87" s="1"/>
  <c r="M156" i="87"/>
  <c r="L156" i="87" s="1"/>
  <c r="M155" i="87"/>
  <c r="L155" i="87" s="1"/>
  <c r="M154" i="87"/>
  <c r="L154" i="87" s="1"/>
  <c r="M153" i="87"/>
  <c r="L153" i="87" s="1"/>
  <c r="M152" i="87"/>
  <c r="L152" i="87" s="1"/>
  <c r="M151" i="87"/>
  <c r="L151" i="87" s="1"/>
  <c r="M150" i="87"/>
  <c r="L150" i="87" s="1"/>
  <c r="M149" i="87"/>
  <c r="L149" i="87" s="1"/>
  <c r="M148" i="87"/>
  <c r="L148" i="87" s="1"/>
  <c r="M147" i="87"/>
  <c r="L147" i="87" s="1"/>
  <c r="M146" i="87"/>
  <c r="L146" i="87" s="1"/>
  <c r="M145" i="87"/>
  <c r="L145" i="87" s="1"/>
  <c r="M144" i="87"/>
  <c r="L144" i="87" s="1"/>
  <c r="M143" i="87"/>
  <c r="L143" i="87" s="1"/>
  <c r="M142" i="87"/>
  <c r="L142" i="87" s="1"/>
  <c r="M141" i="87"/>
  <c r="L141" i="87" s="1"/>
  <c r="M140" i="87"/>
  <c r="L140" i="87" s="1"/>
  <c r="M139" i="87"/>
  <c r="L139" i="87" s="1"/>
  <c r="M138" i="87"/>
  <c r="L138" i="87" s="1"/>
  <c r="M137" i="87"/>
  <c r="L137" i="87" s="1"/>
  <c r="M136" i="87"/>
  <c r="L136" i="87" s="1"/>
  <c r="M135" i="87"/>
  <c r="L135" i="87" s="1"/>
  <c r="M134" i="87"/>
  <c r="L134" i="87" s="1"/>
  <c r="M133" i="87"/>
  <c r="L133" i="87" s="1"/>
  <c r="M132" i="87"/>
  <c r="L132" i="87" s="1"/>
  <c r="M131" i="87"/>
  <c r="L131" i="87" s="1"/>
  <c r="M130" i="87"/>
  <c r="L130" i="87" s="1"/>
  <c r="M129" i="87"/>
  <c r="L129" i="87" s="1"/>
  <c r="M128" i="87"/>
  <c r="L128" i="87" s="1"/>
  <c r="M127" i="87"/>
  <c r="L127" i="87" s="1"/>
  <c r="M126" i="87"/>
  <c r="L126" i="87" s="1"/>
  <c r="M125" i="87"/>
  <c r="L125" i="87" s="1"/>
  <c r="M124" i="87"/>
  <c r="L124" i="87" s="1"/>
  <c r="M123" i="87"/>
  <c r="L123" i="87" s="1"/>
  <c r="M122" i="87"/>
  <c r="L122" i="87" s="1"/>
  <c r="M121" i="87"/>
  <c r="L121" i="87" s="1"/>
  <c r="M120" i="87"/>
  <c r="L120" i="87" s="1"/>
  <c r="M119" i="87"/>
  <c r="L119" i="87" s="1"/>
  <c r="M118" i="87"/>
  <c r="L118" i="87" s="1"/>
  <c r="M117" i="87"/>
  <c r="L117" i="87" s="1"/>
  <c r="M116" i="87"/>
  <c r="L116" i="87" s="1"/>
  <c r="M115" i="87"/>
  <c r="L115" i="87" s="1"/>
  <c r="M114" i="87"/>
  <c r="L114" i="87" s="1"/>
  <c r="M113" i="87"/>
  <c r="L113" i="87" s="1"/>
  <c r="M112" i="87"/>
  <c r="L112" i="87" s="1"/>
  <c r="M111" i="87"/>
  <c r="L111" i="87" s="1"/>
  <c r="M110" i="87"/>
  <c r="L110" i="87" s="1"/>
  <c r="M109" i="87"/>
  <c r="L109" i="87" s="1"/>
  <c r="M108" i="87"/>
  <c r="L108" i="87" s="1"/>
  <c r="M107" i="87"/>
  <c r="L107" i="87" s="1"/>
  <c r="M106" i="87"/>
  <c r="L106" i="87" s="1"/>
  <c r="M105" i="87"/>
  <c r="L105" i="87" s="1"/>
  <c r="M104" i="87"/>
  <c r="L104" i="87" s="1"/>
  <c r="M103" i="87"/>
  <c r="L103" i="87" s="1"/>
  <c r="M102" i="87"/>
  <c r="L102" i="87" s="1"/>
  <c r="M101" i="87"/>
  <c r="L101" i="87" s="1"/>
  <c r="M100" i="87"/>
  <c r="L100" i="87" s="1"/>
  <c r="M99" i="87"/>
  <c r="L99" i="87" s="1"/>
  <c r="M98" i="87"/>
  <c r="L98" i="87" s="1"/>
  <c r="M97" i="87"/>
  <c r="L97" i="87" s="1"/>
  <c r="M96" i="87"/>
  <c r="L96" i="87" s="1"/>
  <c r="M95" i="87"/>
  <c r="L95" i="87" s="1"/>
  <c r="M94" i="87"/>
  <c r="L94" i="87" s="1"/>
  <c r="M93" i="87"/>
  <c r="L93" i="87" s="1"/>
  <c r="M92" i="87"/>
  <c r="L92" i="87" s="1"/>
  <c r="M91" i="87"/>
  <c r="L91" i="87" s="1"/>
  <c r="M90" i="87"/>
  <c r="L90" i="87" s="1"/>
  <c r="M89" i="87"/>
  <c r="L89" i="87" s="1"/>
  <c r="M88" i="87"/>
  <c r="L88" i="87" s="1"/>
  <c r="M87" i="87"/>
  <c r="L87" i="87" s="1"/>
  <c r="M86" i="87"/>
  <c r="L86" i="87" s="1"/>
  <c r="M85" i="87"/>
  <c r="L85" i="87" s="1"/>
  <c r="M84" i="87"/>
  <c r="L84" i="87" s="1"/>
  <c r="M83" i="87"/>
  <c r="L83" i="87" s="1"/>
  <c r="M82" i="87"/>
  <c r="L82" i="87" s="1"/>
  <c r="M81" i="87"/>
  <c r="L81" i="87" s="1"/>
  <c r="M80" i="87"/>
  <c r="L80" i="87" s="1"/>
  <c r="M79" i="87"/>
  <c r="L79" i="87" s="1"/>
  <c r="M78" i="87"/>
  <c r="L78" i="87" s="1"/>
  <c r="M77" i="87"/>
  <c r="L77" i="87" s="1"/>
  <c r="M76" i="87"/>
  <c r="L76" i="87" s="1"/>
  <c r="M75" i="87"/>
  <c r="L75" i="87" s="1"/>
  <c r="M74" i="87"/>
  <c r="L74" i="87" s="1"/>
  <c r="M73" i="87"/>
  <c r="L73" i="87" s="1"/>
  <c r="M72" i="87"/>
  <c r="L72" i="87" s="1"/>
  <c r="M71" i="87"/>
  <c r="L71" i="87" s="1"/>
  <c r="M70" i="87"/>
  <c r="L70" i="87" s="1"/>
  <c r="M69" i="87"/>
  <c r="L69" i="87" s="1"/>
  <c r="M68" i="87"/>
  <c r="L68" i="87" s="1"/>
  <c r="M67" i="87"/>
  <c r="L67" i="87" s="1"/>
  <c r="M66" i="87"/>
  <c r="L66" i="87" s="1"/>
  <c r="M65" i="87"/>
  <c r="L65" i="87" s="1"/>
  <c r="M64" i="87"/>
  <c r="L64" i="87" s="1"/>
  <c r="M63" i="87"/>
  <c r="L63" i="87" s="1"/>
  <c r="M62" i="87"/>
  <c r="L62" i="87" s="1"/>
  <c r="M61" i="87"/>
  <c r="L61" i="87" s="1"/>
  <c r="M60" i="87"/>
  <c r="L60" i="87" s="1"/>
  <c r="M59" i="87"/>
  <c r="L59" i="87" s="1"/>
  <c r="M58" i="87"/>
  <c r="L58" i="87" s="1"/>
  <c r="M57" i="87"/>
  <c r="L57" i="87" s="1"/>
  <c r="M56" i="87"/>
  <c r="L56" i="87" s="1"/>
  <c r="M55" i="87"/>
  <c r="L55" i="87" s="1"/>
  <c r="M54" i="87"/>
  <c r="L54" i="87" s="1"/>
  <c r="M53" i="87"/>
  <c r="L53" i="87" s="1"/>
  <c r="M52" i="87"/>
  <c r="L52" i="87" s="1"/>
  <c r="M51" i="87"/>
  <c r="L51" i="87" s="1"/>
  <c r="M50" i="87"/>
  <c r="L50" i="87" s="1"/>
  <c r="M49" i="87"/>
  <c r="L49" i="87" s="1"/>
  <c r="M48" i="87"/>
  <c r="L48" i="87" s="1"/>
  <c r="M47" i="87"/>
  <c r="L47" i="87" s="1"/>
  <c r="M46" i="87"/>
  <c r="L46" i="87" s="1"/>
  <c r="M45" i="87"/>
  <c r="L45" i="87" s="1"/>
  <c r="M44" i="87"/>
  <c r="L44" i="87" s="1"/>
  <c r="M43" i="87"/>
  <c r="L43" i="87" s="1"/>
  <c r="M42" i="87"/>
  <c r="L42" i="87" s="1"/>
  <c r="M41" i="87"/>
  <c r="L41" i="87" s="1"/>
  <c r="M40" i="87"/>
  <c r="L40" i="87" s="1"/>
  <c r="M39" i="87"/>
  <c r="L39" i="87" s="1"/>
  <c r="M38" i="87"/>
  <c r="L38" i="87" s="1"/>
  <c r="M37" i="87"/>
  <c r="L37" i="87" s="1"/>
  <c r="M36" i="87"/>
  <c r="L36" i="87" s="1"/>
  <c r="M35" i="87"/>
  <c r="L35" i="87" s="1"/>
  <c r="M34" i="87"/>
  <c r="L34" i="87" s="1"/>
  <c r="M33" i="87"/>
  <c r="L33" i="87" s="1"/>
  <c r="M32" i="87"/>
  <c r="L32" i="87" s="1"/>
  <c r="M31" i="87"/>
  <c r="L31" i="87" s="1"/>
  <c r="M30" i="87"/>
  <c r="L30" i="87" s="1"/>
  <c r="M29" i="87"/>
  <c r="L29" i="87" s="1"/>
  <c r="M28" i="87"/>
  <c r="L28" i="87" s="1"/>
  <c r="M27" i="87"/>
  <c r="L27" i="87" s="1"/>
  <c r="M26" i="87"/>
  <c r="L26" i="87" s="1"/>
  <c r="M25" i="87"/>
  <c r="L25" i="87" s="1"/>
  <c r="M24" i="87"/>
  <c r="L24" i="87" s="1"/>
  <c r="M23" i="87"/>
  <c r="L23" i="87" s="1"/>
  <c r="M22" i="87"/>
  <c r="L22" i="87" s="1"/>
  <c r="M21" i="87"/>
  <c r="L21" i="87" s="1"/>
  <c r="M20" i="87"/>
  <c r="L20" i="87" s="1"/>
  <c r="M19" i="87"/>
  <c r="L19" i="87" s="1"/>
  <c r="M18" i="87"/>
  <c r="L18" i="87" s="1"/>
  <c r="M17" i="87"/>
  <c r="L17" i="87" s="1"/>
  <c r="M16" i="87"/>
  <c r="L16" i="87" s="1"/>
  <c r="M15" i="87"/>
  <c r="L15" i="87" s="1"/>
  <c r="M14" i="87"/>
  <c r="L14" i="87" s="1"/>
  <c r="M13" i="87"/>
  <c r="L13" i="87" s="1"/>
  <c r="M12" i="87"/>
  <c r="L12" i="87" s="1"/>
  <c r="M11" i="87"/>
  <c r="L11" i="87" s="1"/>
  <c r="M10" i="87"/>
  <c r="L10" i="87" s="1"/>
  <c r="M9" i="87"/>
  <c r="L9" i="87" s="1"/>
  <c r="M8" i="87"/>
  <c r="L8" i="87" s="1"/>
  <c r="M7" i="87"/>
  <c r="L7" i="87" s="1"/>
  <c r="M6" i="87"/>
  <c r="L6" i="87" s="1"/>
  <c r="M5" i="87"/>
  <c r="L5" i="87" s="1"/>
  <c r="M4" i="87"/>
  <c r="L4" i="87" s="1"/>
  <c r="M3" i="87"/>
  <c r="L3" i="87" s="1"/>
  <c r="M2" i="87"/>
  <c r="L2" i="87" s="1"/>
  <c r="K127" i="85"/>
  <c r="K126" i="85"/>
  <c r="K125" i="85"/>
  <c r="K124" i="85"/>
  <c r="K123" i="85"/>
  <c r="K122" i="85"/>
  <c r="K121" i="85"/>
  <c r="K120" i="85"/>
  <c r="K119" i="85"/>
  <c r="K118" i="85"/>
  <c r="K117" i="85"/>
  <c r="K116" i="85"/>
  <c r="K115" i="85"/>
  <c r="K114" i="85"/>
  <c r="K113" i="85"/>
  <c r="K112" i="85"/>
  <c r="K111" i="85"/>
  <c r="K110" i="85"/>
  <c r="K109" i="85"/>
  <c r="K108" i="85"/>
  <c r="K107" i="85"/>
  <c r="K106" i="85"/>
  <c r="K105" i="85"/>
  <c r="K104" i="85"/>
  <c r="K103" i="85"/>
  <c r="K102" i="85"/>
  <c r="K101" i="85"/>
  <c r="K100" i="85"/>
  <c r="K99" i="85"/>
  <c r="K98" i="85"/>
  <c r="K97" i="85"/>
  <c r="K96" i="85"/>
  <c r="K95" i="85"/>
  <c r="K94" i="85"/>
  <c r="K93" i="85"/>
  <c r="K92" i="85"/>
  <c r="K91" i="85"/>
  <c r="K90" i="85"/>
  <c r="K89" i="85"/>
  <c r="K88" i="85"/>
  <c r="K87" i="85"/>
  <c r="K86" i="85"/>
  <c r="K85" i="85"/>
  <c r="K84" i="85"/>
  <c r="K83" i="85"/>
  <c r="K82" i="85"/>
  <c r="K81" i="85"/>
  <c r="K80" i="85"/>
  <c r="K79" i="85"/>
  <c r="K78" i="85"/>
  <c r="K77" i="85"/>
  <c r="K76" i="85"/>
  <c r="K75" i="85"/>
  <c r="K74" i="85"/>
  <c r="K73" i="85"/>
  <c r="K72" i="85"/>
  <c r="K71" i="85"/>
  <c r="K70" i="85"/>
  <c r="K69" i="85"/>
  <c r="K68" i="85"/>
  <c r="K67" i="85"/>
  <c r="K66" i="85"/>
  <c r="K65" i="85"/>
  <c r="K64" i="85"/>
  <c r="K63" i="85"/>
  <c r="K62" i="85"/>
  <c r="K61" i="85"/>
  <c r="K60" i="85"/>
  <c r="K59" i="85"/>
  <c r="K58" i="85"/>
  <c r="K57" i="85"/>
  <c r="K56" i="85"/>
  <c r="K55" i="85"/>
  <c r="K54" i="85"/>
  <c r="K53" i="85"/>
  <c r="K52" i="85"/>
  <c r="K51" i="85"/>
  <c r="K50" i="85"/>
  <c r="K49" i="85"/>
  <c r="K48" i="85"/>
  <c r="K47" i="85"/>
  <c r="K46" i="85"/>
  <c r="K45" i="85"/>
  <c r="K44" i="85"/>
  <c r="K43" i="85"/>
  <c r="K42" i="85"/>
  <c r="K41" i="85"/>
  <c r="K40" i="85"/>
  <c r="K39" i="85"/>
  <c r="K38" i="85"/>
  <c r="K37" i="85"/>
  <c r="K36" i="85"/>
  <c r="K35" i="85"/>
  <c r="K34" i="85"/>
  <c r="K33" i="85"/>
  <c r="K32" i="85"/>
  <c r="K31" i="85"/>
  <c r="K30" i="85"/>
  <c r="K29" i="85"/>
  <c r="K28" i="85"/>
  <c r="K27" i="85"/>
  <c r="K26" i="85"/>
  <c r="K25" i="85"/>
  <c r="K24" i="85"/>
  <c r="K23" i="85"/>
  <c r="K22" i="85"/>
  <c r="K21" i="85"/>
  <c r="K20" i="85"/>
  <c r="K19" i="85"/>
  <c r="K18" i="85"/>
  <c r="K17" i="85"/>
  <c r="K16" i="85"/>
  <c r="K15" i="85"/>
  <c r="K14" i="85"/>
  <c r="K13" i="85"/>
  <c r="K12" i="85"/>
  <c r="K11" i="85"/>
  <c r="K10" i="85"/>
  <c r="K9" i="85"/>
  <c r="K8" i="85"/>
  <c r="K7" i="85"/>
  <c r="K6" i="85"/>
  <c r="K5" i="85"/>
  <c r="K4" i="85"/>
  <c r="K3" i="85"/>
  <c r="K2" i="85"/>
  <c r="N301" i="87" l="1"/>
  <c r="N81" i="87"/>
  <c r="N101" i="87"/>
  <c r="N321" i="87"/>
  <c r="N201" i="87"/>
  <c r="N21" i="87"/>
  <c r="N161" i="87"/>
  <c r="N91" i="87"/>
  <c r="N141" i="87"/>
  <c r="N251" i="87"/>
  <c r="N151" i="87"/>
  <c r="N311" i="87"/>
  <c r="N61" i="87"/>
  <c r="N11" i="87"/>
  <c r="N191" i="87"/>
  <c r="N241" i="87"/>
  <c r="N121" i="87"/>
  <c r="N111" i="87"/>
  <c r="N171" i="87"/>
  <c r="N211" i="87"/>
  <c r="N261" i="87"/>
  <c r="N271" i="87"/>
  <c r="N41" i="87"/>
  <c r="N51" i="87"/>
  <c r="N71" i="87"/>
  <c r="N131" i="87"/>
  <c r="N231" i="87"/>
  <c r="N291" i="87"/>
  <c r="N31" i="87"/>
  <c r="N181" i="87"/>
  <c r="N221" i="87"/>
  <c r="N281" i="87"/>
  <c r="E56" i="82" l="1"/>
  <c r="E55" i="82"/>
  <c r="E41" i="82"/>
  <c r="E36" i="82"/>
  <c r="E31" i="82"/>
  <c r="E26" i="82"/>
  <c r="N22" i="82"/>
  <c r="E52" i="82" s="1"/>
  <c r="N21" i="82"/>
  <c r="E33" i="82" s="1"/>
  <c r="E21" i="82"/>
  <c r="N20" i="82"/>
  <c r="E61" i="82" s="1"/>
  <c r="N19" i="82"/>
  <c r="E49" i="82" s="1"/>
  <c r="N15" i="82"/>
  <c r="E17" i="82" s="1"/>
  <c r="N14" i="82"/>
  <c r="E57" i="82" s="1"/>
  <c r="E12" i="82"/>
  <c r="E11" i="82"/>
  <c r="E10" i="82"/>
  <c r="E8" i="82"/>
  <c r="N5" i="82"/>
  <c r="E65" i="82" s="1"/>
  <c r="N4" i="82"/>
  <c r="E5" i="82" s="1"/>
  <c r="E4" i="82"/>
  <c r="N3" i="82"/>
  <c r="E3" i="82"/>
  <c r="F55" i="82" l="1"/>
  <c r="H55" i="82" s="1"/>
  <c r="E50" i="82"/>
  <c r="E43" i="82"/>
  <c r="R8" i="82"/>
  <c r="N18" i="82" s="1"/>
  <c r="E22" i="82" s="1"/>
  <c r="F21" i="82" s="1"/>
  <c r="H21" i="82" s="1"/>
  <c r="E13" i="82"/>
  <c r="F3" i="82"/>
  <c r="H3" i="82" s="1"/>
  <c r="E16" i="82"/>
  <c r="E38" i="82"/>
  <c r="E58" i="82"/>
  <c r="E64" i="82"/>
  <c r="F64" i="82" s="1"/>
  <c r="H64" i="82" s="1"/>
  <c r="E15" i="82"/>
  <c r="E51" i="82"/>
  <c r="F49" i="82" s="1"/>
  <c r="H49" i="82" s="1"/>
  <c r="E53" i="82"/>
  <c r="F52" i="82" s="1"/>
  <c r="H52" i="82" s="1"/>
  <c r="E9" i="82"/>
  <c r="F8" i="82" s="1"/>
  <c r="H8" i="82" s="1"/>
  <c r="E59" i="82"/>
  <c r="E62" i="82"/>
  <c r="F61" i="82" s="1"/>
  <c r="H61" i="82" s="1"/>
  <c r="E32" i="82" l="1"/>
  <c r="F31" i="82" s="1"/>
  <c r="H31" i="82" s="1"/>
  <c r="E27" i="82"/>
  <c r="F26" i="82" s="1"/>
  <c r="H26" i="82" s="1"/>
  <c r="E14" i="82"/>
  <c r="F13" i="82" s="1"/>
  <c r="H13" i="82" s="1"/>
  <c r="E37" i="82"/>
  <c r="F36" i="82" s="1"/>
  <c r="H36" i="82" s="1"/>
  <c r="E42" i="82"/>
  <c r="F41" i="82" s="1"/>
  <c r="H41" i="82" s="1"/>
  <c r="F58" i="82"/>
  <c r="H58" i="82" s="1"/>
  <c r="K281" i="80" l="1"/>
  <c r="K271" i="80"/>
  <c r="K261" i="80"/>
  <c r="K251" i="80"/>
  <c r="K81" i="80"/>
  <c r="K71" i="80"/>
  <c r="K61" i="80"/>
  <c r="K51" i="80"/>
  <c r="R34" i="80"/>
  <c r="K41" i="80"/>
  <c r="K31" i="80"/>
  <c r="K21" i="80"/>
  <c r="K11" i="80"/>
  <c r="S37" i="80" l="1"/>
  <c r="Q37" i="80"/>
  <c r="U37" i="80" s="1"/>
  <c r="R33" i="80"/>
  <c r="Q36" i="80" s="1"/>
  <c r="U36" i="80" s="1"/>
  <c r="S36" i="80"/>
  <c r="M12" i="80" l="1"/>
  <c r="L12" i="80" s="1"/>
  <c r="M13" i="80"/>
  <c r="L13" i="80" s="1"/>
  <c r="M14" i="80"/>
  <c r="L14" i="80" s="1"/>
  <c r="M15" i="80"/>
  <c r="L15" i="80" s="1"/>
  <c r="M16" i="80"/>
  <c r="L16" i="80" s="1"/>
  <c r="M17" i="80"/>
  <c r="L17" i="80" s="1"/>
  <c r="M18" i="80"/>
  <c r="L18" i="80" s="1"/>
  <c r="M19" i="80"/>
  <c r="L19" i="80" s="1"/>
  <c r="M20" i="80"/>
  <c r="L20" i="80" s="1"/>
  <c r="M21" i="80"/>
  <c r="L21" i="80" s="1"/>
  <c r="M22" i="80"/>
  <c r="L22" i="80" s="1"/>
  <c r="M23" i="80"/>
  <c r="L23" i="80" s="1"/>
  <c r="M24" i="80"/>
  <c r="L24" i="80" s="1"/>
  <c r="M25" i="80"/>
  <c r="L25" i="80" s="1"/>
  <c r="M26" i="80"/>
  <c r="L26" i="80" s="1"/>
  <c r="M27" i="80"/>
  <c r="L27" i="80" s="1"/>
  <c r="M28" i="80"/>
  <c r="L28" i="80" s="1"/>
  <c r="M29" i="80"/>
  <c r="L29" i="80" s="1"/>
  <c r="M30" i="80"/>
  <c r="L30" i="80" s="1"/>
  <c r="M31" i="80"/>
  <c r="L31" i="80" s="1"/>
  <c r="M32" i="80"/>
  <c r="L32" i="80" s="1"/>
  <c r="M33" i="80"/>
  <c r="L33" i="80" s="1"/>
  <c r="M34" i="80"/>
  <c r="L34" i="80" s="1"/>
  <c r="M35" i="80"/>
  <c r="L35" i="80" s="1"/>
  <c r="M36" i="80"/>
  <c r="L36" i="80" s="1"/>
  <c r="M37" i="80"/>
  <c r="L37" i="80" s="1"/>
  <c r="M38" i="80"/>
  <c r="L38" i="80" s="1"/>
  <c r="M39" i="80"/>
  <c r="L39" i="80" s="1"/>
  <c r="M40" i="80"/>
  <c r="L40" i="80" s="1"/>
  <c r="M41" i="80"/>
  <c r="L41" i="80" s="1"/>
  <c r="M42" i="80"/>
  <c r="L42" i="80" s="1"/>
  <c r="M43" i="80"/>
  <c r="L43" i="80" s="1"/>
  <c r="M44" i="80"/>
  <c r="L44" i="80" s="1"/>
  <c r="M45" i="80"/>
  <c r="L45" i="80" s="1"/>
  <c r="M46" i="80"/>
  <c r="L46" i="80" s="1"/>
  <c r="M47" i="80"/>
  <c r="L47" i="80" s="1"/>
  <c r="M48" i="80"/>
  <c r="L48" i="80" s="1"/>
  <c r="M49" i="80"/>
  <c r="L49" i="80" s="1"/>
  <c r="M50" i="80"/>
  <c r="L50" i="80" s="1"/>
  <c r="M51" i="80"/>
  <c r="L51" i="80" s="1"/>
  <c r="M52" i="80"/>
  <c r="L52" i="80" s="1"/>
  <c r="M53" i="80"/>
  <c r="L53" i="80" s="1"/>
  <c r="M54" i="80"/>
  <c r="L54" i="80" s="1"/>
  <c r="M55" i="80"/>
  <c r="L55" i="80" s="1"/>
  <c r="M56" i="80"/>
  <c r="L56" i="80" s="1"/>
  <c r="M57" i="80"/>
  <c r="L57" i="80" s="1"/>
  <c r="M58" i="80"/>
  <c r="L58" i="80" s="1"/>
  <c r="M59" i="80"/>
  <c r="L59" i="80" s="1"/>
  <c r="M60" i="80"/>
  <c r="L60" i="80" s="1"/>
  <c r="M61" i="80"/>
  <c r="L61" i="80" s="1"/>
  <c r="M62" i="80"/>
  <c r="L62" i="80" s="1"/>
  <c r="M63" i="80"/>
  <c r="L63" i="80" s="1"/>
  <c r="M64" i="80"/>
  <c r="L64" i="80" s="1"/>
  <c r="M65" i="80"/>
  <c r="L65" i="80" s="1"/>
  <c r="M66" i="80"/>
  <c r="L66" i="80" s="1"/>
  <c r="M67" i="80"/>
  <c r="L67" i="80" s="1"/>
  <c r="M68" i="80"/>
  <c r="L68" i="80" s="1"/>
  <c r="M69" i="80"/>
  <c r="L69" i="80" s="1"/>
  <c r="M70" i="80"/>
  <c r="L70" i="80" s="1"/>
  <c r="M71" i="80"/>
  <c r="L71" i="80" s="1"/>
  <c r="M72" i="80"/>
  <c r="L72" i="80" s="1"/>
  <c r="M73" i="80"/>
  <c r="L73" i="80" s="1"/>
  <c r="M74" i="80"/>
  <c r="L74" i="80" s="1"/>
  <c r="M75" i="80"/>
  <c r="L75" i="80" s="1"/>
  <c r="M76" i="80"/>
  <c r="L76" i="80" s="1"/>
  <c r="M77" i="80"/>
  <c r="L77" i="80" s="1"/>
  <c r="M78" i="80"/>
  <c r="L78" i="80" s="1"/>
  <c r="M79" i="80"/>
  <c r="L79" i="80" s="1"/>
  <c r="M80" i="80"/>
  <c r="L80" i="80" s="1"/>
  <c r="M81" i="80"/>
  <c r="L81" i="80" s="1"/>
  <c r="M82" i="80"/>
  <c r="L82" i="80" s="1"/>
  <c r="M83" i="80"/>
  <c r="L83" i="80" s="1"/>
  <c r="M84" i="80"/>
  <c r="L84" i="80" s="1"/>
  <c r="M85" i="80"/>
  <c r="L85" i="80" s="1"/>
  <c r="M86" i="80"/>
  <c r="L86" i="80" s="1"/>
  <c r="M87" i="80"/>
  <c r="L87" i="80" s="1"/>
  <c r="M88" i="80"/>
  <c r="L88" i="80" s="1"/>
  <c r="M89" i="80"/>
  <c r="L89" i="80" s="1"/>
  <c r="M90" i="80"/>
  <c r="L90" i="80" s="1"/>
  <c r="M91" i="80"/>
  <c r="L91" i="80" s="1"/>
  <c r="M92" i="80"/>
  <c r="L92" i="80" s="1"/>
  <c r="M93" i="80"/>
  <c r="L93" i="80" s="1"/>
  <c r="M94" i="80"/>
  <c r="L94" i="80" s="1"/>
  <c r="M95" i="80"/>
  <c r="L95" i="80" s="1"/>
  <c r="M96" i="80"/>
  <c r="L96" i="80" s="1"/>
  <c r="M97" i="80"/>
  <c r="L97" i="80" s="1"/>
  <c r="M98" i="80"/>
  <c r="L98" i="80" s="1"/>
  <c r="M99" i="80"/>
  <c r="L99" i="80" s="1"/>
  <c r="M100" i="80"/>
  <c r="L100" i="80" s="1"/>
  <c r="M101" i="80"/>
  <c r="L101" i="80" s="1"/>
  <c r="M102" i="80"/>
  <c r="L102" i="80" s="1"/>
  <c r="M103" i="80"/>
  <c r="L103" i="80" s="1"/>
  <c r="M104" i="80"/>
  <c r="L104" i="80" s="1"/>
  <c r="M105" i="80"/>
  <c r="L105" i="80" s="1"/>
  <c r="M106" i="80"/>
  <c r="L106" i="80" s="1"/>
  <c r="M107" i="80"/>
  <c r="L107" i="80" s="1"/>
  <c r="M108" i="80"/>
  <c r="L108" i="80" s="1"/>
  <c r="M109" i="80"/>
  <c r="L109" i="80" s="1"/>
  <c r="M110" i="80"/>
  <c r="L110" i="80" s="1"/>
  <c r="M111" i="80"/>
  <c r="L111" i="80" s="1"/>
  <c r="M112" i="80"/>
  <c r="L112" i="80" s="1"/>
  <c r="M113" i="80"/>
  <c r="L113" i="80" s="1"/>
  <c r="M114" i="80"/>
  <c r="L114" i="80" s="1"/>
  <c r="M115" i="80"/>
  <c r="L115" i="80" s="1"/>
  <c r="M116" i="80"/>
  <c r="L116" i="80" s="1"/>
  <c r="M117" i="80"/>
  <c r="L117" i="80" s="1"/>
  <c r="M118" i="80"/>
  <c r="L118" i="80" s="1"/>
  <c r="M119" i="80"/>
  <c r="L119" i="80" s="1"/>
  <c r="M120" i="80"/>
  <c r="L120" i="80" s="1"/>
  <c r="M121" i="80"/>
  <c r="L121" i="80" s="1"/>
  <c r="M122" i="80"/>
  <c r="L122" i="80" s="1"/>
  <c r="M123" i="80"/>
  <c r="L123" i="80" s="1"/>
  <c r="M124" i="80"/>
  <c r="L124" i="80" s="1"/>
  <c r="M125" i="80"/>
  <c r="L125" i="80" s="1"/>
  <c r="M126" i="80"/>
  <c r="L126" i="80" s="1"/>
  <c r="M127" i="80"/>
  <c r="L127" i="80" s="1"/>
  <c r="M128" i="80"/>
  <c r="L128" i="80" s="1"/>
  <c r="M129" i="80"/>
  <c r="L129" i="80" s="1"/>
  <c r="M130" i="80"/>
  <c r="L130" i="80" s="1"/>
  <c r="M131" i="80"/>
  <c r="L131" i="80" s="1"/>
  <c r="M132" i="80"/>
  <c r="L132" i="80" s="1"/>
  <c r="M133" i="80"/>
  <c r="L133" i="80" s="1"/>
  <c r="M134" i="80"/>
  <c r="L134" i="80" s="1"/>
  <c r="M135" i="80"/>
  <c r="L135" i="80" s="1"/>
  <c r="M136" i="80"/>
  <c r="L136" i="80" s="1"/>
  <c r="M137" i="80"/>
  <c r="L137" i="80" s="1"/>
  <c r="M138" i="80"/>
  <c r="L138" i="80" s="1"/>
  <c r="M139" i="80"/>
  <c r="L139" i="80" s="1"/>
  <c r="M140" i="80"/>
  <c r="L140" i="80" s="1"/>
  <c r="M141" i="80"/>
  <c r="L141" i="80" s="1"/>
  <c r="M142" i="80"/>
  <c r="L142" i="80" s="1"/>
  <c r="M143" i="80"/>
  <c r="L143" i="80" s="1"/>
  <c r="M144" i="80"/>
  <c r="L144" i="80" s="1"/>
  <c r="M145" i="80"/>
  <c r="L145" i="80" s="1"/>
  <c r="M146" i="80"/>
  <c r="L146" i="80" s="1"/>
  <c r="M147" i="80"/>
  <c r="L147" i="80" s="1"/>
  <c r="M148" i="80"/>
  <c r="L148" i="80" s="1"/>
  <c r="M149" i="80"/>
  <c r="L149" i="80" s="1"/>
  <c r="M150" i="80"/>
  <c r="L150" i="80" s="1"/>
  <c r="M151" i="80"/>
  <c r="L151" i="80" s="1"/>
  <c r="M152" i="80"/>
  <c r="L152" i="80" s="1"/>
  <c r="M153" i="80"/>
  <c r="L153" i="80" s="1"/>
  <c r="M154" i="80"/>
  <c r="L154" i="80" s="1"/>
  <c r="M155" i="80"/>
  <c r="L155" i="80" s="1"/>
  <c r="M156" i="80"/>
  <c r="L156" i="80" s="1"/>
  <c r="M157" i="80"/>
  <c r="L157" i="80" s="1"/>
  <c r="M158" i="80"/>
  <c r="L158" i="80" s="1"/>
  <c r="M159" i="80"/>
  <c r="L159" i="80" s="1"/>
  <c r="M160" i="80"/>
  <c r="L160" i="80" s="1"/>
  <c r="M161" i="80"/>
  <c r="L161" i="80" s="1"/>
  <c r="M162" i="80"/>
  <c r="L162" i="80" s="1"/>
  <c r="M163" i="80"/>
  <c r="L163" i="80" s="1"/>
  <c r="M164" i="80"/>
  <c r="L164" i="80" s="1"/>
  <c r="M165" i="80"/>
  <c r="L165" i="80" s="1"/>
  <c r="M166" i="80"/>
  <c r="L166" i="80" s="1"/>
  <c r="M167" i="80"/>
  <c r="L167" i="80" s="1"/>
  <c r="M168" i="80"/>
  <c r="L168" i="80" s="1"/>
  <c r="M169" i="80"/>
  <c r="L169" i="80" s="1"/>
  <c r="M170" i="80"/>
  <c r="L170" i="80" s="1"/>
  <c r="M171" i="80"/>
  <c r="L171" i="80" s="1"/>
  <c r="M172" i="80"/>
  <c r="L172" i="80" s="1"/>
  <c r="M173" i="80"/>
  <c r="L173" i="80" s="1"/>
  <c r="M174" i="80"/>
  <c r="L174" i="80" s="1"/>
  <c r="M175" i="80"/>
  <c r="L175" i="80" s="1"/>
  <c r="M176" i="80"/>
  <c r="L176" i="80" s="1"/>
  <c r="M177" i="80"/>
  <c r="L177" i="80" s="1"/>
  <c r="M178" i="80"/>
  <c r="L178" i="80" s="1"/>
  <c r="M179" i="80"/>
  <c r="L179" i="80" s="1"/>
  <c r="M180" i="80"/>
  <c r="L180" i="80" s="1"/>
  <c r="M181" i="80"/>
  <c r="L181" i="80" s="1"/>
  <c r="M182" i="80"/>
  <c r="L182" i="80" s="1"/>
  <c r="M183" i="80"/>
  <c r="L183" i="80" s="1"/>
  <c r="M184" i="80"/>
  <c r="L184" i="80" s="1"/>
  <c r="M185" i="80"/>
  <c r="L185" i="80" s="1"/>
  <c r="M186" i="80"/>
  <c r="L186" i="80" s="1"/>
  <c r="M187" i="80"/>
  <c r="L187" i="80" s="1"/>
  <c r="M188" i="80"/>
  <c r="L188" i="80" s="1"/>
  <c r="M189" i="80"/>
  <c r="L189" i="80" s="1"/>
  <c r="M190" i="80"/>
  <c r="L190" i="80" s="1"/>
  <c r="M191" i="80"/>
  <c r="L191" i="80" s="1"/>
  <c r="M192" i="80"/>
  <c r="L192" i="80" s="1"/>
  <c r="M193" i="80"/>
  <c r="L193" i="80" s="1"/>
  <c r="M194" i="80"/>
  <c r="L194" i="80" s="1"/>
  <c r="M195" i="80"/>
  <c r="L195" i="80" s="1"/>
  <c r="M196" i="80"/>
  <c r="L196" i="80" s="1"/>
  <c r="M197" i="80"/>
  <c r="L197" i="80" s="1"/>
  <c r="M198" i="80"/>
  <c r="L198" i="80" s="1"/>
  <c r="M199" i="80"/>
  <c r="L199" i="80" s="1"/>
  <c r="M200" i="80"/>
  <c r="L200" i="80" s="1"/>
  <c r="M201" i="80"/>
  <c r="L201" i="80" s="1"/>
  <c r="M202" i="80"/>
  <c r="L202" i="80" s="1"/>
  <c r="M203" i="80"/>
  <c r="L203" i="80" s="1"/>
  <c r="M204" i="80"/>
  <c r="L204" i="80" s="1"/>
  <c r="M205" i="80"/>
  <c r="L205" i="80" s="1"/>
  <c r="M206" i="80"/>
  <c r="L206" i="80" s="1"/>
  <c r="M207" i="80"/>
  <c r="L207" i="80" s="1"/>
  <c r="M208" i="80"/>
  <c r="L208" i="80" s="1"/>
  <c r="M209" i="80"/>
  <c r="L209" i="80" s="1"/>
  <c r="M210" i="80"/>
  <c r="L210" i="80" s="1"/>
  <c r="M211" i="80"/>
  <c r="L211" i="80" s="1"/>
  <c r="M212" i="80"/>
  <c r="L212" i="80" s="1"/>
  <c r="M213" i="80"/>
  <c r="L213" i="80" s="1"/>
  <c r="M214" i="80"/>
  <c r="L214" i="80" s="1"/>
  <c r="M215" i="80"/>
  <c r="L215" i="80" s="1"/>
  <c r="M216" i="80"/>
  <c r="L216" i="80" s="1"/>
  <c r="M217" i="80"/>
  <c r="L217" i="80" s="1"/>
  <c r="M218" i="80"/>
  <c r="L218" i="80" s="1"/>
  <c r="M219" i="80"/>
  <c r="L219" i="80" s="1"/>
  <c r="M220" i="80"/>
  <c r="L220" i="80" s="1"/>
  <c r="M221" i="80"/>
  <c r="L221" i="80" s="1"/>
  <c r="M222" i="80"/>
  <c r="L222" i="80" s="1"/>
  <c r="M223" i="80"/>
  <c r="L223" i="80" s="1"/>
  <c r="M224" i="80"/>
  <c r="L224" i="80" s="1"/>
  <c r="M225" i="80"/>
  <c r="L225" i="80" s="1"/>
  <c r="M226" i="80"/>
  <c r="L226" i="80" s="1"/>
  <c r="M227" i="80"/>
  <c r="L227" i="80" s="1"/>
  <c r="M228" i="80"/>
  <c r="L228" i="80" s="1"/>
  <c r="M229" i="80"/>
  <c r="L229" i="80" s="1"/>
  <c r="M230" i="80"/>
  <c r="L230" i="80" s="1"/>
  <c r="M231" i="80"/>
  <c r="L231" i="80" s="1"/>
  <c r="M232" i="80"/>
  <c r="L232" i="80" s="1"/>
  <c r="M233" i="80"/>
  <c r="L233" i="80" s="1"/>
  <c r="M234" i="80"/>
  <c r="L234" i="80" s="1"/>
  <c r="M235" i="80"/>
  <c r="L235" i="80" s="1"/>
  <c r="M236" i="80"/>
  <c r="L236" i="80" s="1"/>
  <c r="M237" i="80"/>
  <c r="L237" i="80" s="1"/>
  <c r="M238" i="80"/>
  <c r="L238" i="80" s="1"/>
  <c r="M239" i="80"/>
  <c r="L239" i="80" s="1"/>
  <c r="M240" i="80"/>
  <c r="L240" i="80" s="1"/>
  <c r="M241" i="80"/>
  <c r="L241" i="80" s="1"/>
  <c r="M242" i="80"/>
  <c r="L242" i="80" s="1"/>
  <c r="M243" i="80"/>
  <c r="L243" i="80" s="1"/>
  <c r="M244" i="80"/>
  <c r="L244" i="80" s="1"/>
  <c r="M245" i="80"/>
  <c r="L245" i="80" s="1"/>
  <c r="M246" i="80"/>
  <c r="L246" i="80" s="1"/>
  <c r="M247" i="80"/>
  <c r="L247" i="80" s="1"/>
  <c r="M248" i="80"/>
  <c r="L248" i="80" s="1"/>
  <c r="M249" i="80"/>
  <c r="L249" i="80" s="1"/>
  <c r="M250" i="80"/>
  <c r="L250" i="80" s="1"/>
  <c r="M251" i="80"/>
  <c r="L251" i="80" s="1"/>
  <c r="M252" i="80"/>
  <c r="L252" i="80" s="1"/>
  <c r="M253" i="80"/>
  <c r="L253" i="80" s="1"/>
  <c r="M254" i="80"/>
  <c r="L254" i="80" s="1"/>
  <c r="M255" i="80"/>
  <c r="L255" i="80" s="1"/>
  <c r="M256" i="80"/>
  <c r="L256" i="80" s="1"/>
  <c r="M257" i="80"/>
  <c r="L257" i="80" s="1"/>
  <c r="M258" i="80"/>
  <c r="L258" i="80" s="1"/>
  <c r="M259" i="80"/>
  <c r="L259" i="80" s="1"/>
  <c r="M260" i="80"/>
  <c r="L260" i="80" s="1"/>
  <c r="M261" i="80"/>
  <c r="L261" i="80" s="1"/>
  <c r="M262" i="80"/>
  <c r="L262" i="80" s="1"/>
  <c r="M263" i="80"/>
  <c r="L263" i="80" s="1"/>
  <c r="M264" i="80"/>
  <c r="L264" i="80" s="1"/>
  <c r="M265" i="80"/>
  <c r="L265" i="80" s="1"/>
  <c r="M266" i="80"/>
  <c r="L266" i="80" s="1"/>
  <c r="M267" i="80"/>
  <c r="L267" i="80" s="1"/>
  <c r="M268" i="80"/>
  <c r="L268" i="80" s="1"/>
  <c r="M269" i="80"/>
  <c r="L269" i="80" s="1"/>
  <c r="M270" i="80"/>
  <c r="L270" i="80" s="1"/>
  <c r="M271" i="80"/>
  <c r="L271" i="80" s="1"/>
  <c r="M272" i="80"/>
  <c r="L272" i="80" s="1"/>
  <c r="M273" i="80"/>
  <c r="L273" i="80" s="1"/>
  <c r="M274" i="80"/>
  <c r="L274" i="80" s="1"/>
  <c r="M275" i="80"/>
  <c r="L275" i="80" s="1"/>
  <c r="M276" i="80"/>
  <c r="L276" i="80" s="1"/>
  <c r="M277" i="80"/>
  <c r="L277" i="80" s="1"/>
  <c r="M278" i="80"/>
  <c r="L278" i="80" s="1"/>
  <c r="M279" i="80"/>
  <c r="L279" i="80" s="1"/>
  <c r="M280" i="80"/>
  <c r="L280" i="80" s="1"/>
  <c r="M281" i="80"/>
  <c r="L281" i="80" s="1"/>
  <c r="M282" i="80"/>
  <c r="L282" i="80" s="1"/>
  <c r="M283" i="80"/>
  <c r="L283" i="80" s="1"/>
  <c r="M284" i="80"/>
  <c r="L284" i="80" s="1"/>
  <c r="M285" i="80"/>
  <c r="L285" i="80" s="1"/>
  <c r="M286" i="80"/>
  <c r="L286" i="80" s="1"/>
  <c r="M287" i="80"/>
  <c r="L287" i="80" s="1"/>
  <c r="M288" i="80"/>
  <c r="L288" i="80" s="1"/>
  <c r="M289" i="80"/>
  <c r="L289" i="80" s="1"/>
  <c r="M290" i="80"/>
  <c r="L290" i="80" s="1"/>
  <c r="M291" i="80"/>
  <c r="L291" i="80" s="1"/>
  <c r="M292" i="80"/>
  <c r="L292" i="80" s="1"/>
  <c r="M293" i="80"/>
  <c r="L293" i="80" s="1"/>
  <c r="M294" i="80"/>
  <c r="L294" i="80" s="1"/>
  <c r="M295" i="80"/>
  <c r="L295" i="80" s="1"/>
  <c r="M296" i="80"/>
  <c r="L296" i="80" s="1"/>
  <c r="M297" i="80"/>
  <c r="L297" i="80" s="1"/>
  <c r="M298" i="80"/>
  <c r="L298" i="80" s="1"/>
  <c r="M299" i="80"/>
  <c r="L299" i="80" s="1"/>
  <c r="M300" i="80"/>
  <c r="L300" i="80" s="1"/>
  <c r="M301" i="80"/>
  <c r="L301" i="80" s="1"/>
  <c r="M302" i="80"/>
  <c r="L302" i="80" s="1"/>
  <c r="M303" i="80"/>
  <c r="L303" i="80" s="1"/>
  <c r="M304" i="80"/>
  <c r="L304" i="80" s="1"/>
  <c r="M305" i="80"/>
  <c r="L305" i="80" s="1"/>
  <c r="M306" i="80"/>
  <c r="L306" i="80" s="1"/>
  <c r="M307" i="80"/>
  <c r="L307" i="80" s="1"/>
  <c r="M308" i="80"/>
  <c r="L308" i="80" s="1"/>
  <c r="M309" i="80"/>
  <c r="L309" i="80" s="1"/>
  <c r="M310" i="80"/>
  <c r="L310" i="80" s="1"/>
  <c r="M311" i="80"/>
  <c r="L311" i="80" s="1"/>
  <c r="M312" i="80"/>
  <c r="L312" i="80" s="1"/>
  <c r="M313" i="80"/>
  <c r="L313" i="80" s="1"/>
  <c r="M314" i="80"/>
  <c r="L314" i="80" s="1"/>
  <c r="M315" i="80"/>
  <c r="L315" i="80" s="1"/>
  <c r="M316" i="80"/>
  <c r="L316" i="80" s="1"/>
  <c r="M317" i="80"/>
  <c r="L317" i="80" s="1"/>
  <c r="M318" i="80"/>
  <c r="L318" i="80" s="1"/>
  <c r="M319" i="80"/>
  <c r="L319" i="80" s="1"/>
  <c r="M320" i="80"/>
  <c r="L320" i="80" s="1"/>
  <c r="M321" i="80"/>
  <c r="L321" i="80" s="1"/>
  <c r="M3" i="80"/>
  <c r="L3" i="80" s="1"/>
  <c r="M4" i="80"/>
  <c r="L4" i="80" s="1"/>
  <c r="M5" i="80"/>
  <c r="L5" i="80" s="1"/>
  <c r="M6" i="80"/>
  <c r="L6" i="80" s="1"/>
  <c r="M7" i="80"/>
  <c r="L7" i="80" s="1"/>
  <c r="M8" i="80"/>
  <c r="L8" i="80" s="1"/>
  <c r="M9" i="80"/>
  <c r="L9" i="80" s="1"/>
  <c r="M10" i="80"/>
  <c r="L10" i="80" s="1"/>
  <c r="M11" i="80"/>
  <c r="L11" i="80" s="1"/>
  <c r="M2" i="80"/>
  <c r="L2" i="80" s="1"/>
  <c r="N301" i="80" l="1"/>
  <c r="N201" i="80"/>
  <c r="N121" i="80"/>
  <c r="N261" i="80"/>
  <c r="N291" i="80"/>
  <c r="N311" i="80"/>
  <c r="N321" i="80"/>
  <c r="N281" i="80"/>
  <c r="N271" i="80"/>
  <c r="N251" i="80"/>
  <c r="N231" i="80"/>
  <c r="N221" i="80"/>
  <c r="N241" i="80"/>
  <c r="N211" i="80"/>
  <c r="N171" i="80"/>
  <c r="N191" i="80"/>
  <c r="N181" i="80"/>
  <c r="N151" i="80"/>
  <c r="N161" i="80"/>
  <c r="N141" i="80"/>
  <c r="N131" i="80"/>
  <c r="N91" i="80"/>
  <c r="N111" i="80"/>
  <c r="N101" i="80"/>
  <c r="N61" i="80"/>
  <c r="N51" i="80"/>
  <c r="N71" i="80"/>
  <c r="N81" i="80"/>
  <c r="N11" i="80"/>
  <c r="N21" i="80"/>
  <c r="N41" i="80"/>
  <c r="N31" i="80"/>
  <c r="D1674" i="66"/>
  <c r="D1675" i="66" s="1"/>
  <c r="D1676" i="66" s="1"/>
  <c r="D1677" i="66" s="1"/>
  <c r="D1168" i="66"/>
  <c r="D1167" i="66"/>
  <c r="D1166" i="66"/>
  <c r="D1165" i="66"/>
  <c r="D1157" i="66"/>
  <c r="D1156" i="66"/>
  <c r="D1155" i="66"/>
  <c r="D1154" i="66"/>
  <c r="D1146" i="66"/>
  <c r="D1145" i="66"/>
  <c r="D1144" i="66"/>
  <c r="D1143" i="66"/>
  <c r="D1135" i="66"/>
  <c r="D1134" i="66"/>
  <c r="D1133" i="66"/>
  <c r="D1132" i="66"/>
  <c r="D1124" i="66"/>
  <c r="D1123" i="66"/>
  <c r="D1122" i="66"/>
  <c r="D1121" i="66"/>
  <c r="D1113" i="66"/>
  <c r="D1112" i="66"/>
  <c r="D1111" i="66"/>
  <c r="D1110" i="66"/>
  <c r="D827" i="66"/>
  <c r="D826" i="66"/>
  <c r="D825" i="66"/>
  <c r="D824" i="66"/>
  <c r="D816" i="66"/>
  <c r="D815" i="66"/>
  <c r="D814" i="66"/>
  <c r="D813" i="66"/>
  <c r="D805" i="66"/>
  <c r="D804" i="66"/>
  <c r="D803" i="66"/>
  <c r="D802" i="66"/>
  <c r="D794" i="66"/>
  <c r="D793" i="66"/>
  <c r="D792" i="66"/>
  <c r="D791" i="66"/>
  <c r="D783" i="66"/>
  <c r="D782" i="66"/>
  <c r="D781" i="66"/>
  <c r="D780" i="66"/>
  <c r="D772" i="66"/>
  <c r="D771" i="66"/>
  <c r="D770" i="66"/>
  <c r="D769" i="66"/>
  <c r="D486" i="66"/>
  <c r="D485" i="66"/>
  <c r="D484" i="66"/>
  <c r="D483" i="66"/>
  <c r="D475" i="66"/>
  <c r="D474" i="66"/>
  <c r="D473" i="66"/>
  <c r="D472" i="66"/>
  <c r="D464" i="66"/>
  <c r="D463" i="66"/>
  <c r="D462" i="66"/>
  <c r="D461" i="66"/>
  <c r="D453" i="66"/>
  <c r="D452" i="66"/>
  <c r="D451" i="66"/>
  <c r="D450" i="66"/>
  <c r="D442" i="66"/>
  <c r="D441" i="66"/>
  <c r="D440" i="66"/>
  <c r="D439" i="66"/>
  <c r="D431" i="66"/>
  <c r="D430" i="66"/>
  <c r="D429" i="66"/>
  <c r="D428" i="66"/>
  <c r="D145" i="66"/>
  <c r="D144" i="66"/>
  <c r="D143" i="66"/>
  <c r="D142" i="66"/>
  <c r="D134" i="66"/>
  <c r="D133" i="66"/>
  <c r="D132" i="66"/>
  <c r="D131" i="66"/>
  <c r="D123" i="66"/>
  <c r="D122" i="66"/>
  <c r="D121" i="66"/>
  <c r="D120" i="66"/>
  <c r="D112" i="66"/>
  <c r="D111" i="66"/>
  <c r="D110" i="66"/>
  <c r="D109" i="66"/>
  <c r="D101" i="66"/>
  <c r="D100" i="66"/>
  <c r="D99" i="66"/>
  <c r="D98" i="66"/>
  <c r="D90" i="66"/>
  <c r="D89" i="66"/>
  <c r="D88" i="66"/>
  <c r="D87" i="66"/>
  <c r="D79" i="66"/>
  <c r="D78" i="66"/>
  <c r="D77" i="66"/>
  <c r="D76" i="66"/>
  <c r="D68" i="66"/>
  <c r="D67" i="66"/>
  <c r="D66" i="66"/>
  <c r="D65" i="66"/>
  <c r="D57" i="66"/>
  <c r="D56" i="66"/>
  <c r="D55" i="66"/>
  <c r="D54" i="66"/>
  <c r="D46" i="66"/>
  <c r="D45" i="66"/>
  <c r="D44" i="66"/>
  <c r="D43" i="66"/>
  <c r="D35" i="66"/>
  <c r="D34" i="66"/>
  <c r="D33" i="66"/>
  <c r="D32" i="66"/>
  <c r="D24" i="66"/>
  <c r="D23" i="66"/>
  <c r="D22" i="66"/>
  <c r="D21" i="66"/>
  <c r="V37" i="80" l="1"/>
  <c r="V36" i="80"/>
  <c r="R29" i="69"/>
  <c r="Q29" i="69"/>
  <c r="P29" i="69"/>
  <c r="M26" i="69"/>
  <c r="N30" i="69" s="1"/>
  <c r="L25" i="69"/>
  <c r="L24" i="69"/>
  <c r="L23" i="69"/>
  <c r="L22" i="69"/>
  <c r="M19" i="69"/>
  <c r="L18" i="69"/>
  <c r="L17" i="69"/>
  <c r="L16" i="69"/>
  <c r="L15" i="69"/>
  <c r="L19" i="69" l="1"/>
  <c r="L26" i="69"/>
  <c r="S30" i="69"/>
  <c r="N28" i="69" s="1"/>
  <c r="G53" i="67"/>
  <c r="G52" i="67"/>
  <c r="G51" i="67"/>
  <c r="G50" i="67"/>
  <c r="G49" i="67"/>
  <c r="G48" i="67"/>
  <c r="G47" i="67"/>
  <c r="G46" i="67"/>
  <c r="G45" i="67"/>
  <c r="G44" i="67"/>
  <c r="G43" i="67"/>
  <c r="G42" i="67"/>
  <c r="G41" i="67"/>
  <c r="G40" i="67"/>
  <c r="G39" i="67"/>
  <c r="G38" i="67"/>
  <c r="G37" i="67"/>
  <c r="G36" i="67"/>
  <c r="G35" i="67"/>
  <c r="G34" i="67"/>
  <c r="G33" i="67"/>
  <c r="G32" i="67"/>
  <c r="G31" i="67"/>
  <c r="G30" i="67"/>
  <c r="G29" i="67"/>
  <c r="G28" i="67"/>
  <c r="G27" i="67"/>
  <c r="G26" i="67"/>
  <c r="G25" i="67"/>
  <c r="G24" i="67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I4" i="67"/>
  <c r="K4" i="67" s="1"/>
  <c r="G4" i="67"/>
  <c r="I5" i="67" l="1"/>
  <c r="K5" i="67" s="1"/>
  <c r="F179" i="48"/>
  <c r="F180" i="48" s="1"/>
  <c r="F181" i="48" s="1"/>
  <c r="F159" i="48"/>
  <c r="F160" i="48" s="1"/>
  <c r="F161" i="48" s="1"/>
  <c r="F155" i="48"/>
  <c r="F156" i="48" s="1"/>
  <c r="F157" i="48" s="1"/>
  <c r="F135" i="48"/>
  <c r="F136" i="48" s="1"/>
  <c r="F137" i="48" s="1"/>
  <c r="F131" i="48"/>
  <c r="F132" i="48" s="1"/>
  <c r="F133" i="48" s="1"/>
  <c r="F111" i="48"/>
  <c r="F112" i="48" s="1"/>
  <c r="F113" i="48" s="1"/>
  <c r="F107" i="48"/>
  <c r="F108" i="48" s="1"/>
  <c r="F109" i="48" s="1"/>
  <c r="F87" i="48"/>
  <c r="F88" i="48" s="1"/>
  <c r="F89" i="48" s="1"/>
  <c r="F67" i="48"/>
  <c r="F68" i="48" s="1"/>
  <c r="F69" i="48" s="1"/>
  <c r="F47" i="48"/>
  <c r="F48" i="48" s="1"/>
  <c r="F49" i="48" s="1"/>
  <c r="F23" i="48"/>
  <c r="F24" i="48" s="1"/>
  <c r="F25" i="48" s="1"/>
  <c r="I6" i="67" l="1"/>
  <c r="I7" i="67" s="1"/>
  <c r="H43" i="41"/>
  <c r="G27" i="41"/>
  <c r="D27" i="41"/>
  <c r="G26" i="41"/>
  <c r="D26" i="41"/>
  <c r="G25" i="41"/>
  <c r="D25" i="41"/>
  <c r="G24" i="41"/>
  <c r="D24" i="41"/>
  <c r="G23" i="41"/>
  <c r="D23" i="41"/>
  <c r="G22" i="41"/>
  <c r="D22" i="41"/>
  <c r="H21" i="41"/>
  <c r="I11" i="41"/>
  <c r="F11" i="41" s="1"/>
  <c r="I10" i="41"/>
  <c r="F10" i="41" s="1"/>
  <c r="I9" i="41"/>
  <c r="F9" i="41" s="1"/>
  <c r="I8" i="41"/>
  <c r="F8" i="41" s="1"/>
  <c r="I7" i="41"/>
  <c r="F7" i="41" s="1"/>
  <c r="I6" i="41"/>
  <c r="F6" i="41" s="1"/>
  <c r="D6" i="41" s="1"/>
  <c r="I5" i="41"/>
  <c r="F5" i="41" s="1"/>
  <c r="K6" i="67" l="1"/>
  <c r="I8" i="67"/>
  <c r="K7" i="67"/>
  <c r="E27" i="41"/>
  <c r="D5" i="41"/>
  <c r="E24" i="41"/>
  <c r="D9" i="41"/>
  <c r="E23" i="41"/>
  <c r="D10" i="41"/>
  <c r="E26" i="41"/>
  <c r="D7" i="41"/>
  <c r="E22" i="41"/>
  <c r="D11" i="41"/>
  <c r="E25" i="41"/>
  <c r="D8" i="41"/>
  <c r="I9" i="67" l="1"/>
  <c r="K8" i="67"/>
  <c r="H45" i="41"/>
  <c r="H23" i="41"/>
  <c r="I23" i="41" s="1"/>
  <c r="H27" i="41"/>
  <c r="I27" i="41" s="1"/>
  <c r="H49" i="41"/>
  <c r="H44" i="41"/>
  <c r="H22" i="41"/>
  <c r="I22" i="41" s="1"/>
  <c r="H25" i="41"/>
  <c r="I25" i="41" s="1"/>
  <c r="H47" i="41"/>
  <c r="H48" i="41"/>
  <c r="H26" i="41"/>
  <c r="I26" i="41" s="1"/>
  <c r="H24" i="41"/>
  <c r="I24" i="41" s="1"/>
  <c r="H46" i="41"/>
  <c r="K9" i="67" l="1"/>
  <c r="I10" i="67"/>
  <c r="N54" i="41"/>
  <c r="U54" i="41" s="1"/>
  <c r="AA54" i="41" s="1"/>
  <c r="N50" i="41"/>
  <c r="U50" i="41" s="1"/>
  <c r="AA50" i="41" s="1"/>
  <c r="N53" i="41"/>
  <c r="U53" i="41" s="1"/>
  <c r="AA53" i="41" s="1"/>
  <c r="N49" i="41"/>
  <c r="U49" i="41" s="1"/>
  <c r="AA49" i="41" s="1"/>
  <c r="N47" i="41"/>
  <c r="U47" i="41" s="1"/>
  <c r="AA47" i="41" s="1"/>
  <c r="N45" i="41"/>
  <c r="U45" i="41" s="1"/>
  <c r="AA45" i="41" s="1"/>
  <c r="N43" i="41"/>
  <c r="U43" i="41" s="1"/>
  <c r="AA43" i="41" s="1"/>
  <c r="N40" i="41"/>
  <c r="U40" i="41" s="1"/>
  <c r="AA40" i="41" s="1"/>
  <c r="N36" i="41"/>
  <c r="U36" i="41" s="1"/>
  <c r="AA36" i="41" s="1"/>
  <c r="N51" i="41"/>
  <c r="U51" i="41" s="1"/>
  <c r="AA51" i="41" s="1"/>
  <c r="N48" i="41"/>
  <c r="U48" i="41" s="1"/>
  <c r="AA48" i="41" s="1"/>
  <c r="N46" i="41"/>
  <c r="U46" i="41" s="1"/>
  <c r="AA46" i="41" s="1"/>
  <c r="N44" i="41"/>
  <c r="U44" i="41" s="1"/>
  <c r="AA44" i="41" s="1"/>
  <c r="N42" i="41"/>
  <c r="U42" i="41" s="1"/>
  <c r="AA42" i="41" s="1"/>
  <c r="N38" i="41"/>
  <c r="U38" i="41" s="1"/>
  <c r="AA38" i="41" s="1"/>
  <c r="N34" i="41"/>
  <c r="U34" i="41" s="1"/>
  <c r="AA34" i="41" s="1"/>
  <c r="N30" i="41"/>
  <c r="U30" i="41" s="1"/>
  <c r="AA30" i="41" s="1"/>
  <c r="N41" i="41"/>
  <c r="U41" i="41" s="1"/>
  <c r="AA41" i="41" s="1"/>
  <c r="N32" i="41"/>
  <c r="U32" i="41" s="1"/>
  <c r="AA32" i="41" s="1"/>
  <c r="N27" i="41"/>
  <c r="U27" i="41" s="1"/>
  <c r="AA27" i="41" s="1"/>
  <c r="N25" i="41"/>
  <c r="U25" i="41" s="1"/>
  <c r="AA25" i="41" s="1"/>
  <c r="N23" i="41"/>
  <c r="U23" i="41" s="1"/>
  <c r="AA23" i="41" s="1"/>
  <c r="N21" i="41"/>
  <c r="U21" i="41" s="1"/>
  <c r="AA21" i="41" s="1"/>
  <c r="N52" i="41"/>
  <c r="U52" i="41" s="1"/>
  <c r="AA52" i="41" s="1"/>
  <c r="N39" i="41"/>
  <c r="U39" i="41" s="1"/>
  <c r="AA39" i="41" s="1"/>
  <c r="N37" i="41"/>
  <c r="U37" i="41" s="1"/>
  <c r="AA37" i="41" s="1"/>
  <c r="N33" i="41"/>
  <c r="U33" i="41" s="1"/>
  <c r="AA33" i="41" s="1"/>
  <c r="N31" i="41"/>
  <c r="U31" i="41" s="1"/>
  <c r="AA31" i="41" s="1"/>
  <c r="N29" i="41"/>
  <c r="U29" i="41" s="1"/>
  <c r="AA29" i="41" s="1"/>
  <c r="N26" i="41"/>
  <c r="U26" i="41" s="1"/>
  <c r="AA26" i="41" s="1"/>
  <c r="N24" i="41"/>
  <c r="U24" i="41" s="1"/>
  <c r="AA24" i="41" s="1"/>
  <c r="N22" i="41"/>
  <c r="U22" i="41" s="1"/>
  <c r="AA22" i="41" s="1"/>
  <c r="N20" i="41"/>
  <c r="U20" i="41" s="1"/>
  <c r="AA20" i="41" s="1"/>
  <c r="N14" i="41"/>
  <c r="U14" i="41" s="1"/>
  <c r="AA14" i="41" s="1"/>
  <c r="N18" i="41"/>
  <c r="U18" i="41" s="1"/>
  <c r="AA18" i="41" s="1"/>
  <c r="N17" i="41"/>
  <c r="U17" i="41" s="1"/>
  <c r="AA17" i="41" s="1"/>
  <c r="N35" i="41"/>
  <c r="U35" i="41" s="1"/>
  <c r="AA35" i="41" s="1"/>
  <c r="N16" i="41"/>
  <c r="U16" i="41" s="1"/>
  <c r="AA16" i="41" s="1"/>
  <c r="N12" i="41"/>
  <c r="U12" i="41" s="1"/>
  <c r="AA12" i="41" s="1"/>
  <c r="N28" i="41"/>
  <c r="U28" i="41" s="1"/>
  <c r="AA28" i="41" s="1"/>
  <c r="N19" i="41"/>
  <c r="U19" i="41" s="1"/>
  <c r="AA19" i="41" s="1"/>
  <c r="N15" i="41"/>
  <c r="U15" i="41" s="1"/>
  <c r="AA15" i="41" s="1"/>
  <c r="N11" i="41"/>
  <c r="U11" i="41" s="1"/>
  <c r="AA11" i="41" s="1"/>
  <c r="N10" i="41"/>
  <c r="U10" i="41" s="1"/>
  <c r="AA10" i="41" s="1"/>
  <c r="N9" i="41"/>
  <c r="U9" i="41" s="1"/>
  <c r="AA9" i="41" s="1"/>
  <c r="N8" i="41"/>
  <c r="U8" i="41" s="1"/>
  <c r="AA8" i="41" s="1"/>
  <c r="N7" i="41"/>
  <c r="U7" i="41" s="1"/>
  <c r="AA7" i="41" s="1"/>
  <c r="N6" i="41"/>
  <c r="U6" i="41" s="1"/>
  <c r="AA6" i="41" s="1"/>
  <c r="N5" i="41"/>
  <c r="U5" i="41" s="1"/>
  <c r="AA5" i="41" s="1"/>
  <c r="N13" i="41"/>
  <c r="U13" i="41" s="1"/>
  <c r="AA13" i="41" s="1"/>
  <c r="Q51" i="41"/>
  <c r="X51" i="41" s="1"/>
  <c r="AD51" i="41" s="1"/>
  <c r="Q48" i="41"/>
  <c r="X48" i="41" s="1"/>
  <c r="AD48" i="41" s="1"/>
  <c r="Q54" i="41"/>
  <c r="X54" i="41" s="1"/>
  <c r="AD54" i="41" s="1"/>
  <c r="Q50" i="41"/>
  <c r="X50" i="41" s="1"/>
  <c r="AD50" i="41" s="1"/>
  <c r="Q41" i="41"/>
  <c r="X41" i="41" s="1"/>
  <c r="AD41" i="41" s="1"/>
  <c r="Q37" i="41"/>
  <c r="X37" i="41" s="1"/>
  <c r="AD37" i="41" s="1"/>
  <c r="Q52" i="41"/>
  <c r="X52" i="41" s="1"/>
  <c r="AD52" i="41" s="1"/>
  <c r="Q39" i="41"/>
  <c r="X39" i="41" s="1"/>
  <c r="AD39" i="41" s="1"/>
  <c r="Q35" i="41"/>
  <c r="X35" i="41" s="1"/>
  <c r="AD35" i="41" s="1"/>
  <c r="Q31" i="41"/>
  <c r="X31" i="41" s="1"/>
  <c r="AD31" i="41" s="1"/>
  <c r="Q46" i="41"/>
  <c r="X46" i="41" s="1"/>
  <c r="AD46" i="41" s="1"/>
  <c r="Q42" i="41"/>
  <c r="X42" i="41" s="1"/>
  <c r="AD42" i="41" s="1"/>
  <c r="Q34" i="41"/>
  <c r="X34" i="41" s="1"/>
  <c r="AD34" i="41" s="1"/>
  <c r="Q33" i="41"/>
  <c r="X33" i="41" s="1"/>
  <c r="AD33" i="41" s="1"/>
  <c r="Q28" i="41"/>
  <c r="X28" i="41" s="1"/>
  <c r="AD28" i="41" s="1"/>
  <c r="Q19" i="41"/>
  <c r="X19" i="41" s="1"/>
  <c r="AD19" i="41" s="1"/>
  <c r="Q53" i="41"/>
  <c r="X53" i="41" s="1"/>
  <c r="AD53" i="41" s="1"/>
  <c r="Q47" i="41"/>
  <c r="X47" i="41" s="1"/>
  <c r="AD47" i="41" s="1"/>
  <c r="Q43" i="41"/>
  <c r="X43" i="41" s="1"/>
  <c r="AD43" i="41" s="1"/>
  <c r="Q40" i="41"/>
  <c r="X40" i="41" s="1"/>
  <c r="AD40" i="41" s="1"/>
  <c r="Q30" i="41"/>
  <c r="X30" i="41" s="1"/>
  <c r="AD30" i="41" s="1"/>
  <c r="Q27" i="41"/>
  <c r="X27" i="41" s="1"/>
  <c r="AD27" i="41" s="1"/>
  <c r="Q25" i="41"/>
  <c r="X25" i="41" s="1"/>
  <c r="AD25" i="41" s="1"/>
  <c r="Q23" i="41"/>
  <c r="X23" i="41" s="1"/>
  <c r="AD23" i="41" s="1"/>
  <c r="Q21" i="41"/>
  <c r="X21" i="41" s="1"/>
  <c r="AD21" i="41" s="1"/>
  <c r="Q49" i="41"/>
  <c r="X49" i="41" s="1"/>
  <c r="AD49" i="41" s="1"/>
  <c r="Q44" i="41"/>
  <c r="X44" i="41" s="1"/>
  <c r="AD44" i="41" s="1"/>
  <c r="Q38" i="41"/>
  <c r="X38" i="41" s="1"/>
  <c r="AD38" i="41" s="1"/>
  <c r="Q32" i="41"/>
  <c r="X32" i="41" s="1"/>
  <c r="AD32" i="41" s="1"/>
  <c r="Q36" i="41"/>
  <c r="X36" i="41" s="1"/>
  <c r="AD36" i="41" s="1"/>
  <c r="Q15" i="41"/>
  <c r="X15" i="41" s="1"/>
  <c r="AD15" i="41" s="1"/>
  <c r="Q11" i="41"/>
  <c r="X11" i="41" s="1"/>
  <c r="AD11" i="41" s="1"/>
  <c r="Q10" i="41"/>
  <c r="X10" i="41" s="1"/>
  <c r="AD10" i="41" s="1"/>
  <c r="Q9" i="41"/>
  <c r="X9" i="41" s="1"/>
  <c r="AD9" i="41" s="1"/>
  <c r="Q8" i="41"/>
  <c r="X8" i="41" s="1"/>
  <c r="AD8" i="41" s="1"/>
  <c r="Q7" i="41"/>
  <c r="X7" i="41" s="1"/>
  <c r="AD7" i="41" s="1"/>
  <c r="Q6" i="41"/>
  <c r="X6" i="41" s="1"/>
  <c r="AD6" i="41" s="1"/>
  <c r="Q5" i="41"/>
  <c r="X5" i="41" s="1"/>
  <c r="AD5" i="41" s="1"/>
  <c r="Q45" i="41"/>
  <c r="X45" i="41" s="1"/>
  <c r="AD45" i="41" s="1"/>
  <c r="Q22" i="41"/>
  <c r="X22" i="41" s="1"/>
  <c r="AD22" i="41" s="1"/>
  <c r="Q24" i="41"/>
  <c r="X24" i="41" s="1"/>
  <c r="AD24" i="41" s="1"/>
  <c r="Q17" i="41"/>
  <c r="X17" i="41" s="1"/>
  <c r="AD17" i="41" s="1"/>
  <c r="Q13" i="41"/>
  <c r="X13" i="41" s="1"/>
  <c r="AD13" i="41" s="1"/>
  <c r="Q29" i="41"/>
  <c r="X29" i="41" s="1"/>
  <c r="AD29" i="41" s="1"/>
  <c r="Q26" i="41"/>
  <c r="X26" i="41" s="1"/>
  <c r="AD26" i="41" s="1"/>
  <c r="Q20" i="41"/>
  <c r="X20" i="41" s="1"/>
  <c r="AD20" i="41" s="1"/>
  <c r="Q18" i="41"/>
  <c r="X18" i="41" s="1"/>
  <c r="AD18" i="41" s="1"/>
  <c r="Q16" i="41"/>
  <c r="X16" i="41" s="1"/>
  <c r="AD16" i="41" s="1"/>
  <c r="Q12" i="41"/>
  <c r="X12" i="41" s="1"/>
  <c r="AD12" i="41" s="1"/>
  <c r="Q14" i="41"/>
  <c r="X14" i="41" s="1"/>
  <c r="AD14" i="41" s="1"/>
  <c r="O53" i="41"/>
  <c r="V53" i="41" s="1"/>
  <c r="AB53" i="41" s="1"/>
  <c r="O49" i="41"/>
  <c r="V49" i="41" s="1"/>
  <c r="AB49" i="41" s="1"/>
  <c r="O52" i="41"/>
  <c r="V52" i="41" s="1"/>
  <c r="AB52" i="41" s="1"/>
  <c r="O39" i="41"/>
  <c r="V39" i="41" s="1"/>
  <c r="AB39" i="41" s="1"/>
  <c r="O35" i="41"/>
  <c r="V35" i="41" s="1"/>
  <c r="AB35" i="41" s="1"/>
  <c r="O54" i="41"/>
  <c r="V54" i="41" s="1"/>
  <c r="AB54" i="41" s="1"/>
  <c r="O50" i="41"/>
  <c r="V50" i="41" s="1"/>
  <c r="AB50" i="41" s="1"/>
  <c r="O41" i="41"/>
  <c r="V41" i="41" s="1"/>
  <c r="AB41" i="41" s="1"/>
  <c r="O37" i="41"/>
  <c r="V37" i="41" s="1"/>
  <c r="AB37" i="41" s="1"/>
  <c r="O33" i="41"/>
  <c r="V33" i="41" s="1"/>
  <c r="AB33" i="41" s="1"/>
  <c r="O51" i="41"/>
  <c r="V51" i="41" s="1"/>
  <c r="AB51" i="41" s="1"/>
  <c r="O45" i="41"/>
  <c r="V45" i="41" s="1"/>
  <c r="AB45" i="41" s="1"/>
  <c r="O36" i="41"/>
  <c r="V36" i="41" s="1"/>
  <c r="AB36" i="41" s="1"/>
  <c r="O46" i="41"/>
  <c r="V46" i="41" s="1"/>
  <c r="AB46" i="41" s="1"/>
  <c r="O42" i="41"/>
  <c r="V42" i="41" s="1"/>
  <c r="AB42" i="41" s="1"/>
  <c r="O34" i="41"/>
  <c r="V34" i="41" s="1"/>
  <c r="AB34" i="41" s="1"/>
  <c r="O31" i="41"/>
  <c r="V31" i="41" s="1"/>
  <c r="AB31" i="41" s="1"/>
  <c r="O29" i="41"/>
  <c r="V29" i="41" s="1"/>
  <c r="AB29" i="41" s="1"/>
  <c r="O26" i="41"/>
  <c r="V26" i="41" s="1"/>
  <c r="AB26" i="41" s="1"/>
  <c r="O24" i="41"/>
  <c r="V24" i="41" s="1"/>
  <c r="AB24" i="41" s="1"/>
  <c r="O22" i="41"/>
  <c r="V22" i="41" s="1"/>
  <c r="AB22" i="41" s="1"/>
  <c r="O20" i="41"/>
  <c r="V20" i="41" s="1"/>
  <c r="AB20" i="41" s="1"/>
  <c r="O48" i="41"/>
  <c r="V48" i="41" s="1"/>
  <c r="AB48" i="41" s="1"/>
  <c r="O47" i="41"/>
  <c r="V47" i="41" s="1"/>
  <c r="AB47" i="41" s="1"/>
  <c r="O43" i="41"/>
  <c r="V43" i="41" s="1"/>
  <c r="AB43" i="41" s="1"/>
  <c r="O40" i="41"/>
  <c r="V40" i="41" s="1"/>
  <c r="AB40" i="41" s="1"/>
  <c r="O28" i="41"/>
  <c r="V28" i="41" s="1"/>
  <c r="AB28" i="41" s="1"/>
  <c r="O19" i="41"/>
  <c r="V19" i="41" s="1"/>
  <c r="AB19" i="41" s="1"/>
  <c r="O32" i="41"/>
  <c r="V32" i="41" s="1"/>
  <c r="AB32" i="41" s="1"/>
  <c r="O23" i="41"/>
  <c r="V23" i="41" s="1"/>
  <c r="AB23" i="41" s="1"/>
  <c r="O18" i="41"/>
  <c r="V18" i="41" s="1"/>
  <c r="AB18" i="41" s="1"/>
  <c r="O17" i="41"/>
  <c r="V17" i="41" s="1"/>
  <c r="AB17" i="41" s="1"/>
  <c r="O13" i="41"/>
  <c r="V13" i="41" s="1"/>
  <c r="AB13" i="41" s="1"/>
  <c r="O38" i="41"/>
  <c r="V38" i="41" s="1"/>
  <c r="AB38" i="41" s="1"/>
  <c r="O30" i="41"/>
  <c r="V30" i="41" s="1"/>
  <c r="AB30" i="41" s="1"/>
  <c r="O25" i="41"/>
  <c r="V25" i="41" s="1"/>
  <c r="AB25" i="41" s="1"/>
  <c r="O16" i="41"/>
  <c r="V16" i="41" s="1"/>
  <c r="AB16" i="41" s="1"/>
  <c r="O27" i="41"/>
  <c r="V27" i="41" s="1"/>
  <c r="AB27" i="41" s="1"/>
  <c r="O15" i="41"/>
  <c r="V15" i="41" s="1"/>
  <c r="AB15" i="41" s="1"/>
  <c r="O11" i="41"/>
  <c r="V11" i="41" s="1"/>
  <c r="AB11" i="41" s="1"/>
  <c r="O10" i="41"/>
  <c r="V10" i="41" s="1"/>
  <c r="AB10" i="41" s="1"/>
  <c r="O9" i="41"/>
  <c r="V9" i="41" s="1"/>
  <c r="AB9" i="41" s="1"/>
  <c r="O8" i="41"/>
  <c r="V8" i="41" s="1"/>
  <c r="AB8" i="41" s="1"/>
  <c r="O7" i="41"/>
  <c r="V7" i="41" s="1"/>
  <c r="AB7" i="41" s="1"/>
  <c r="O6" i="41"/>
  <c r="V6" i="41" s="1"/>
  <c r="AB6" i="41" s="1"/>
  <c r="O5" i="41"/>
  <c r="V5" i="41" s="1"/>
  <c r="AB5" i="41" s="1"/>
  <c r="O44" i="41"/>
  <c r="V44" i="41" s="1"/>
  <c r="AB44" i="41" s="1"/>
  <c r="O21" i="41"/>
  <c r="V21" i="41" s="1"/>
  <c r="AB21" i="41" s="1"/>
  <c r="O14" i="41"/>
  <c r="V14" i="41" s="1"/>
  <c r="AB14" i="41" s="1"/>
  <c r="O12" i="41"/>
  <c r="V12" i="41" s="1"/>
  <c r="AB12" i="41" s="1"/>
  <c r="P52" i="41"/>
  <c r="W52" i="41" s="1"/>
  <c r="AC52" i="41" s="1"/>
  <c r="P51" i="41"/>
  <c r="W51" i="41" s="1"/>
  <c r="AC51" i="41" s="1"/>
  <c r="P48" i="41"/>
  <c r="W48" i="41" s="1"/>
  <c r="AC48" i="41" s="1"/>
  <c r="P46" i="41"/>
  <c r="W46" i="41" s="1"/>
  <c r="AC46" i="41" s="1"/>
  <c r="P44" i="41"/>
  <c r="W44" i="41" s="1"/>
  <c r="AC44" i="41" s="1"/>
  <c r="P42" i="41"/>
  <c r="W42" i="41" s="1"/>
  <c r="AC42" i="41" s="1"/>
  <c r="P38" i="41"/>
  <c r="W38" i="41" s="1"/>
  <c r="AC38" i="41" s="1"/>
  <c r="P34" i="41"/>
  <c r="W34" i="41" s="1"/>
  <c r="AC34" i="41" s="1"/>
  <c r="P53" i="41"/>
  <c r="W53" i="41" s="1"/>
  <c r="AC53" i="41" s="1"/>
  <c r="P49" i="41"/>
  <c r="W49" i="41" s="1"/>
  <c r="AC49" i="41" s="1"/>
  <c r="P47" i="41"/>
  <c r="W47" i="41" s="1"/>
  <c r="AC47" i="41" s="1"/>
  <c r="P45" i="41"/>
  <c r="W45" i="41" s="1"/>
  <c r="AC45" i="41" s="1"/>
  <c r="P43" i="41"/>
  <c r="W43" i="41" s="1"/>
  <c r="AC43" i="41" s="1"/>
  <c r="P40" i="41"/>
  <c r="W40" i="41" s="1"/>
  <c r="AC40" i="41" s="1"/>
  <c r="P36" i="41"/>
  <c r="W36" i="41" s="1"/>
  <c r="AC36" i="41" s="1"/>
  <c r="P32" i="41"/>
  <c r="W32" i="41" s="1"/>
  <c r="AC32" i="41" s="1"/>
  <c r="P39" i="41"/>
  <c r="W39" i="41" s="1"/>
  <c r="AC39" i="41" s="1"/>
  <c r="P31" i="41"/>
  <c r="W31" i="41" s="1"/>
  <c r="AC31" i="41" s="1"/>
  <c r="P29" i="41"/>
  <c r="W29" i="41" s="1"/>
  <c r="AC29" i="41" s="1"/>
  <c r="P26" i="41"/>
  <c r="W26" i="41" s="1"/>
  <c r="AC26" i="41" s="1"/>
  <c r="P24" i="41"/>
  <c r="W24" i="41" s="1"/>
  <c r="AC24" i="41" s="1"/>
  <c r="P22" i="41"/>
  <c r="W22" i="41" s="1"/>
  <c r="AC22" i="41" s="1"/>
  <c r="P20" i="41"/>
  <c r="W20" i="41" s="1"/>
  <c r="AC20" i="41" s="1"/>
  <c r="P37" i="41"/>
  <c r="W37" i="41" s="1"/>
  <c r="AC37" i="41" s="1"/>
  <c r="P33" i="41"/>
  <c r="W33" i="41" s="1"/>
  <c r="AC33" i="41" s="1"/>
  <c r="P28" i="41"/>
  <c r="W28" i="41" s="1"/>
  <c r="AC28" i="41" s="1"/>
  <c r="P19" i="41"/>
  <c r="W19" i="41" s="1"/>
  <c r="AC19" i="41" s="1"/>
  <c r="P54" i="41"/>
  <c r="W54" i="41" s="1"/>
  <c r="AC54" i="41" s="1"/>
  <c r="P35" i="41"/>
  <c r="W35" i="41" s="1"/>
  <c r="AC35" i="41" s="1"/>
  <c r="P30" i="41"/>
  <c r="W30" i="41" s="1"/>
  <c r="AC30" i="41" s="1"/>
  <c r="P27" i="41"/>
  <c r="W27" i="41" s="1"/>
  <c r="AC27" i="41" s="1"/>
  <c r="P25" i="41"/>
  <c r="W25" i="41" s="1"/>
  <c r="AC25" i="41" s="1"/>
  <c r="P23" i="41"/>
  <c r="W23" i="41" s="1"/>
  <c r="AC23" i="41" s="1"/>
  <c r="P21" i="41"/>
  <c r="W21" i="41" s="1"/>
  <c r="AC21" i="41" s="1"/>
  <c r="P18" i="41"/>
  <c r="W18" i="41" s="1"/>
  <c r="AC18" i="41" s="1"/>
  <c r="P41" i="41"/>
  <c r="W41" i="41" s="1"/>
  <c r="AC41" i="41" s="1"/>
  <c r="P16" i="41"/>
  <c r="W16" i="41" s="1"/>
  <c r="AC16" i="41" s="1"/>
  <c r="P12" i="41"/>
  <c r="W12" i="41" s="1"/>
  <c r="AC12" i="41" s="1"/>
  <c r="P14" i="41"/>
  <c r="W14" i="41" s="1"/>
  <c r="AC14" i="41" s="1"/>
  <c r="P50" i="41"/>
  <c r="W50" i="41" s="1"/>
  <c r="AC50" i="41" s="1"/>
  <c r="P17" i="41"/>
  <c r="W17" i="41" s="1"/>
  <c r="AC17" i="41" s="1"/>
  <c r="P13" i="41"/>
  <c r="W13" i="41" s="1"/>
  <c r="AC13" i="41" s="1"/>
  <c r="P15" i="41"/>
  <c r="W15" i="41" s="1"/>
  <c r="AC15" i="41" s="1"/>
  <c r="P11" i="41"/>
  <c r="W11" i="41" s="1"/>
  <c r="AC11" i="41" s="1"/>
  <c r="P7" i="41"/>
  <c r="W7" i="41" s="1"/>
  <c r="AC7" i="41" s="1"/>
  <c r="P10" i="41"/>
  <c r="W10" i="41" s="1"/>
  <c r="AC10" i="41" s="1"/>
  <c r="P6" i="41"/>
  <c r="W6" i="41" s="1"/>
  <c r="AC6" i="41" s="1"/>
  <c r="P9" i="41"/>
  <c r="W9" i="41" s="1"/>
  <c r="AC9" i="41" s="1"/>
  <c r="P5" i="41"/>
  <c r="W5" i="41" s="1"/>
  <c r="AC5" i="41" s="1"/>
  <c r="P8" i="41"/>
  <c r="W8" i="41" s="1"/>
  <c r="AC8" i="41" s="1"/>
  <c r="R54" i="41"/>
  <c r="R50" i="41"/>
  <c r="R53" i="41"/>
  <c r="R49" i="41"/>
  <c r="R47" i="41"/>
  <c r="R45" i="41"/>
  <c r="R43" i="41"/>
  <c r="R40" i="41"/>
  <c r="R36" i="41"/>
  <c r="R51" i="41"/>
  <c r="R48" i="41"/>
  <c r="R46" i="41"/>
  <c r="R44" i="41"/>
  <c r="R42" i="41"/>
  <c r="R38" i="41"/>
  <c r="R34" i="41"/>
  <c r="R30" i="41"/>
  <c r="R52" i="41"/>
  <c r="R37" i="41"/>
  <c r="R27" i="41"/>
  <c r="R25" i="41"/>
  <c r="R23" i="41"/>
  <c r="R21" i="41"/>
  <c r="R35" i="41"/>
  <c r="R32" i="41"/>
  <c r="R41" i="41"/>
  <c r="R29" i="41"/>
  <c r="R26" i="41"/>
  <c r="R24" i="41"/>
  <c r="R22" i="41"/>
  <c r="R20" i="41"/>
  <c r="R14" i="41"/>
  <c r="R33" i="41"/>
  <c r="R31" i="41"/>
  <c r="R28" i="41"/>
  <c r="R19" i="41"/>
  <c r="R18" i="41"/>
  <c r="R16" i="41"/>
  <c r="R12" i="41"/>
  <c r="R39" i="41"/>
  <c r="R15" i="41"/>
  <c r="R11" i="41"/>
  <c r="R10" i="41"/>
  <c r="R9" i="41"/>
  <c r="R8" i="41"/>
  <c r="R7" i="41"/>
  <c r="R6" i="41"/>
  <c r="R5" i="41"/>
  <c r="R17" i="41"/>
  <c r="R13" i="41"/>
  <c r="K10" i="67" l="1"/>
  <c r="I11" i="67"/>
  <c r="I12" i="67" l="1"/>
  <c r="K11" i="67"/>
  <c r="I13" i="67" l="1"/>
  <c r="K12" i="67"/>
  <c r="K13" i="67" l="1"/>
  <c r="I14" i="67"/>
  <c r="I15" i="67" l="1"/>
  <c r="K14" i="67"/>
  <c r="I16" i="67" l="1"/>
  <c r="K15" i="67"/>
  <c r="K16" i="67" l="1"/>
  <c r="I17" i="67"/>
  <c r="K17" i="67" l="1"/>
  <c r="I18" i="67"/>
  <c r="K18" i="67" l="1"/>
  <c r="I19" i="67"/>
  <c r="I20" i="67" l="1"/>
  <c r="K19" i="67"/>
  <c r="K20" i="67" l="1"/>
  <c r="I21" i="67"/>
  <c r="K21" i="67" l="1"/>
  <c r="I22" i="67"/>
  <c r="K22" i="67" l="1"/>
  <c r="I23" i="67"/>
  <c r="I24" i="67" l="1"/>
  <c r="K23" i="67"/>
  <c r="K24" i="67" l="1"/>
  <c r="I25" i="67"/>
  <c r="K25" i="67" l="1"/>
  <c r="I26" i="67"/>
  <c r="K26" i="67" l="1"/>
  <c r="I27" i="67"/>
  <c r="I28" i="67" l="1"/>
  <c r="K27" i="67"/>
  <c r="I29" i="67" l="1"/>
  <c r="K28" i="67"/>
  <c r="K29" i="67" l="1"/>
  <c r="I30" i="67"/>
  <c r="K30" i="67" l="1"/>
  <c r="I31" i="67"/>
  <c r="I32" i="67" l="1"/>
  <c r="K31" i="67"/>
  <c r="I33" i="67" l="1"/>
  <c r="K32" i="67"/>
  <c r="K33" i="67" l="1"/>
  <c r="I34" i="67"/>
  <c r="I35" i="67" l="1"/>
  <c r="K34" i="67"/>
  <c r="I36" i="67" l="1"/>
  <c r="K35" i="67"/>
  <c r="I37" i="67" l="1"/>
  <c r="K36" i="67"/>
  <c r="K37" i="67" l="1"/>
  <c r="I38" i="67"/>
  <c r="K38" i="67" l="1"/>
  <c r="I39" i="67"/>
  <c r="I40" i="67" l="1"/>
  <c r="K39" i="67"/>
  <c r="K40" i="67" l="1"/>
  <c r="I41" i="67"/>
  <c r="K41" i="67" l="1"/>
  <c r="I42" i="67"/>
  <c r="K42" i="67" l="1"/>
  <c r="I43" i="67"/>
  <c r="I44" i="67" l="1"/>
  <c r="K43" i="67"/>
  <c r="K44" i="67" l="1"/>
  <c r="I45" i="67"/>
  <c r="K45" i="67" l="1"/>
  <c r="I46" i="67"/>
  <c r="I47" i="67" l="1"/>
  <c r="K46" i="67"/>
  <c r="I48" i="67" l="1"/>
  <c r="K47" i="67"/>
  <c r="K48" i="67" l="1"/>
  <c r="I49" i="67"/>
  <c r="K49" i="67" l="1"/>
  <c r="I50" i="67"/>
  <c r="I51" i="67" l="1"/>
  <c r="K50" i="67"/>
  <c r="I52" i="67" l="1"/>
  <c r="K51" i="67"/>
  <c r="I53" i="67" l="1"/>
  <c r="K53" i="67" s="1"/>
  <c r="K52" i="67"/>
</calcChain>
</file>

<file path=xl/comments1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Tahoma"/>
            <family val="3"/>
            <charset val="129"/>
          </rPr>
          <t>15-&gt;10</t>
        </r>
      </text>
    </comment>
  </commentList>
</comments>
</file>

<file path=xl/comments10.xml><?xml version="1.0" encoding="utf-8"?>
<comments xmlns="http://schemas.openxmlformats.org/spreadsheetml/2006/main">
  <authors>
    <author>taekhoon</author>
    <author>JoSoowoon</author>
    <author>Microsoft</author>
  </authors>
  <commentList>
    <comment ref="G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</t>
        </r>
        <r>
          <rPr>
            <sz val="9"/>
            <color indexed="8"/>
            <rFont val="돋움"/>
            <family val="3"/>
            <charset val="129"/>
          </rPr>
          <t>고정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소모량</t>
        </r>
        <r>
          <rPr>
            <sz val="9"/>
            <color indexed="8"/>
            <rFont val="Tahoma"/>
            <family val="3"/>
            <charset val="129"/>
          </rPr>
          <t xml:space="preserve"> 2500</t>
        </r>
        <r>
          <rPr>
            <sz val="9"/>
            <color indexed="8"/>
            <rFont val="돋움"/>
            <family val="3"/>
            <charset val="129"/>
          </rPr>
          <t>에서
레벨</t>
        </r>
        <r>
          <rPr>
            <sz val="9"/>
            <color indexed="8"/>
            <rFont val="Tahoma"/>
            <family val="3"/>
            <charset val="129"/>
          </rPr>
          <t xml:space="preserve"> 5</t>
        </r>
        <r>
          <rPr>
            <sz val="9"/>
            <color indexed="8"/>
            <rFont val="돋움"/>
            <family val="3"/>
            <charset val="129"/>
          </rPr>
          <t>단위마다</t>
        </r>
        <r>
          <rPr>
            <sz val="9"/>
            <color indexed="8"/>
            <rFont val="Tahoma"/>
            <family val="3"/>
            <charset val="129"/>
          </rPr>
          <t xml:space="preserve"> 일정 수치 감소형태로 적용. (현재 50씩 감소)
타구간에 비해 46~50레벨 구간만 큰폭(현재 100씩)으로 감소.</t>
        </r>
      </text>
    </comment>
    <comment ref="J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 10 30
 매트릭스 모드의 발동
재사용대기시간이 레벨이 증가함에 따라 감소, 활력소모 고정인 형태에서
고정 재 사용 대기시간을  30초로 설정하고, 레벨이 증가함에 따라 활력소모가 감소하는 형태로
* 즉, 적절한 순간에 매트릭스 모드를 발동하는 타이밍 싸움으로 변경하고자함.
 재사용감소와 스테미너 고정인 경우, 스테미너 관리 측면에 초첨을 두었으나
스킬 빈도와 연결되기 때문에 오히려 유저에게 더 많은 정보에 대한 부담감이 생김.</t>
        </r>
      </text>
    </comment>
    <comment ref="U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</text>
    </comment>
    <comment ref="E2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I2" authorId="2" shapeId="0">
      <text>
        <r>
          <rPr>
            <b/>
            <sz val="9"/>
            <color indexed="8"/>
            <rFont val="돋움"/>
            <family val="3"/>
            <charset val="129"/>
          </rPr>
          <t>적용한</t>
        </r>
        <r>
          <rPr>
            <b/>
            <sz val="9"/>
            <color indexed="8"/>
            <rFont val="Tahoma"/>
            <family val="3"/>
            <charset val="129"/>
          </rPr>
          <t xml:space="preserve"> %</t>
        </r>
        <r>
          <rPr>
            <b/>
            <sz val="9"/>
            <color indexed="8"/>
            <rFont val="돋움"/>
            <family val="3"/>
            <charset val="129"/>
          </rPr>
          <t>속도로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변경된다</t>
        </r>
      </text>
    </comment>
    <comment ref="K2" authorId="1" shapeId="0">
      <text>
        <r>
          <rPr>
            <b/>
            <sz val="9"/>
            <color indexed="8"/>
            <rFont val="돋움"/>
            <family val="3"/>
            <charset val="129"/>
          </rPr>
          <t>5초당 체력회복</t>
        </r>
      </text>
    </comment>
    <comment ref="L2" authorId="1" shapeId="0">
      <text>
        <r>
          <rPr>
            <b/>
            <sz val="9"/>
            <color indexed="8"/>
            <rFont val="Tahoma"/>
            <family val="3"/>
            <charset val="129"/>
          </rPr>
          <t>5</t>
        </r>
        <r>
          <rPr>
            <b/>
            <sz val="9"/>
            <color indexed="8"/>
            <rFont val="돋움"/>
            <family val="3"/>
            <charset val="129"/>
          </rPr>
          <t>초당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스태미너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>회복</t>
        </r>
      </text>
    </comment>
    <comment ref="M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초당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N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최소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O2" authorId="1" shapeId="0">
      <text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P2" authorId="1" shapeId="0">
      <text>
        <r>
          <rPr>
            <b/>
            <sz val="9"/>
            <color indexed="8"/>
            <rFont val="돋움"/>
            <family val="3"/>
            <charset val="129"/>
          </rPr>
          <t>공격속도</t>
        </r>
      </text>
    </comment>
    <comment ref="Q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명중
</t>
        </r>
        <r>
          <rPr>
            <b/>
            <sz val="9"/>
            <color indexed="8"/>
            <rFont val="Tahoma"/>
            <family val="3"/>
            <charset val="129"/>
          </rPr>
          <t xml:space="preserve">치명타 확률
</t>
        </r>
      </text>
    </comment>
    <comment ref="R2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 세기</t>
        </r>
      </text>
    </comment>
    <comment ref="S2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 저항</t>
        </r>
      </text>
    </comment>
    <comment ref="T2" authorId="1" shapeId="0">
      <text>
        <r>
          <rPr>
            <b/>
            <sz val="9"/>
            <color indexed="8"/>
            <rFont val="돋움"/>
            <family val="3"/>
            <charset val="129"/>
          </rPr>
          <t>데미지 감소</t>
        </r>
      </text>
    </comment>
    <comment ref="U2" authorId="1" shapeId="0">
      <text>
        <r>
          <rPr>
            <b/>
            <sz val="9"/>
            <color indexed="8"/>
            <rFont val="돋움"/>
            <family val="3"/>
            <charset val="129"/>
          </rPr>
          <t>방어력</t>
        </r>
      </text>
    </comment>
    <comment ref="V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회피율
</t>
        </r>
      </text>
    </comment>
    <comment ref="W2" authorId="1" shapeId="0">
      <text>
        <r>
          <rPr>
            <b/>
            <sz val="9"/>
            <color indexed="8"/>
            <rFont val="돋움"/>
            <family val="3"/>
            <charset val="129"/>
          </rPr>
          <t>적중도 (회피율 상대 개념)</t>
        </r>
      </text>
    </comment>
    <comment ref="X2" authorId="1" shapeId="0">
      <text>
        <r>
          <rPr>
            <b/>
            <sz val="9"/>
            <color indexed="8"/>
            <rFont val="돋움"/>
            <family val="3"/>
            <charset val="129"/>
          </rPr>
          <t>상태 저항 (옵션 발동 확률 상대적 값)</t>
        </r>
      </text>
    </comment>
    <comment ref="Y2" authorId="1" shapeId="0">
      <text>
        <r>
          <rPr>
            <b/>
            <sz val="9"/>
            <color indexed="8"/>
            <rFont val="돋움"/>
            <family val="3"/>
            <charset val="129"/>
          </rPr>
          <t>스킬 재사용 시간 감소</t>
        </r>
      </text>
    </comment>
    <comment ref="Z2" authorId="0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이동속도
</t>
        </r>
      </text>
    </comment>
    <comment ref="AA2" authorId="0" shapeId="0">
      <text>
        <r>
          <rPr>
            <b/>
            <sz val="9"/>
            <color indexed="8"/>
            <rFont val="돋움"/>
            <family val="3"/>
            <charset val="129"/>
          </rPr>
          <t>신성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비율값
</t>
        </r>
        <r>
          <rPr>
            <b/>
            <sz val="9"/>
            <color indexed="8"/>
            <rFont val="Tahoma"/>
            <family val="3"/>
            <charset val="129"/>
          </rPr>
          <t>(</t>
        </r>
        <r>
          <rPr>
            <b/>
            <sz val="9"/>
            <color indexed="8"/>
            <rFont val="돋움"/>
            <family val="3"/>
            <charset val="129"/>
          </rPr>
          <t>암흑력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상대적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>)</t>
        </r>
      </text>
    </comment>
    <comment ref="R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20170325
아칸 치명타세기
95% 능력치로 조정
</t>
        </r>
      </text>
    </comment>
  </commentList>
</comments>
</file>

<file path=xl/comments11.xml><?xml version="1.0" encoding="utf-8"?>
<comments xmlns="http://schemas.openxmlformats.org/spreadsheetml/2006/main">
  <authors>
    <author>taekhoon</author>
  </authors>
  <commentList>
    <comment ref="C3" authorId="0" shapeId="0">
      <text>
        <r>
          <rPr>
            <b/>
            <sz val="9"/>
            <color indexed="8"/>
            <rFont val="Tahoma"/>
            <family val="3"/>
            <charset val="129"/>
          </rPr>
          <t>5007</t>
        </r>
      </text>
    </comment>
    <comment ref="C19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5011
</t>
        </r>
      </text>
    </comment>
    <comment ref="C38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5015
</t>
        </r>
      </text>
    </comment>
  </commentList>
</comments>
</file>

<file path=xl/comments12.xml><?xml version="1.0" encoding="utf-8"?>
<comments xmlns="http://schemas.openxmlformats.org/spreadsheetml/2006/main">
  <authors>
    <author>taekhoon</author>
  </authors>
  <commentList>
    <comment ref="I8" authorId="0" shapeId="0">
      <text>
        <r>
          <rPr>
            <b/>
            <sz val="9"/>
            <color indexed="8"/>
            <rFont val="Tahoma"/>
            <family val="3"/>
            <charset val="129"/>
          </rPr>
          <t>20170404
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전부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클리어성공시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총</t>
        </r>
        <r>
          <rPr>
            <b/>
            <sz val="9"/>
            <color indexed="8"/>
            <rFont val="Tahoma"/>
            <family val="3"/>
            <charset val="129"/>
          </rPr>
          <t xml:space="preserve"> 21</t>
        </r>
        <r>
          <rPr>
            <b/>
            <sz val="9"/>
            <color indexed="8"/>
            <rFont val="돋움"/>
            <family val="3"/>
            <charset val="129"/>
          </rPr>
          <t xml:space="preserve">개
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회리셋</t>
        </r>
        <r>
          <rPr>
            <b/>
            <sz val="9"/>
            <color indexed="8"/>
            <rFont val="Tahoma"/>
            <family val="3"/>
            <charset val="129"/>
          </rPr>
          <t xml:space="preserve"> 21*3= 63</t>
        </r>
        <r>
          <rPr>
            <b/>
            <sz val="9"/>
            <color indexed="8"/>
            <rFont val="돋움"/>
            <family val="3"/>
            <charset val="129"/>
          </rPr>
          <t xml:space="preserve">개
</t>
        </r>
        <r>
          <rPr>
            <b/>
            <sz val="9"/>
            <color indexed="8"/>
            <rFont val="Tahoma"/>
            <family val="3"/>
            <charset val="129"/>
          </rPr>
          <t>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4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>(</t>
        </r>
        <r>
          <rPr>
            <b/>
            <sz val="9"/>
            <color indexed="8"/>
            <rFont val="돋움"/>
            <family val="3"/>
            <charset val="129"/>
          </rPr>
          <t>리셋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회포함</t>
        </r>
        <r>
          <rPr>
            <b/>
            <sz val="9"/>
            <color indexed="8"/>
            <rFont val="Tahoma"/>
            <family val="3"/>
            <charset val="129"/>
          </rPr>
          <t>) = 84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루비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획득</t>
        </r>
        <r>
          <rPr>
            <b/>
            <sz val="9"/>
            <color indexed="8"/>
            <rFont val="Tahoma"/>
            <family val="3"/>
            <charset val="129"/>
          </rPr>
          <t>.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돋움"/>
            <family val="3"/>
            <charset val="129"/>
          </rPr>
          <t>초대한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팀원에게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일괄</t>
        </r>
        <r>
          <rPr>
            <b/>
            <sz val="9"/>
            <color indexed="8"/>
            <rFont val="Tahoma"/>
            <family val="3"/>
            <charset val="129"/>
          </rPr>
          <t xml:space="preserve">  </t>
        </r>
        <r>
          <rPr>
            <b/>
            <sz val="9"/>
            <color indexed="8"/>
            <rFont val="돋움"/>
            <family val="3"/>
            <charset val="129"/>
          </rPr>
          <t xml:space="preserve">보상지급
</t>
        </r>
        <r>
          <rPr>
            <b/>
            <sz val="9"/>
            <color indexed="8"/>
            <rFont val="Tahoma"/>
            <family val="3"/>
            <charset val="129"/>
          </rPr>
          <t xml:space="preserve">20170329
</t>
        </r>
        <r>
          <rPr>
            <b/>
            <sz val="9"/>
            <color indexed="8"/>
            <rFont val="돋움"/>
            <family val="3"/>
            <charset val="129"/>
          </rPr>
          <t>열쇠에서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</t>
        </r>
      </text>
    </comment>
    <comment ref="F5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150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450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  <comment ref="F8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600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  <comment ref="F11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250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750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</commentList>
</comments>
</file>

<file path=xl/comments14.xml><?xml version="1.0" encoding="utf-8"?>
<comments xmlns="http://schemas.openxmlformats.org/spreadsheetml/2006/main">
  <authors>
    <author>taekhoon</author>
  </authors>
  <commentList>
    <comment ref="H6" authorId="0" shapeId="0">
      <text>
        <r>
          <rPr>
            <b/>
            <sz val="9"/>
            <color indexed="8"/>
            <rFont val="Tahoma"/>
            <family val="3"/>
            <charset val="129"/>
          </rPr>
          <t>120+5</t>
        </r>
      </text>
    </comment>
    <comment ref="H7" authorId="0" shapeId="0">
      <text>
        <r>
          <rPr>
            <b/>
            <sz val="9"/>
            <color indexed="8"/>
            <rFont val="Tahoma"/>
            <family val="3"/>
            <charset val="129"/>
          </rPr>
          <t>250+10</t>
        </r>
      </text>
    </comment>
    <comment ref="H8" authorId="0" shapeId="0">
      <text>
        <r>
          <rPr>
            <b/>
            <sz val="9"/>
            <color indexed="8"/>
            <rFont val="Tahoma"/>
            <family val="3"/>
            <charset val="129"/>
          </rPr>
          <t>500+15</t>
        </r>
      </text>
    </comment>
  </commentList>
</comments>
</file>

<file path=xl/comments15.xml><?xml version="1.0" encoding="utf-8"?>
<comments xmlns="http://schemas.openxmlformats.org/spreadsheetml/2006/main">
  <authors>
    <author>taekhoon</author>
  </authors>
  <commentList>
    <comment ref="F28" authorId="0" shapeId="0">
      <text>
        <r>
          <rPr>
            <b/>
            <sz val="9"/>
            <color indexed="8"/>
            <rFont val="돋움"/>
            <family val="3"/>
            <charset val="129"/>
          </rPr>
          <t>용맹의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29" authorId="0" shapeId="0">
      <text>
        <r>
          <rPr>
            <b/>
            <sz val="9"/>
            <color indexed="8"/>
            <rFont val="돋움"/>
            <family val="3"/>
            <charset val="129"/>
          </rPr>
          <t>불굴의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1" authorId="0" shapeId="0">
      <text>
        <r>
          <rPr>
            <b/>
            <sz val="9"/>
            <color indexed="8"/>
            <rFont val="돋움"/>
            <family val="3"/>
            <charset val="129"/>
          </rPr>
          <t>용맹의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2" authorId="0" shapeId="0">
      <text>
        <r>
          <rPr>
            <b/>
            <sz val="9"/>
            <color indexed="8"/>
            <rFont val="돋움"/>
            <family val="3"/>
            <charset val="129"/>
          </rPr>
          <t>불굴의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4" authorId="0" shapeId="0">
      <text>
        <r>
          <rPr>
            <b/>
            <sz val="9"/>
            <color indexed="8"/>
            <rFont val="돋움"/>
            <family val="3"/>
            <charset val="129"/>
          </rPr>
          <t>평화의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5" authorId="0" shapeId="0">
      <text>
        <r>
          <rPr>
            <b/>
            <sz val="9"/>
            <color indexed="8"/>
            <rFont val="돋움"/>
            <family val="3"/>
            <charset val="129"/>
          </rPr>
          <t>부활의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7" authorId="0" shapeId="0">
      <text>
        <r>
          <rPr>
            <b/>
            <sz val="9"/>
            <color indexed="8"/>
            <rFont val="돋움"/>
            <family val="3"/>
            <charset val="129"/>
          </rPr>
          <t>평화의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8" authorId="0" shapeId="0">
      <text>
        <r>
          <rPr>
            <b/>
            <sz val="9"/>
            <color indexed="8"/>
            <rFont val="돋움"/>
            <family val="3"/>
            <charset val="129"/>
          </rPr>
          <t>부활의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</commentList>
</comments>
</file>

<file path=xl/comments16.xml><?xml version="1.0" encoding="utf-8"?>
<comments xmlns="http://schemas.openxmlformats.org/spreadsheetml/2006/main">
  <authors>
    <author>taekhoon</author>
  </authors>
  <commentList>
    <comment ref="F26" authorId="0" shapeId="0">
      <text>
        <r>
          <rPr>
            <b/>
            <sz val="9"/>
            <color indexed="8"/>
            <rFont val="돋움"/>
            <family val="3"/>
            <charset val="129"/>
          </rPr>
          <t>설날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떡국물약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인덱스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F27" authorId="0" shapeId="0">
      <text>
        <r>
          <rPr>
            <b/>
            <sz val="9"/>
            <color indexed="8"/>
            <rFont val="돋움"/>
            <family val="3"/>
            <charset val="129"/>
          </rPr>
          <t>설날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문자조각</t>
        </r>
        <r>
          <rPr>
            <b/>
            <sz val="9"/>
            <color indexed="8"/>
            <rFont val="Tahoma"/>
            <family val="3"/>
            <charset val="129"/>
          </rPr>
          <t xml:space="preserve"> N
 </t>
        </r>
        <r>
          <rPr>
            <b/>
            <sz val="9"/>
            <color indexed="8"/>
            <rFont val="돋움"/>
            <family val="3"/>
            <charset val="129"/>
          </rPr>
          <t>인덱스</t>
        </r>
      </text>
    </comment>
    <comment ref="G39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0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2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4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6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8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9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1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3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5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7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8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</commentList>
</comments>
</file>

<file path=xl/comments2.xml><?xml version="1.0" encoding="utf-8"?>
<comments xmlns="http://schemas.openxmlformats.org/spreadsheetml/2006/main">
  <authors>
    <author>강지훈</author>
  </authors>
  <commentList>
    <comment ref="D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17.06.26. 
</t>
        </r>
        <r>
          <rPr>
            <sz val="9"/>
            <color indexed="8"/>
            <rFont val="돋움"/>
            <family val="3"/>
            <charset val="129"/>
          </rPr>
          <t>회피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및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피해감소</t>
        </r>
        <r>
          <rPr>
            <sz val="9"/>
            <color indexed="8"/>
            <rFont val="Tahoma"/>
            <family val="3"/>
            <charset val="129"/>
          </rPr>
          <t xml:space="preserve"> 100% </t>
        </r>
        <r>
          <rPr>
            <sz val="9"/>
            <color indexed="8"/>
            <rFont val="돋움"/>
            <family val="3"/>
            <charset val="129"/>
          </rPr>
          <t>제한으로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변경</t>
        </r>
      </text>
    </comment>
    <comment ref="E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강지훈</t>
        </r>
        <r>
          <rPr>
            <sz val="9"/>
            <color indexed="8"/>
            <rFont val="Tahoma"/>
            <family val="3"/>
            <charset val="129"/>
          </rPr>
          <t xml:space="preserve">:
17.06.26. 
</t>
        </r>
        <r>
          <rPr>
            <sz val="9"/>
            <color indexed="8"/>
            <rFont val="돋움"/>
            <family val="3"/>
            <charset val="129"/>
          </rPr>
          <t>회피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및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피해감소</t>
        </r>
        <r>
          <rPr>
            <sz val="9"/>
            <color indexed="8"/>
            <rFont val="Tahoma"/>
            <family val="3"/>
            <charset val="129"/>
          </rPr>
          <t xml:space="preserve"> 100% </t>
        </r>
        <r>
          <rPr>
            <sz val="9"/>
            <color indexed="8"/>
            <rFont val="돋움"/>
            <family val="3"/>
            <charset val="129"/>
          </rPr>
          <t>제한으로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변경</t>
        </r>
      </text>
    </comment>
    <comment ref="B12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10% </t>
        </r>
        <r>
          <rPr>
            <sz val="9"/>
            <color indexed="8"/>
            <rFont val="돋움"/>
            <family val="3"/>
            <charset val="129"/>
          </rPr>
          <t xml:space="preserve">증가
</t>
        </r>
      </text>
    </comment>
    <comment ref="C131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초월던전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단계별</t>
        </r>
        <r>
          <rPr>
            <sz val="9"/>
            <color indexed="8"/>
            <rFont val="Tahoma"/>
            <family val="3"/>
            <charset val="129"/>
          </rPr>
          <t xml:space="preserve"> 1</t>
        </r>
        <r>
          <rPr>
            <sz val="9"/>
            <color indexed="8"/>
            <rFont val="돋움"/>
            <family val="3"/>
            <charset val="129"/>
          </rPr>
          <t>레벨씩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B16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20%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</commentList>
</comments>
</file>

<file path=xl/comments3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Tahoma"/>
            <family val="3"/>
            <charset val="129"/>
          </rPr>
          <t>15-&gt;10</t>
        </r>
      </text>
    </comment>
  </commentList>
</comments>
</file>

<file path=xl/comments4.xml><?xml version="1.0" encoding="utf-8"?>
<comments xmlns="http://schemas.openxmlformats.org/spreadsheetml/2006/main">
  <authors>
    <author>taekhoon</author>
  </authors>
  <commentList>
    <comment ref="D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20170301
=INT(1350+((C6/5)^1.25*120))  15레벨</t>
        </r>
      </text>
    </comment>
  </commentList>
</comments>
</file>

<file path=xl/comments5.xml><?xml version="1.0" encoding="utf-8"?>
<comments xmlns="http://schemas.openxmlformats.org/spreadsheetml/2006/main">
  <authors>
    <author>taekhoon</author>
  </authors>
  <commentList>
    <comment ref="B998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20170425 </t>
        </r>
        <r>
          <rPr>
            <b/>
            <sz val="9"/>
            <color indexed="8"/>
            <rFont val="돋움"/>
            <family val="3"/>
            <charset val="129"/>
          </rPr>
          <t xml:space="preserve">클라팀
요청
</t>
        </r>
      </text>
    </comment>
  </commentList>
</comments>
</file>

<file path=xl/comments6.xml><?xml version="1.0" encoding="utf-8"?>
<comments xmlns="http://schemas.openxmlformats.org/spreadsheetml/2006/main">
  <authors>
    <author>taekhoon</author>
  </authors>
  <commentList>
    <comment ref="E5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20170510
25% </t>
        </r>
        <r>
          <rPr>
            <b/>
            <sz val="9"/>
            <color indexed="8"/>
            <rFont val="돋움"/>
            <family val="3"/>
            <charset val="129"/>
          </rPr>
          <t>증가된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요구경험치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다음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51~60 </t>
        </r>
        <r>
          <rPr>
            <b/>
            <sz val="9"/>
            <color indexed="8"/>
            <rFont val="돋움"/>
            <family val="3"/>
            <charset val="129"/>
          </rPr>
          <t>균등</t>
        </r>
        <r>
          <rPr>
            <b/>
            <sz val="9"/>
            <color indexed="8"/>
            <rFont val="Tahoma"/>
            <family val="3"/>
            <charset val="129"/>
          </rPr>
          <t xml:space="preserve"> 25% </t>
        </r>
        <r>
          <rPr>
            <b/>
            <sz val="9"/>
            <color indexed="8"/>
            <rFont val="돋움"/>
            <family val="3"/>
            <charset val="129"/>
          </rPr>
          <t>증가치
레벨</t>
        </r>
        <r>
          <rPr>
            <b/>
            <sz val="9"/>
            <color indexed="8"/>
            <rFont val="Tahoma"/>
            <family val="3"/>
            <charset val="129"/>
          </rPr>
          <t>61~70 균등 35% 증가치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taekhoon</author>
    <author>Microsoft</author>
    <author>KiHoon</author>
  </authors>
  <commentList>
    <comment ref="M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수호석 강화등급 당 발동확률 변화(증가)량
</t>
        </r>
      </text>
    </comment>
    <comment ref="P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수호석 강화등급 당 유지시간의 증가량
</t>
        </r>
      </text>
    </comment>
    <comment ref="Q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수호석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강화등급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당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기본능력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증가량
</t>
        </r>
      </text>
    </comment>
    <comment ref="R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필드의 설정값이 0인경우 
사용하지 않음으로 처리.</t>
        </r>
      </text>
    </comment>
    <comment ref="I3" authorId="1" shapeId="0">
      <text>
        <r>
          <rPr>
            <b/>
            <sz val="9"/>
            <color indexed="8"/>
            <rFont val="Tahoma"/>
            <family val="3"/>
            <charset val="129"/>
          </rPr>
          <t>적 처치시 확률에의해 쿨타임 초기화</t>
        </r>
      </text>
    </comment>
    <comment ref="Q3" authorId="0" shapeId="0">
      <text>
        <r>
          <rPr>
            <b/>
            <sz val="9"/>
            <color indexed="8"/>
            <rFont val="Tahoma"/>
            <family val="3"/>
            <charset val="129"/>
          </rPr>
          <t>20170219
기본1%에 
200단계강화시 
= 1+(0.3*200) =61%</t>
        </r>
      </text>
    </comment>
    <comment ref="S3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15 초 마다 발생됨
</t>
        </r>
      </text>
    </comment>
    <comment ref="T3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조건능력의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적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처치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
개체수</t>
        </r>
        <r>
          <rPr>
            <sz val="9"/>
            <color indexed="8"/>
            <rFont val="Tahoma"/>
            <family val="3"/>
            <charset val="129"/>
          </rPr>
          <t xml:space="preserve"> 
- 작업 안됨 -
</t>
        </r>
      </text>
    </comment>
    <comment ref="I4" authorId="1" shapeId="0">
      <text>
        <r>
          <rPr>
            <b/>
            <sz val="9"/>
            <color indexed="8"/>
            <rFont val="Tahoma"/>
            <family val="3"/>
            <charset val="129"/>
          </rPr>
          <t>신성력 n%증가</t>
        </r>
      </text>
    </comment>
    <comment ref="R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3</t>
        </r>
        <r>
          <rPr>
            <sz val="9"/>
            <color indexed="8"/>
            <rFont val="돋움"/>
            <family val="3"/>
            <charset val="129"/>
          </rPr>
          <t>초동안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지속되며</t>
        </r>
        <r>
          <rPr>
            <sz val="9"/>
            <color indexed="8"/>
            <rFont val="Tahoma"/>
            <family val="3"/>
            <charset val="129"/>
          </rPr>
          <t xml:space="preserve">, </t>
        </r>
        <r>
          <rPr>
            <sz val="9"/>
            <color indexed="8"/>
            <rFont val="돋움"/>
            <family val="3"/>
            <charset val="129"/>
          </rPr>
          <t>연속콤보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성공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시
</t>
        </r>
        <r>
          <rPr>
            <sz val="9"/>
            <color indexed="8"/>
            <rFont val="Tahoma"/>
            <family val="3"/>
            <charset val="129"/>
          </rPr>
          <t xml:space="preserve">200 </t>
        </r>
        <r>
          <rPr>
            <sz val="9"/>
            <color indexed="8"/>
            <rFont val="돋움"/>
            <family val="3"/>
            <charset val="129"/>
          </rPr>
          <t>등급강화된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능력인</t>
        </r>
        <r>
          <rPr>
            <sz val="9"/>
            <color indexed="8"/>
            <rFont val="Tahoma"/>
            <family val="3"/>
            <charset val="129"/>
          </rPr>
          <t xml:space="preserve"> 4.8%</t>
        </r>
        <r>
          <rPr>
            <sz val="9"/>
            <color indexed="8"/>
            <rFont val="돋움"/>
            <family val="3"/>
            <charset val="129"/>
          </rPr>
          <t>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콤보로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인해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중첩되는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수치의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최대값
</t>
        </r>
        <r>
          <rPr>
            <sz val="9"/>
            <color indexed="8"/>
            <rFont val="Tahoma"/>
            <family val="3"/>
            <charset val="129"/>
          </rPr>
          <t>5</t>
        </r>
        <r>
          <rPr>
            <sz val="9"/>
            <color indexed="8"/>
            <rFont val="돋움"/>
            <family val="3"/>
            <charset val="129"/>
          </rPr>
          <t>콤보마다</t>
        </r>
        <r>
          <rPr>
            <sz val="9"/>
            <color indexed="8"/>
            <rFont val="Tahoma"/>
            <family val="3"/>
            <charset val="129"/>
          </rPr>
          <t xml:space="preserve"> 4.8% </t>
        </r>
        <r>
          <rPr>
            <sz val="9"/>
            <color indexed="8"/>
            <rFont val="돋움"/>
            <family val="3"/>
            <charset val="129"/>
          </rPr>
          <t>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  <r>
          <rPr>
            <sz val="9"/>
            <color indexed="8"/>
            <rFont val="Tahoma"/>
            <family val="3"/>
            <charset val="129"/>
          </rPr>
          <t xml:space="preserve"> 
200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40 * 4.8% = 192% 
210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42 * 4.8% = 201.6% (MaxLimit 200) = 200</t>
        </r>
      </text>
    </comment>
    <comment ref="S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5 combo </t>
        </r>
        <r>
          <rPr>
            <sz val="9"/>
            <color indexed="8"/>
            <rFont val="돋움"/>
            <family val="3"/>
            <charset val="129"/>
          </rPr>
          <t>당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피해증가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체크
</t>
        </r>
        <r>
          <rPr>
            <sz val="9"/>
            <color indexed="8"/>
            <rFont val="Tahoma"/>
            <family val="3"/>
            <charset val="129"/>
          </rPr>
          <t>3</t>
        </r>
        <r>
          <rPr>
            <sz val="9"/>
            <color indexed="8"/>
            <rFont val="돋움"/>
            <family val="3"/>
            <charset val="129"/>
          </rPr>
          <t>초동안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지속되며</t>
        </r>
        <r>
          <rPr>
            <sz val="9"/>
            <color indexed="8"/>
            <rFont val="Tahoma"/>
            <family val="3"/>
            <charset val="129"/>
          </rPr>
          <t xml:space="preserve">, </t>
        </r>
        <r>
          <rPr>
            <sz val="9"/>
            <color indexed="8"/>
            <rFont val="돋움"/>
            <family val="3"/>
            <charset val="129"/>
          </rPr>
          <t>연속콤보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성공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시
</t>
        </r>
        <r>
          <rPr>
            <sz val="9"/>
            <color indexed="8"/>
            <rFont val="Tahoma"/>
            <family val="3"/>
            <charset val="129"/>
          </rPr>
          <t xml:space="preserve">80 </t>
        </r>
        <r>
          <rPr>
            <sz val="9"/>
            <color indexed="8"/>
            <rFont val="돋움"/>
            <family val="3"/>
            <charset val="129"/>
          </rPr>
          <t>등급강화된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능력인</t>
        </r>
        <r>
          <rPr>
            <sz val="9"/>
            <color indexed="8"/>
            <rFont val="Tahoma"/>
            <family val="3"/>
            <charset val="129"/>
          </rPr>
          <t xml:space="preserve"> 2.4%</t>
        </r>
        <r>
          <rPr>
            <sz val="9"/>
            <color indexed="8"/>
            <rFont val="돋움"/>
            <family val="3"/>
            <charset val="129"/>
          </rPr>
          <t>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콤보로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인해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중첩되는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수치의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최대값
</t>
        </r>
        <r>
          <rPr>
            <sz val="9"/>
            <color indexed="8"/>
            <rFont val="Tahoma"/>
            <family val="3"/>
            <charset val="129"/>
          </rPr>
          <t>5</t>
        </r>
        <r>
          <rPr>
            <sz val="9"/>
            <color indexed="8"/>
            <rFont val="돋움"/>
            <family val="3"/>
            <charset val="129"/>
          </rPr>
          <t>콤보마다</t>
        </r>
        <r>
          <rPr>
            <sz val="9"/>
            <color indexed="8"/>
            <rFont val="Tahoma"/>
            <family val="3"/>
            <charset val="129"/>
          </rPr>
          <t xml:space="preserve"> 2.4% </t>
        </r>
        <r>
          <rPr>
            <sz val="9"/>
            <color indexed="8"/>
            <rFont val="돋움"/>
            <family val="3"/>
            <charset val="129"/>
          </rPr>
          <t>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  <r>
          <rPr>
            <sz val="9"/>
            <color indexed="8"/>
            <rFont val="Tahoma"/>
            <family val="3"/>
            <charset val="129"/>
          </rPr>
          <t xml:space="preserve"> 
100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20 * 2.4% = 48%</t>
        </r>
      </text>
    </comment>
    <comment ref="U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적에게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주거나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받지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않는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경우</t>
        </r>
        <r>
          <rPr>
            <sz val="9"/>
            <color indexed="8"/>
            <rFont val="Tahoma"/>
            <family val="3"/>
            <charset val="129"/>
          </rPr>
          <t xml:space="preserve"> 
</t>
        </r>
        <r>
          <rPr>
            <sz val="9"/>
            <color indexed="8"/>
            <rFont val="돋움"/>
            <family val="3"/>
            <charset val="129"/>
          </rPr>
          <t>기본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피해증가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값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기본값으로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>.
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-&gt; 1.5</t>
        </r>
        <r>
          <rPr>
            <sz val="9"/>
            <color indexed="8"/>
            <rFont val="돋움"/>
            <family val="3"/>
            <charset val="129"/>
          </rPr>
          <t>초로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수정</t>
        </r>
      </text>
    </comment>
    <comment ref="I5" authorId="1" shapeId="0">
      <text>
        <r>
          <rPr>
            <b/>
            <sz val="9"/>
            <color indexed="8"/>
            <rFont val="Tahoma"/>
            <family val="3"/>
            <charset val="129"/>
          </rPr>
          <t>생명력 n1%미만시 n2%확률로 n3초간 무적상태</t>
        </r>
      </text>
    </comment>
    <comment ref="K5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무적 적용 유지 시간</t>
        </r>
      </text>
    </comment>
    <comment ref="R5" authorId="0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 5</t>
        </r>
        <r>
          <rPr>
            <b/>
            <sz val="9"/>
            <color indexed="8"/>
            <rFont val="돋움"/>
            <family val="3"/>
            <charset val="129"/>
          </rPr>
          <t xml:space="preserve">
ㄹㅔ벨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증가량
</t>
        </r>
        <r>
          <rPr>
            <b/>
            <sz val="9"/>
            <color indexed="8"/>
            <rFont val="Tahoma"/>
            <family val="3"/>
            <charset val="129"/>
          </rPr>
          <t>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0.25 * 199 = 49.75 
&gt;&gt;&gt; 54.75</t>
        </r>
      </text>
    </comment>
    <comment ref="T5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Hp가 30% </t>
        </r>
        <r>
          <rPr>
            <b/>
            <sz val="9"/>
            <color indexed="8"/>
            <rFont val="돋움"/>
            <family val="3"/>
            <charset val="129"/>
          </rPr>
          <t>미만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체크하여</t>
        </r>
        <r>
          <rPr>
            <b/>
            <sz val="9"/>
            <color indexed="8"/>
            <rFont val="Tahoma"/>
            <family val="3"/>
            <charset val="129"/>
          </rPr>
          <t xml:space="preserve"> 발동</t>
        </r>
      </text>
    </comment>
    <comment ref="U5" authorId="1" shapeId="0">
      <text>
        <r>
          <rPr>
            <b/>
            <sz val="9"/>
            <color indexed="8"/>
            <rFont val="돋움"/>
            <family val="3"/>
            <charset val="129"/>
          </rPr>
          <t>무적기능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재사용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</t>
        </r>
        <r>
          <rPr>
            <b/>
            <sz val="9"/>
            <color indexed="8"/>
            <rFont val="Tahoma"/>
            <family val="3"/>
            <charset val="129"/>
          </rPr>
          <t xml:space="preserve"> 5</t>
        </r>
        <r>
          <rPr>
            <b/>
            <sz val="9"/>
            <color indexed="8"/>
            <rFont val="돋움"/>
            <family val="3"/>
            <charset val="129"/>
          </rPr>
          <t xml:space="preserve">초
</t>
        </r>
        <r>
          <rPr>
            <b/>
            <sz val="9"/>
            <color indexed="8"/>
            <rFont val="Tahoma"/>
            <family val="3"/>
            <charset val="129"/>
          </rPr>
          <t>20161030
30초로 수정</t>
        </r>
      </text>
    </comment>
    <comment ref="I6" authorId="1" shapeId="0">
      <text>
        <r>
          <rPr>
            <b/>
            <sz val="9"/>
            <color indexed="8"/>
            <rFont val="Tahoma"/>
            <family val="3"/>
            <charset val="129"/>
          </rPr>
          <t>치명타 피해를주면 n1%확률로 n2초간 도발</t>
        </r>
      </text>
    </comment>
    <comment ref="J6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설정값 1%를
5%로 변경
</t>
        </r>
      </text>
    </comment>
    <comment ref="L6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기존100%에서
25% 로 변경
</t>
        </r>
      </text>
    </comment>
    <comment ref="R6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5% </t>
        </r>
        <r>
          <rPr>
            <b/>
            <sz val="9"/>
            <color indexed="8"/>
            <rFont val="돋움"/>
            <family val="3"/>
            <charset val="129"/>
          </rPr>
          <t>반사
레벨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0.35 *199 = 69.65%
&gt;&gt;&gt; 74.65%</t>
        </r>
      </text>
    </comment>
    <comment ref="I7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피해시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n1체크 </t>
        </r>
        <r>
          <rPr>
            <b/>
            <sz val="9"/>
            <color indexed="8"/>
            <rFont val="돋움"/>
            <family val="3"/>
            <charset val="129"/>
          </rPr>
          <t>회당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재사용대기시간</t>
        </r>
        <r>
          <rPr>
            <b/>
            <sz val="9"/>
            <color indexed="8"/>
            <rFont val="Tahoma"/>
            <family val="3"/>
            <charset val="129"/>
          </rPr>
          <t xml:space="preserve"> n2% </t>
        </r>
        <r>
          <rPr>
            <b/>
            <sz val="9"/>
            <color indexed="8"/>
            <rFont val="돋움"/>
            <family val="3"/>
            <charset val="129"/>
          </rPr>
          <t>감소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</text>
    </comment>
    <comment ref="S7" authorId="1" shapeId="0">
      <text>
        <r>
          <rPr>
            <b/>
            <sz val="9"/>
            <color indexed="8"/>
            <rFont val="Tahoma"/>
            <family val="3"/>
            <charset val="129"/>
          </rPr>
          <t>최대 중첩 횟수</t>
        </r>
      </text>
    </comment>
    <comment ref="T7" authorId="1" shapeId="0">
      <text>
        <r>
          <rPr>
            <b/>
            <sz val="9"/>
            <color indexed="8"/>
            <rFont val="돋움"/>
            <family val="3"/>
            <charset val="129"/>
          </rPr>
          <t>치명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성공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체크
</t>
        </r>
      </text>
    </comment>
    <comment ref="U7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현재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기본중첩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조건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중첩에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대한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조건
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유지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시간</t>
        </r>
        <r>
          <rPr>
            <sz val="9"/>
            <color indexed="8"/>
            <rFont val="Tahoma"/>
            <family val="3"/>
            <charset val="129"/>
          </rPr>
          <t xml:space="preserve">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,
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주거나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받지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않는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시간이</t>
        </r>
        <r>
          <rPr>
            <sz val="9"/>
            <color indexed="8"/>
            <rFont val="Tahoma"/>
            <family val="3"/>
            <charset val="129"/>
          </rPr>
          <t xml:space="preserve">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이상일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때</t>
        </r>
        <r>
          <rPr>
            <sz val="9"/>
            <color indexed="8"/>
            <rFont val="Tahoma"/>
            <family val="3"/>
            <charset val="129"/>
          </rPr>
          <t xml:space="preserve">,
</t>
        </r>
        <r>
          <rPr>
            <sz val="9"/>
            <color indexed="8"/>
            <rFont val="돋움"/>
            <family val="3"/>
            <charset val="129"/>
          </rPr>
          <t>중첩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 xml:space="preserve">.
</t>
        </r>
      </text>
    </comment>
    <comment ref="V7" authorId="0" shapeId="0">
      <text>
        <r>
          <rPr>
            <b/>
            <sz val="9"/>
            <color indexed="8"/>
            <rFont val="Tahoma"/>
            <family val="3"/>
            <charset val="129"/>
          </rPr>
          <t>고유스킬
초기화시간 설정</t>
        </r>
      </text>
    </comment>
    <comment ref="I8" authorId="1" shapeId="0">
      <text>
        <r>
          <rPr>
            <b/>
            <sz val="9"/>
            <color indexed="8"/>
            <rFont val="돋움"/>
            <family val="3"/>
            <charset val="129"/>
          </rPr>
          <t>적중시 n%확률로 중독시킴</t>
        </r>
      </text>
    </comment>
    <comment ref="K8" authorId="1" shapeId="0">
      <text>
        <r>
          <rPr>
            <b/>
            <sz val="9"/>
            <color indexed="8"/>
            <rFont val="Tahoma"/>
            <family val="3"/>
            <charset val="129"/>
          </rPr>
          <t>중독 유지 시간</t>
        </r>
      </text>
    </comment>
    <comment ref="L8" authorId="1" shapeId="0">
      <text>
        <r>
          <rPr>
            <b/>
            <sz val="9"/>
            <color indexed="8"/>
            <rFont val="Tahoma"/>
            <family val="3"/>
            <charset val="129"/>
          </rPr>
          <t>중독 대상에게 100% 발동</t>
        </r>
      </text>
    </comment>
    <comment ref="S8" authorId="2" shapeId="0">
      <text>
        <r>
          <rPr>
            <b/>
            <sz val="9"/>
            <color indexed="8"/>
            <rFont val="Tahoma"/>
            <family val="3"/>
            <charset val="129"/>
          </rPr>
          <t>중독 추가능력 : 
몇초당 발생</t>
        </r>
      </text>
    </comment>
    <comment ref="T8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중독 추가 능력 :
공격력의 수치% 피해 발생
</t>
        </r>
      </text>
    </comment>
    <comment ref="I9" authorId="1" shapeId="0">
      <text>
        <r>
          <rPr>
            <b/>
            <sz val="9"/>
            <color indexed="8"/>
            <rFont val="돋움"/>
            <family val="3"/>
            <charset val="129"/>
          </rPr>
          <t>4초간 피해가 없으면 HP피율의 n% 만큼의 보호막 얻음</t>
        </r>
      </text>
    </comment>
    <comment ref="J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설정 10%에서 1%로 수정.</t>
        </r>
      </text>
    </comment>
    <comment ref="K9" authorId="0" shapeId="0">
      <text>
        <r>
          <rPr>
            <b/>
            <sz val="9"/>
            <color indexed="8"/>
            <rFont val="Tahoma"/>
            <family val="3"/>
            <charset val="129"/>
          </rPr>
          <t>20161216
200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30
20170305
30% -&gt; 15%</t>
        </r>
      </text>
    </comment>
    <comment ref="L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100%확률에서
20%확률로 수정
</t>
        </r>
      </text>
    </comment>
    <comment ref="Q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레벨당 증가량 1%에서
0.1% 로 수정.
</t>
        </r>
      </text>
    </comment>
    <comment ref="T9" authorId="1" shapeId="0">
      <text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시간동안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아무런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피해가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없다면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발동
</t>
        </r>
        <r>
          <rPr>
            <b/>
            <sz val="9"/>
            <color indexed="8"/>
            <rFont val="Tahoma"/>
            <family val="3"/>
            <charset val="129"/>
          </rPr>
          <t>20161216
4 초 에서 6초로 변경</t>
        </r>
      </text>
    </comment>
    <comment ref="J10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20170219
* </t>
        </r>
        <r>
          <rPr>
            <b/>
            <sz val="9"/>
            <color indexed="8"/>
            <rFont val="돋움"/>
            <family val="3"/>
            <charset val="129"/>
          </rPr>
          <t>공격력의</t>
        </r>
        <r>
          <rPr>
            <b/>
            <sz val="9"/>
            <color indexed="8"/>
            <rFont val="Tahoma"/>
            <family val="3"/>
            <charset val="129"/>
          </rPr>
          <t xml:space="preserve"> 30% </t>
        </r>
        <r>
          <rPr>
            <b/>
            <sz val="9"/>
            <color indexed="8"/>
            <rFont val="돋움"/>
            <family val="3"/>
            <charset val="129"/>
          </rPr>
          <t>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주고있으며</t>
        </r>
        <r>
          <rPr>
            <b/>
            <sz val="9"/>
            <color indexed="8"/>
            <rFont val="Tahoma"/>
            <family val="3"/>
            <charset val="129"/>
          </rPr>
          <t xml:space="preserve">,
</t>
        </r>
        <r>
          <rPr>
            <b/>
            <sz val="9"/>
            <color indexed="8"/>
            <rFont val="돋움"/>
            <family val="3"/>
            <charset val="129"/>
          </rPr>
          <t>공격당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추가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  <r>
          <rPr>
            <b/>
            <sz val="9"/>
            <color indexed="8"/>
            <rFont val="Tahoma"/>
            <family val="3"/>
            <charset val="129"/>
          </rPr>
          <t xml:space="preserve"> 30%</t>
        </r>
        <r>
          <rPr>
            <b/>
            <sz val="9"/>
            <color indexed="8"/>
            <rFont val="돋움"/>
            <family val="3"/>
            <charset val="129"/>
          </rPr>
          <t>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주는효과
레벨당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증가량</t>
        </r>
        <r>
          <rPr>
            <b/>
            <sz val="9"/>
            <color indexed="8"/>
            <rFont val="Tahoma"/>
            <family val="3"/>
            <charset val="129"/>
          </rPr>
          <t xml:space="preserve"> 1%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 0.5</t>
        </r>
        <r>
          <rPr>
            <b/>
            <sz val="9"/>
            <color indexed="8"/>
            <rFont val="돋움"/>
            <family val="3"/>
            <charset val="129"/>
          </rPr>
          <t>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
공격당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추가데미지는</t>
        </r>
        <r>
          <rPr>
            <b/>
            <sz val="9"/>
            <color indexed="8"/>
            <rFont val="Tahoma"/>
            <family val="3"/>
            <charset val="129"/>
          </rPr>
          <t xml:space="preserve"> 
1) 10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(0.5*10) = 35%
2) 35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(0.5*35) = 47.55%
3) 100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(0.5*100) = 80%
4) 140단</t>
        </r>
        <r>
          <rPr>
            <b/>
            <sz val="9"/>
            <color indexed="8"/>
            <rFont val="돋움"/>
            <family val="3"/>
            <charset val="129"/>
          </rPr>
          <t>계</t>
        </r>
        <r>
          <rPr>
            <b/>
            <sz val="9"/>
            <color indexed="8"/>
            <rFont val="Tahoma"/>
            <family val="3"/>
            <charset val="129"/>
          </rPr>
          <t xml:space="preserve"> 강화시
= 30 + (0.5*140) = 100%
5) 200단계 강화시
= 30 + (0.5*200) = 130%
</t>
        </r>
      </text>
    </comment>
    <comment ref="K10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 현재 수호석의 등급에 따른 피해량을 동일하게 준다.
</t>
        </r>
      </text>
    </comment>
    <comment ref="N10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DivineLightPerRandomAttack 값으로 설정일 때
Random </t>
        </r>
        <r>
          <rPr>
            <sz val="9"/>
            <color indexed="8"/>
            <rFont val="돋움"/>
            <family val="3"/>
            <charset val="129"/>
          </rPr>
          <t>값</t>
        </r>
        <r>
          <rPr>
            <sz val="9"/>
            <color indexed="8"/>
            <rFont val="Tahoma"/>
            <family val="3"/>
            <charset val="129"/>
          </rPr>
          <t xml:space="preserve">을 </t>
        </r>
        <r>
          <rPr>
            <sz val="9"/>
            <color indexed="8"/>
            <rFont val="돋움"/>
            <family val="3"/>
            <charset val="129"/>
          </rPr>
          <t>요구함으로
조건능력발동확률을</t>
        </r>
        <r>
          <rPr>
            <sz val="9"/>
            <color indexed="8"/>
            <rFont val="Tahoma"/>
            <family val="3"/>
            <charset val="129"/>
          </rPr>
          <t xml:space="preserve">  "0" </t>
        </r>
        <r>
          <rPr>
            <sz val="9"/>
            <color indexed="8"/>
            <rFont val="돋움"/>
            <family val="3"/>
            <charset val="129"/>
          </rPr>
          <t>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설정한</t>
        </r>
        <r>
          <rPr>
            <sz val="9"/>
            <color indexed="8"/>
            <rFont val="Tahoma"/>
            <family val="3"/>
            <charset val="129"/>
          </rPr>
          <t xml:space="preserve"> 후
내부적으로 랜덤 체크를 처리한다.
</t>
        </r>
      </text>
    </comment>
    <comment ref="S10" authorId="1" shapeId="0">
      <text>
        <r>
          <rPr>
            <b/>
            <sz val="9"/>
            <color indexed="8"/>
            <rFont val="돋움"/>
            <family val="3"/>
            <charset val="129"/>
          </rPr>
          <t>혼란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유지시간</t>
        </r>
      </text>
    </comment>
    <comment ref="T10" authorId="1" shapeId="0">
      <text>
        <r>
          <rPr>
            <b/>
            <sz val="9"/>
            <color indexed="8"/>
            <rFont val="Tahoma"/>
            <family val="3"/>
            <charset val="129"/>
          </rPr>
          <t>5</t>
        </r>
        <r>
          <rPr>
            <b/>
            <sz val="9"/>
            <color indexed="8"/>
            <rFont val="돋움"/>
            <family val="3"/>
            <charset val="129"/>
          </rPr>
          <t>초마다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신성의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빛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기둥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</text>
    </comment>
    <comment ref="U10" authorId="1" shapeId="0">
      <text>
        <r>
          <rPr>
            <b/>
            <sz val="9"/>
            <color indexed="8"/>
            <rFont val="돋움"/>
            <family val="3"/>
            <charset val="129"/>
          </rPr>
          <t>랜덤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신성의빛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생성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범위</t>
        </r>
      </text>
    </comment>
    <comment ref="V10" authorId="2" shapeId="0">
      <text>
        <r>
          <rPr>
            <b/>
            <sz val="9"/>
            <color indexed="8"/>
            <rFont val="돋움"/>
            <family val="3"/>
            <charset val="129"/>
          </rPr>
          <t>혼란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발생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확률
</t>
        </r>
        <r>
          <rPr>
            <b/>
            <sz val="9"/>
            <color indexed="8"/>
            <rFont val="Tahoma"/>
            <family val="3"/>
            <charset val="129"/>
          </rPr>
          <t xml:space="preserve">20170219
보스 및 준보스 대상 구분이 없기때문에 
10% 확률에서 7% 로 변경 </t>
        </r>
      </text>
    </comment>
    <comment ref="K11" authorId="1" shapeId="0">
      <text>
        <r>
          <rPr>
            <b/>
            <sz val="9"/>
            <color indexed="8"/>
            <rFont val="Tahoma"/>
            <family val="3"/>
            <charset val="129"/>
          </rPr>
          <t>크리티컬 마다 램덤 성공에 의해 생성되는 보드마루 마리수(1)</t>
        </r>
      </text>
    </comment>
    <comment ref="S11" authorId="1" shapeId="0">
      <text>
        <r>
          <rPr>
            <b/>
            <sz val="9"/>
            <color indexed="8"/>
            <rFont val="돋움"/>
            <family val="3"/>
            <charset val="129"/>
          </rPr>
          <t>10초마다 체크 - 보드마루 생성 체크 타임</t>
        </r>
      </text>
    </comment>
    <comment ref="U11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범빗 최대 마리수
</t>
        </r>
      </text>
    </comment>
    <comment ref="X11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범빗 폭발시 이팩트
</t>
        </r>
      </text>
    </comment>
    <comment ref="I12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적 체력 n% 이하 일경우
</t>
        </r>
      </text>
    </comment>
    <comment ref="K12" authorId="0" shapeId="0">
      <text>
        <r>
          <rPr>
            <b/>
            <sz val="9"/>
            <color indexed="8"/>
            <rFont val="Tahoma"/>
            <family val="3"/>
            <charset val="129"/>
          </rPr>
          <t>공격력30% 증가</t>
        </r>
      </text>
    </comment>
    <comment ref="S12" authorId="1" shapeId="0">
      <text>
        <r>
          <rPr>
            <b/>
            <sz val="9"/>
            <color indexed="8"/>
            <rFont val="Tahoma"/>
            <family val="3"/>
            <charset val="129"/>
          </rPr>
          <t>발동 체크 시간(60초)</t>
        </r>
      </text>
    </comment>
    <comment ref="T12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 25% </t>
        </r>
        <r>
          <rPr>
            <b/>
            <sz val="9"/>
            <color indexed="8"/>
            <rFont val="돋움"/>
            <family val="3"/>
            <charset val="129"/>
          </rPr>
          <t>미만인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일경우</t>
        </r>
      </text>
    </comment>
    <comment ref="U12" authorId="1" shapeId="0">
      <text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생명력의 15% 즉시 회복.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I13" authorId="1" shapeId="0">
      <text>
        <r>
          <rPr>
            <b/>
            <sz val="9"/>
            <color indexed="8"/>
            <rFont val="Tahoma"/>
            <family val="3"/>
            <charset val="129"/>
          </rPr>
          <t>적 체력 n% 이상 일경우</t>
        </r>
      </text>
    </comment>
    <comment ref="J13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 </t>
        </r>
        <r>
          <rPr>
            <b/>
            <sz val="9"/>
            <color indexed="8"/>
            <rFont val="돋움"/>
            <family val="3"/>
            <charset val="129"/>
          </rPr>
          <t>즉시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회복
</t>
        </r>
      </text>
    </comment>
    <comment ref="K13" authorId="1" shapeId="0">
      <text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45%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</text>
    </comment>
    <comment ref="O13" authorId="1" shapeId="0">
      <text>
        <r>
          <rPr>
            <b/>
            <sz val="9"/>
            <color indexed="8"/>
            <rFont val="Tahoma"/>
            <family val="3"/>
            <charset val="129"/>
          </rPr>
          <t>3초간 은신 상태 발동</t>
        </r>
      </text>
    </comment>
    <comment ref="S13" authorId="1" shapeId="0">
      <text>
        <r>
          <rPr>
            <b/>
            <sz val="9"/>
            <color indexed="8"/>
            <rFont val="Tahoma"/>
            <family val="3"/>
            <charset val="129"/>
          </rPr>
          <t>발동 체크 시간(60초)</t>
        </r>
      </text>
    </comment>
    <comment ref="T13" authorId="1" shapeId="0">
      <text>
        <r>
          <rPr>
            <b/>
            <sz val="9"/>
            <color indexed="8"/>
            <rFont val="Tahoma"/>
            <family val="3"/>
            <charset val="129"/>
          </rPr>
          <t>Hp</t>
        </r>
        <r>
          <rPr>
            <b/>
            <sz val="9"/>
            <color indexed="8"/>
            <rFont val="돋움"/>
            <family val="3"/>
            <charset val="129"/>
          </rPr>
          <t>가</t>
        </r>
        <r>
          <rPr>
            <b/>
            <sz val="9"/>
            <color indexed="8"/>
            <rFont val="Tahoma"/>
            <family val="3"/>
            <charset val="129"/>
          </rPr>
          <t xml:space="preserve"> 70
% </t>
        </r>
        <r>
          <rPr>
            <b/>
            <sz val="9"/>
            <color indexed="8"/>
            <rFont val="돋움"/>
            <family val="3"/>
            <charset val="129"/>
          </rPr>
          <t>이상인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</t>
        </r>
      </text>
    </comment>
    <comment ref="J14" authorId="0" shapeId="0">
      <text>
        <r>
          <rPr>
            <b/>
            <sz val="9"/>
            <color indexed="8"/>
            <rFont val="Tahoma"/>
            <family val="3"/>
            <charset val="129"/>
          </rPr>
          <t>35%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10% </t>
        </r>
        <r>
          <rPr>
            <b/>
            <sz val="9"/>
            <color indexed="8"/>
            <rFont val="돋움"/>
            <family val="3"/>
            <charset val="129"/>
          </rPr>
          <t xml:space="preserve">수정
</t>
        </r>
        <r>
          <rPr>
            <b/>
            <sz val="9"/>
            <color indexed="8"/>
            <rFont val="Tahoma"/>
            <family val="3"/>
            <charset val="129"/>
          </rPr>
          <t>20170123
10% -&gt; 2% 수정</t>
        </r>
      </text>
    </comment>
    <comment ref="K14" authorId="1" shapeId="0">
      <text>
        <r>
          <rPr>
            <b/>
            <sz val="9"/>
            <color indexed="8"/>
            <rFont val="돋움"/>
            <family val="3"/>
            <charset val="129"/>
          </rPr>
          <t>최데</t>
        </r>
        <r>
          <rPr>
            <b/>
            <sz val="9"/>
            <color indexed="8"/>
            <rFont val="Tahoma"/>
            <family val="3"/>
            <charset val="129"/>
          </rPr>
          <t xml:space="preserve"> HP</t>
        </r>
        <r>
          <rPr>
            <b/>
            <sz val="9"/>
            <color indexed="8"/>
            <rFont val="돋움"/>
            <family val="3"/>
            <charset val="129"/>
          </rPr>
          <t>의</t>
        </r>
        <r>
          <rPr>
            <b/>
            <sz val="9"/>
            <color indexed="8"/>
            <rFont val="Tahoma"/>
            <family val="3"/>
            <charset val="129"/>
          </rPr>
          <t xml:space="preserve"> 3% </t>
        </r>
        <r>
          <rPr>
            <b/>
            <sz val="9"/>
            <color indexed="8"/>
            <rFont val="돋움"/>
            <family val="3"/>
            <charset val="129"/>
          </rPr>
          <t>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회복</t>
        </r>
      </text>
    </comment>
    <comment ref="O14" authorId="0" shapeId="0">
      <text>
        <r>
          <rPr>
            <b/>
            <sz val="9"/>
            <color indexed="8"/>
            <rFont val="Tahoma"/>
            <family val="3"/>
            <charset val="129"/>
          </rPr>
          <t>2017 0123
3</t>
        </r>
        <r>
          <rPr>
            <b/>
            <sz val="9"/>
            <color indexed="8"/>
            <rFont val="돋움"/>
            <family val="3"/>
            <charset val="129"/>
          </rPr>
          <t>초에서</t>
        </r>
        <r>
          <rPr>
            <b/>
            <sz val="9"/>
            <color indexed="8"/>
            <rFont val="Tahoma"/>
            <family val="3"/>
            <charset val="129"/>
          </rPr>
          <t xml:space="preserve"> 1.5</t>
        </r>
        <r>
          <rPr>
            <b/>
            <sz val="9"/>
            <color indexed="8"/>
            <rFont val="돋움"/>
            <family val="3"/>
            <charset val="129"/>
          </rPr>
          <t xml:space="preserve">초
</t>
        </r>
        <r>
          <rPr>
            <b/>
            <sz val="9"/>
            <color indexed="8"/>
            <rFont val="Tahoma"/>
            <family val="3"/>
            <charset val="129"/>
          </rPr>
          <t>2017 0215
1.5</t>
        </r>
        <r>
          <rPr>
            <b/>
            <sz val="9"/>
            <color indexed="8"/>
            <rFont val="돋움"/>
            <family val="3"/>
            <charset val="129"/>
          </rPr>
          <t>초에서</t>
        </r>
        <r>
          <rPr>
            <b/>
            <sz val="9"/>
            <color indexed="8"/>
            <rFont val="Tahoma"/>
            <family val="3"/>
            <charset val="129"/>
          </rPr>
          <t xml:space="preserve"> 3</t>
        </r>
        <r>
          <rPr>
            <b/>
            <sz val="9"/>
            <color indexed="8"/>
            <rFont val="돋움"/>
            <family val="3"/>
            <charset val="129"/>
          </rPr>
          <t>초로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재변경
</t>
        </r>
        <r>
          <rPr>
            <b/>
            <sz val="9"/>
            <color indexed="8"/>
            <rFont val="Tahoma"/>
            <family val="3"/>
            <charset val="129"/>
          </rPr>
          <t xml:space="preserve">*** </t>
        </r>
        <r>
          <rPr>
            <b/>
            <sz val="9"/>
            <color indexed="8"/>
            <rFont val="돋움"/>
            <family val="3"/>
            <charset val="129"/>
          </rPr>
          <t>추후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해당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능력에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적용해야됨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***</t>
        </r>
      </text>
    </comment>
    <comment ref="Q14" authorId="0" shapeId="0">
      <text>
        <r>
          <rPr>
            <b/>
            <sz val="9"/>
            <color indexed="8"/>
            <rFont val="Tahoma"/>
            <family val="3"/>
            <charset val="129"/>
          </rPr>
          <t>10 -&gt;3
20170123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3% -&gt; 2% 
20170219
</t>
        </r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
</t>
        </r>
        <r>
          <rPr>
            <b/>
            <sz val="9"/>
            <color indexed="8"/>
            <rFont val="돋움"/>
            <family val="3"/>
            <charset val="129"/>
          </rPr>
          <t>예</t>
        </r>
        <r>
          <rPr>
            <b/>
            <sz val="9"/>
            <color indexed="8"/>
            <rFont val="Tahoma"/>
            <family val="3"/>
            <charset val="129"/>
          </rPr>
          <t>)
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, </t>
        </r>
        <r>
          <rPr>
            <b/>
            <sz val="9"/>
            <color indexed="8"/>
            <rFont val="돋움"/>
            <family val="3"/>
            <charset val="129"/>
          </rPr>
          <t>공격행동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누적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, 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7</t>
        </r>
        <r>
          <rPr>
            <b/>
            <sz val="9"/>
            <color indexed="8"/>
            <rFont val="돋움"/>
            <family val="3"/>
            <charset val="129"/>
          </rPr>
          <t>중첩
중첩당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증가량</t>
        </r>
        <r>
          <rPr>
            <b/>
            <sz val="9"/>
            <color indexed="8"/>
            <rFont val="Tahoma"/>
            <family val="3"/>
            <charset val="129"/>
          </rPr>
          <t xml:space="preserve"> 2%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>= 7+(2*(</t>
        </r>
        <r>
          <rPr>
            <b/>
            <sz val="9"/>
            <color indexed="8"/>
            <rFont val="돋움"/>
            <family val="3"/>
            <charset val="129"/>
          </rPr>
          <t>강화단계</t>
        </r>
        <r>
          <rPr>
            <b/>
            <sz val="9"/>
            <color indexed="8"/>
            <rFont val="Tahoma"/>
            <family val="3"/>
            <charset val="129"/>
          </rPr>
          <t xml:space="preserve">/3)) -&gt; =7+(2*(200/3)) =73.66
&gt;&gt; 2+ ( 1 * 73.66) = 149.33%
</t>
        </r>
        <r>
          <rPr>
            <b/>
            <sz val="9"/>
            <color indexed="8"/>
            <rFont val="돋움"/>
            <family val="3"/>
            <charset val="129"/>
          </rPr>
          <t>실제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버서커</t>
        </r>
        <r>
          <rPr>
            <b/>
            <sz val="9"/>
            <color indexed="8"/>
            <rFont val="Tahoma"/>
            <family val="3"/>
            <charset val="129"/>
          </rPr>
          <t xml:space="preserve"> 7</t>
        </r>
        <r>
          <rPr>
            <b/>
            <sz val="9"/>
            <color indexed="8"/>
            <rFont val="돋움"/>
            <family val="3"/>
            <charset val="129"/>
          </rPr>
          <t>성녹스</t>
        </r>
        <r>
          <rPr>
            <b/>
            <sz val="9"/>
            <color indexed="8"/>
            <rFont val="Tahoma"/>
            <family val="3"/>
            <charset val="129"/>
          </rPr>
          <t xml:space="preserve"> 20</t>
        </r>
        <r>
          <rPr>
            <b/>
            <sz val="9"/>
            <color indexed="8"/>
            <rFont val="돋움"/>
            <family val="3"/>
            <charset val="129"/>
          </rPr>
          <t>강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 xml:space="preserve">만
</t>
        </r>
        <r>
          <rPr>
            <b/>
            <sz val="9"/>
            <color indexed="8"/>
            <rFont val="Tahoma"/>
            <family val="3"/>
            <charset val="129"/>
          </rPr>
          <t xml:space="preserve">1)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7+(1*(10/3)) = 10.33,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10.33) ]% = 22.66%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57.55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(22.66/100)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28827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2)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30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7+(1*(30/3)) = 17,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17) ]% = 36.00%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52.5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(36.00/100)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31960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3)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7+(1*(100/3)) = 40.33,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40.33) ]% =82.66%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35.00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(82.66/100)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42927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4)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7+(1*(200/3)) = 73.66,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73.66) ]% = 149.33%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10.00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(149.33/100)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58593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</text>
    </comment>
    <comment ref="S14" authorId="1" shapeId="0">
      <text>
        <r>
          <rPr>
            <b/>
            <sz val="9"/>
            <color indexed="8"/>
            <rFont val="돋움"/>
            <family val="3"/>
            <charset val="129"/>
          </rPr>
          <t>스테미너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기준값</t>
        </r>
        <r>
          <rPr>
            <b/>
            <sz val="9"/>
            <color indexed="8"/>
            <rFont val="Tahoma"/>
            <family val="3"/>
            <charset val="129"/>
          </rPr>
          <t xml:space="preserve"> (100% </t>
        </r>
        <r>
          <rPr>
            <b/>
            <sz val="9"/>
            <color indexed="8"/>
            <rFont val="돋움"/>
            <family val="3"/>
            <charset val="129"/>
          </rPr>
          <t>부터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시작</t>
        </r>
        <r>
          <rPr>
            <b/>
            <sz val="9"/>
            <color indexed="8"/>
            <rFont val="Tahoma"/>
            <family val="3"/>
            <charset val="129"/>
          </rPr>
          <t xml:space="preserve">)
</t>
        </r>
        <r>
          <rPr>
            <b/>
            <sz val="9"/>
            <color indexed="8"/>
            <rFont val="돋움"/>
            <family val="3"/>
            <charset val="129"/>
          </rPr>
          <t>파라미터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>값이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강화등급당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차감되는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값으로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설정</t>
        </r>
        <r>
          <rPr>
            <b/>
            <sz val="9"/>
            <color indexed="8"/>
            <rFont val="Tahoma"/>
            <family val="3"/>
            <charset val="129"/>
          </rPr>
          <t xml:space="preserve">.
20170219
중첩 제한으로 시작 활력을 수정
100 % 에서 50% 이상일때
</t>
        </r>
      </text>
    </comment>
    <comment ref="T14" authorId="0" shapeId="0">
      <text>
        <r>
          <rPr>
            <b/>
            <sz val="9"/>
            <color indexed="8"/>
            <rFont val="돋움"/>
            <family val="3"/>
            <charset val="129"/>
          </rPr>
          <t>파라미터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>값이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강화등급당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>스테미너가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차감되는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값으로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설정</t>
        </r>
        <r>
          <rPr>
            <b/>
            <sz val="9"/>
            <color indexed="8"/>
            <rFont val="Tahoma"/>
            <family val="3"/>
            <charset val="129"/>
          </rPr>
          <t xml:space="preserve">.
</t>
        </r>
        <r>
          <rPr>
            <b/>
            <sz val="9"/>
            <color indexed="8"/>
            <rFont val="돋움"/>
            <family val="3"/>
            <charset val="129"/>
          </rPr>
          <t>예</t>
        </r>
        <r>
          <rPr>
            <b/>
            <sz val="9"/>
            <color indexed="8"/>
            <rFont val="Tahoma"/>
            <family val="3"/>
            <charset val="129"/>
          </rPr>
          <t xml:space="preserve">) </t>
        </r>
        <r>
          <rPr>
            <b/>
            <sz val="9"/>
            <color indexed="8"/>
            <rFont val="돋움"/>
            <family val="3"/>
            <charset val="129"/>
          </rPr>
          <t>스테미너가</t>
        </r>
        <r>
          <rPr>
            <b/>
            <sz val="9"/>
            <color indexed="8"/>
            <rFont val="Tahoma"/>
            <family val="3"/>
            <charset val="129"/>
          </rPr>
          <t xml:space="preserve"> 60% </t>
        </r>
        <r>
          <rPr>
            <b/>
            <sz val="9"/>
            <color indexed="8"/>
            <rFont val="돋움"/>
            <family val="3"/>
            <charset val="129"/>
          </rPr>
          <t>이상일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때
기본</t>
        </r>
        <r>
          <rPr>
            <b/>
            <sz val="9"/>
            <color indexed="8"/>
            <rFont val="Tahoma"/>
            <family val="3"/>
            <charset val="129"/>
          </rPr>
          <t xml:space="preserve"> 100</t>
        </r>
        <r>
          <rPr>
            <b/>
            <sz val="9"/>
            <color indexed="8"/>
            <rFont val="돋움"/>
            <family val="3"/>
            <charset val="129"/>
          </rPr>
          <t>에서
강화레벨</t>
        </r>
        <r>
          <rPr>
            <b/>
            <sz val="9"/>
            <color indexed="8"/>
            <rFont val="Tahoma"/>
            <family val="3"/>
            <charset val="129"/>
          </rPr>
          <t xml:space="preserve">200 100 - (0.2*199) = 60.2 </t>
        </r>
        <r>
          <rPr>
            <b/>
            <sz val="9"/>
            <color indexed="8"/>
            <rFont val="돋움"/>
            <family val="3"/>
            <charset val="129"/>
          </rPr>
          <t xml:space="preserve">이상
</t>
        </r>
        <r>
          <rPr>
            <b/>
            <sz val="9"/>
            <color indexed="8"/>
            <rFont val="Tahoma"/>
            <family val="3"/>
            <charset val="129"/>
          </rPr>
          <t xml:space="preserve">20170123
-0.2 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-0.45 </t>
        </r>
        <r>
          <rPr>
            <b/>
            <sz val="9"/>
            <color indexed="8"/>
            <rFont val="돋움"/>
            <family val="3"/>
            <charset val="129"/>
          </rPr>
          <t>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수정
</t>
        </r>
        <r>
          <rPr>
            <b/>
            <sz val="9"/>
            <color indexed="8"/>
            <rFont val="Tahoma"/>
            <family val="3"/>
            <charset val="129"/>
          </rPr>
          <t>200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10%</t>
        </r>
        <r>
          <rPr>
            <b/>
            <sz val="9"/>
            <color indexed="8"/>
            <rFont val="돋움"/>
            <family val="3"/>
            <charset val="129"/>
          </rPr>
          <t>이상</t>
        </r>
        <r>
          <rPr>
            <b/>
            <sz val="9"/>
            <color indexed="8"/>
            <rFont val="Tahoma"/>
            <family val="3"/>
            <charset val="129"/>
          </rPr>
          <t xml:space="preserve"> , 100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55%, 50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77.5%, 25</t>
        </r>
        <r>
          <rPr>
            <b/>
            <sz val="9"/>
            <color indexed="8"/>
            <rFont val="돋움"/>
            <family val="3"/>
            <charset val="129"/>
          </rPr>
          <t>강</t>
        </r>
        <r>
          <rPr>
            <b/>
            <sz val="9"/>
            <color indexed="8"/>
            <rFont val="Tahoma"/>
            <family val="3"/>
            <charset val="129"/>
          </rPr>
          <t xml:space="preserve"> 88.75%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U14" authorId="1" shapeId="0">
      <text>
        <r>
          <rPr>
            <b/>
            <sz val="9"/>
            <color indexed="8"/>
            <rFont val="돋움"/>
            <family val="3"/>
            <charset val="129"/>
          </rPr>
          <t>제공격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>(3</t>
        </r>
        <r>
          <rPr>
            <b/>
            <sz val="9"/>
            <color indexed="8"/>
            <rFont val="돋움"/>
            <family val="3"/>
            <charset val="129"/>
          </rPr>
          <t>초</t>
        </r>
        <r>
          <rPr>
            <b/>
            <sz val="9"/>
            <color indexed="8"/>
            <rFont val="Tahoma"/>
            <family val="3"/>
            <charset val="129"/>
          </rPr>
          <t xml:space="preserve">) - </t>
        </r>
        <r>
          <rPr>
            <b/>
            <sz val="9"/>
            <color indexed="8"/>
            <rFont val="돋움"/>
            <family val="3"/>
            <charset val="129"/>
          </rPr>
          <t>시간체크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사라짐
</t>
        </r>
        <r>
          <rPr>
            <b/>
            <sz val="9"/>
            <color indexed="8"/>
            <rFont val="Tahoma"/>
            <family val="3"/>
            <charset val="129"/>
          </rPr>
          <t>20170123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>1.5</t>
        </r>
        <r>
          <rPr>
            <b/>
            <sz val="9"/>
            <color indexed="8"/>
            <rFont val="돋움"/>
            <family val="3"/>
            <charset val="129"/>
          </rPr>
          <t>초로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수정</t>
        </r>
      </text>
    </comment>
    <comment ref="V14" authorId="2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제공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제한수</t>
        </r>
      </text>
    </comment>
    <comment ref="W14" authorId="2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10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스택
</t>
        </r>
        <r>
          <rPr>
            <b/>
            <sz val="9"/>
            <color indexed="8"/>
            <rFont val="Tahoma"/>
            <family val="3"/>
            <charset val="129"/>
          </rPr>
          <t>20170219(</t>
        </r>
        <r>
          <rPr>
            <b/>
            <sz val="9"/>
            <color indexed="8"/>
            <rFont val="돋움"/>
            <family val="3"/>
            <charset val="129"/>
          </rPr>
          <t>수정요청</t>
        </r>
        <r>
          <rPr>
            <b/>
            <sz val="9"/>
            <color indexed="8"/>
            <rFont val="Tahoma"/>
            <family val="3"/>
            <charset val="129"/>
          </rPr>
          <t>)</t>
        </r>
        <r>
          <rPr>
            <b/>
            <sz val="9"/>
            <color indexed="8"/>
            <rFont val="돋움"/>
            <family val="3"/>
            <charset val="129"/>
          </rPr>
          <t xml:space="preserve">
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3</t>
        </r>
        <r>
          <rPr>
            <b/>
            <sz val="9"/>
            <color indexed="8"/>
            <rFont val="돋움"/>
            <family val="3"/>
            <charset val="129"/>
          </rPr>
          <t>강화단계마다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중첩제한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</text>
    </comment>
  </commentList>
</comments>
</file>

<file path=xl/comments8.xml><?xml version="1.0" encoding="utf-8"?>
<comments xmlns="http://schemas.openxmlformats.org/spreadsheetml/2006/main">
  <authors>
    <author>taekhoon</author>
  </authors>
  <commentList>
    <comment ref="S10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보이드의 무기 소환권
</t>
        </r>
      </text>
    </comment>
    <comment ref="S1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무기승급석
</t>
        </r>
      </text>
    </comment>
  </commentList>
</comments>
</file>

<file path=xl/comments9.xml><?xml version="1.0" encoding="utf-8"?>
<comments xmlns="http://schemas.openxmlformats.org/spreadsheetml/2006/main">
  <authors>
    <author>taekhoon</author>
    <author>JoSoowoon</author>
  </authors>
  <commentList>
    <comment ref="H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</text>
    </comment>
    <comment ref="I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  <r>
          <rPr>
            <b/>
            <sz val="9"/>
            <color indexed="8"/>
            <rFont val="Tahoma"/>
            <family val="3"/>
            <charset val="129"/>
          </rPr>
          <t>20170411
버서커 기본 방어력 상승</t>
        </r>
      </text>
    </comment>
    <comment ref="F3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G3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H3" authorId="1" shapeId="0">
      <text>
        <r>
          <rPr>
            <b/>
            <sz val="9"/>
            <color indexed="8"/>
            <rFont val="돋움"/>
            <family val="3"/>
            <charset val="129"/>
          </rPr>
          <t>방어력</t>
        </r>
      </text>
    </comment>
  </commentList>
</comments>
</file>

<file path=xl/sharedStrings.xml><?xml version="1.0" encoding="utf-8"?>
<sst xmlns="http://schemas.openxmlformats.org/spreadsheetml/2006/main" count="23132" uniqueCount="8055">
  <si>
    <t>NOX 개발 완료 항목</t>
    <phoneticPr fontId="6" type="noConversion"/>
  </si>
  <si>
    <t>&lt; 버그 수정작업 &gt;</t>
    <phoneticPr fontId="6" type="noConversion"/>
  </si>
  <si>
    <t>조력자</t>
    <phoneticPr fontId="6" type="noConversion"/>
  </si>
  <si>
    <t>&lt; 시스템 &gt;</t>
    <phoneticPr fontId="6" type="noConversion"/>
  </si>
  <si>
    <t>&lt; 추가 변경 사항 &gt;</t>
    <phoneticPr fontId="6" type="noConversion"/>
  </si>
  <si>
    <t>Description</t>
  </si>
  <si>
    <t>이전</t>
  </si>
  <si>
    <t>길드</t>
    <phoneticPr fontId="6" type="noConversion"/>
  </si>
  <si>
    <t>결투장</t>
    <phoneticPr fontId="6" type="noConversion"/>
  </si>
  <si>
    <t>레벨</t>
  </si>
  <si>
    <t>Comment</t>
  </si>
  <si>
    <t>초월던전</t>
    <phoneticPr fontId="6" type="noConversion"/>
  </si>
  <si>
    <t>&lt; 기타 사항 &gt;</t>
    <phoneticPr fontId="6" type="noConversion"/>
  </si>
  <si>
    <t>캐릭터 클래스 설명</t>
  </si>
  <si>
    <t>최소 공격력</t>
  </si>
  <si>
    <t>최대 공격력</t>
  </si>
  <si>
    <t>치명타 세기</t>
  </si>
  <si>
    <t>Level</t>
  </si>
  <si>
    <t>AttkPow_Min</t>
  </si>
  <si>
    <t>AttkPow_Max</t>
  </si>
  <si>
    <t>CtrPow</t>
  </si>
  <si>
    <t>버서커 1레벨</t>
  </si>
  <si>
    <t>버서커 2레벨</t>
  </si>
  <si>
    <t>버서커 3레벨</t>
  </si>
  <si>
    <t>버서커 4레벨</t>
  </si>
  <si>
    <t>버서커 5레벨</t>
  </si>
  <si>
    <t>버서커 6레벨</t>
  </si>
  <si>
    <t>버서커 7레벨</t>
  </si>
  <si>
    <t>버서커 8레벨</t>
  </si>
  <si>
    <t>버서커 9레벨</t>
  </si>
  <si>
    <t>버서커 10레벨</t>
  </si>
  <si>
    <t>버서커 11레벨</t>
  </si>
  <si>
    <t>버서커 12레벨</t>
  </si>
  <si>
    <t>버서커 13레벨</t>
  </si>
  <si>
    <t>버서커 14레벨</t>
  </si>
  <si>
    <t>버서커 15레벨</t>
  </si>
  <si>
    <t>버서커 16레벨</t>
  </si>
  <si>
    <t>버서커 17레벨</t>
  </si>
  <si>
    <t>버서커 18레벨</t>
  </si>
  <si>
    <t>버서커 19레벨</t>
  </si>
  <si>
    <t>버서커 20레벨</t>
  </si>
  <si>
    <t>버서커 21레벨</t>
  </si>
  <si>
    <t>버서커 22레벨</t>
  </si>
  <si>
    <t>버서커 23레벨</t>
  </si>
  <si>
    <t>버서커 24레벨</t>
  </si>
  <si>
    <t>버서커 25레벨</t>
  </si>
  <si>
    <t>버서커 26레벨</t>
  </si>
  <si>
    <t>버서커 27레벨</t>
  </si>
  <si>
    <t>버서커 28레벨</t>
  </si>
  <si>
    <t>버서커 29레벨</t>
  </si>
  <si>
    <t>버서커 30레벨</t>
  </si>
  <si>
    <t>버서커 31레벨</t>
  </si>
  <si>
    <t>버서커 32레벨</t>
  </si>
  <si>
    <t>버서커 33레벨</t>
  </si>
  <si>
    <t>버서커 34레벨</t>
  </si>
  <si>
    <t>버서커 35레벨</t>
  </si>
  <si>
    <t>버서커 36레벨</t>
  </si>
  <si>
    <t>버서커 37레벨</t>
  </si>
  <si>
    <t>버서커 38레벨</t>
  </si>
  <si>
    <t>버서커 39레벨</t>
  </si>
  <si>
    <t>버서커 40레벨</t>
  </si>
  <si>
    <t>버서커 41레벨</t>
  </si>
  <si>
    <t>버서커 42레벨</t>
  </si>
  <si>
    <t>버서커 43레벨</t>
  </si>
  <si>
    <t>버서커 44레벨</t>
  </si>
  <si>
    <t>버서커 45레벨</t>
  </si>
  <si>
    <t>버서커 46레벨</t>
  </si>
  <si>
    <t>버서커 47레벨</t>
  </si>
  <si>
    <t>버서커 48레벨</t>
  </si>
  <si>
    <t>버서커 49레벨</t>
  </si>
  <si>
    <t>버서커 50레벨</t>
  </si>
  <si>
    <t>데몬헌터 1레벨</t>
  </si>
  <si>
    <t>데몬헌터 2레벨</t>
  </si>
  <si>
    <t>데몬헌터 3레벨</t>
  </si>
  <si>
    <t>데몬헌터 4레벨</t>
  </si>
  <si>
    <t>데몬헌터 5레벨</t>
  </si>
  <si>
    <t>데몬헌터 6레벨</t>
  </si>
  <si>
    <t>데몬헌터 7레벨</t>
  </si>
  <si>
    <t>데몬헌터 8레벨</t>
  </si>
  <si>
    <t>데몬헌터 9레벨</t>
  </si>
  <si>
    <t>데몬헌터 10레벨</t>
  </si>
  <si>
    <t>데몬헌터 11레벨</t>
  </si>
  <si>
    <t>데몬헌터 12레벨</t>
  </si>
  <si>
    <t>데몬헌터 13레벨</t>
  </si>
  <si>
    <t>데몬헌터 14레벨</t>
  </si>
  <si>
    <t>데몬헌터 15레벨</t>
  </si>
  <si>
    <t>데몬헌터 16레벨</t>
  </si>
  <si>
    <t>데몬헌터 17레벨</t>
  </si>
  <si>
    <t>데몬헌터 18레벨</t>
  </si>
  <si>
    <t>데몬헌터 19레벨</t>
  </si>
  <si>
    <t>데몬헌터 20레벨</t>
  </si>
  <si>
    <t>데몬헌터 21레벨</t>
  </si>
  <si>
    <t>데몬헌터 22레벨</t>
  </si>
  <si>
    <t>데몬헌터 23레벨</t>
  </si>
  <si>
    <t>데몬헌터 24레벨</t>
  </si>
  <si>
    <t>데몬헌터 25레벨</t>
  </si>
  <si>
    <t>데몬헌터 26레벨</t>
  </si>
  <si>
    <t>데몬헌터 27레벨</t>
  </si>
  <si>
    <t>데몬헌터 28레벨</t>
  </si>
  <si>
    <t>데몬헌터 29레벨</t>
  </si>
  <si>
    <t>데몬헌터 30레벨</t>
  </si>
  <si>
    <t>데몬헌터 31레벨</t>
  </si>
  <si>
    <t>데몬헌터 32레벨</t>
  </si>
  <si>
    <t>데몬헌터 33레벨</t>
  </si>
  <si>
    <t>데몬헌터 34레벨</t>
  </si>
  <si>
    <t>데몬헌터 35레벨</t>
  </si>
  <si>
    <t>데몬헌터 36레벨</t>
  </si>
  <si>
    <t>데몬헌터 37레벨</t>
  </si>
  <si>
    <t>데몬헌터 38레벨</t>
  </si>
  <si>
    <t>데몬헌터 39레벨</t>
  </si>
  <si>
    <t>데몬헌터 40레벨</t>
  </si>
  <si>
    <t>데몬헌터 41레벨</t>
  </si>
  <si>
    <t>데몬헌터 42레벨</t>
  </si>
  <si>
    <t>데몬헌터 43레벨</t>
  </si>
  <si>
    <t>데몬헌터 44레벨</t>
  </si>
  <si>
    <t>데몬헌터 45레벨</t>
  </si>
  <si>
    <t>데몬헌터 46레벨</t>
  </si>
  <si>
    <t>데몬헌터 47레벨</t>
  </si>
  <si>
    <t>데몬헌터 48레벨</t>
  </si>
  <si>
    <t>데몬헌터 49레벨</t>
  </si>
  <si>
    <t>데몬헌터 50레벨</t>
  </si>
  <si>
    <t>아칸 1레벨</t>
  </si>
  <si>
    <t>아칸 2레벨</t>
  </si>
  <si>
    <t>아칸 3레벨</t>
  </si>
  <si>
    <t>아칸 4레벨</t>
  </si>
  <si>
    <t>아칸 5레벨</t>
  </si>
  <si>
    <t>아칸 6레벨</t>
  </si>
  <si>
    <t>아칸 7레벨</t>
  </si>
  <si>
    <t>아칸 8레벨</t>
  </si>
  <si>
    <t>아칸 9레벨</t>
  </si>
  <si>
    <t>아칸 10레벨</t>
  </si>
  <si>
    <t>아칸 11레벨</t>
  </si>
  <si>
    <t>아칸 12레벨</t>
  </si>
  <si>
    <t>아칸 13레벨</t>
  </si>
  <si>
    <t>아칸 14레벨</t>
  </si>
  <si>
    <t>아칸 15레벨</t>
  </si>
  <si>
    <t>아칸 16레벨</t>
  </si>
  <si>
    <t>아칸 17레벨</t>
  </si>
  <si>
    <t>아칸 18레벨</t>
  </si>
  <si>
    <t>아칸 19레벨</t>
  </si>
  <si>
    <t>아칸 20레벨</t>
  </si>
  <si>
    <t>아칸 21레벨</t>
  </si>
  <si>
    <t>아칸 22레벨</t>
  </si>
  <si>
    <t>아칸 23레벨</t>
  </si>
  <si>
    <t>아칸 24레벨</t>
  </si>
  <si>
    <t>아칸 25레벨</t>
  </si>
  <si>
    <t>아칸 26레벨</t>
  </si>
  <si>
    <t>아칸 27레벨</t>
  </si>
  <si>
    <t>아칸 28레벨</t>
  </si>
  <si>
    <t>아칸 29레벨</t>
  </si>
  <si>
    <t>아칸 30레벨</t>
  </si>
  <si>
    <t>아칸 31레벨</t>
  </si>
  <si>
    <t>아칸 32레벨</t>
  </si>
  <si>
    <t>아칸 33레벨</t>
  </si>
  <si>
    <t>아칸 34레벨</t>
  </si>
  <si>
    <t>아칸 35레벨</t>
  </si>
  <si>
    <t>아칸 36레벨</t>
  </si>
  <si>
    <t>아칸 37레벨</t>
  </si>
  <si>
    <t>아칸 38레벨</t>
  </si>
  <si>
    <t>아칸 39레벨</t>
  </si>
  <si>
    <t>아칸 40레벨</t>
  </si>
  <si>
    <t>아칸 41레벨</t>
  </si>
  <si>
    <t>아칸 42레벨</t>
  </si>
  <si>
    <t>아칸 43레벨</t>
  </si>
  <si>
    <t>아칸 44레벨</t>
  </si>
  <si>
    <t>아칸 45레벨</t>
  </si>
  <si>
    <t>아칸 46레벨</t>
  </si>
  <si>
    <t>아칸 47레벨</t>
  </si>
  <si>
    <t>아칸 48레벨</t>
  </si>
  <si>
    <t>아칸 49레벨</t>
  </si>
  <si>
    <t>아칸 50레벨</t>
  </si>
  <si>
    <t>나이트 1레벨</t>
  </si>
  <si>
    <t>나이트 2레벨</t>
  </si>
  <si>
    <t>나이트 3레벨</t>
  </si>
  <si>
    <t>나이트 4레벨</t>
  </si>
  <si>
    <t>나이트 5레벨</t>
  </si>
  <si>
    <t>나이트 6레벨</t>
  </si>
  <si>
    <t>나이트 7레벨</t>
  </si>
  <si>
    <t>나이트 8레벨</t>
  </si>
  <si>
    <t>나이트 9레벨</t>
  </si>
  <si>
    <t>나이트 10레벨</t>
  </si>
  <si>
    <t>나이트 11레벨</t>
  </si>
  <si>
    <t>나이트 12레벨</t>
  </si>
  <si>
    <t>나이트 13레벨</t>
  </si>
  <si>
    <t>나이트 14레벨</t>
  </si>
  <si>
    <t>나이트 15레벨</t>
  </si>
  <si>
    <t>나이트 16레벨</t>
  </si>
  <si>
    <t>나이트 17레벨</t>
  </si>
  <si>
    <t>나이트 18레벨</t>
  </si>
  <si>
    <t>나이트 19레벨</t>
  </si>
  <si>
    <t>나이트 20레벨</t>
  </si>
  <si>
    <t>나이트 21레벨</t>
  </si>
  <si>
    <t>나이트 22레벨</t>
  </si>
  <si>
    <t>나이트 23레벨</t>
  </si>
  <si>
    <t>나이트 24레벨</t>
  </si>
  <si>
    <t>나이트 25레벨</t>
  </si>
  <si>
    <t>나이트 26레벨</t>
  </si>
  <si>
    <t>나이트 27레벨</t>
  </si>
  <si>
    <t>나이트 28레벨</t>
  </si>
  <si>
    <t>나이트 29레벨</t>
  </si>
  <si>
    <t>나이트 30레벨</t>
  </si>
  <si>
    <t>나이트 31레벨</t>
  </si>
  <si>
    <t>나이트 32레벨</t>
  </si>
  <si>
    <t>나이트 33레벨</t>
  </si>
  <si>
    <t>나이트 34레벨</t>
  </si>
  <si>
    <t>나이트 35레벨</t>
  </si>
  <si>
    <t>나이트 36레벨</t>
  </si>
  <si>
    <t>나이트 37레벨</t>
  </si>
  <si>
    <t>나이트 38레벨</t>
  </si>
  <si>
    <t>나이트 39레벨</t>
  </si>
  <si>
    <t>나이트 40레벨</t>
  </si>
  <si>
    <t>나이트 41레벨</t>
  </si>
  <si>
    <t>나이트 42레벨</t>
  </si>
  <si>
    <t>나이트 43레벨</t>
  </si>
  <si>
    <t>나이트 44레벨</t>
  </si>
  <si>
    <t>나이트 45레벨</t>
  </si>
  <si>
    <t>나이트 46레벨</t>
  </si>
  <si>
    <t>나이트 47레벨</t>
  </si>
  <si>
    <t>나이트 48레벨</t>
  </si>
  <si>
    <t>나이트 49레벨</t>
  </si>
  <si>
    <t>나이트 50레벨</t>
  </si>
  <si>
    <t>// 최종 흡혈량</t>
  </si>
  <si>
    <t>GeneralTypeCode</t>
  </si>
  <si>
    <t>Grade</t>
  </si>
  <si>
    <t>EquipType</t>
  </si>
  <si>
    <t>Normal</t>
  </si>
  <si>
    <t>Superior</t>
  </si>
  <si>
    <t>Rare</t>
  </si>
  <si>
    <t>Unique</t>
  </si>
  <si>
    <t>Weapon</t>
  </si>
  <si>
    <t>Body</t>
  </si>
  <si>
    <t>Head</t>
  </si>
  <si>
    <t>Glove</t>
  </si>
  <si>
    <t>Pants</t>
  </si>
  <si>
    <t>Shoes</t>
  </si>
  <si>
    <t>Gold</t>
  </si>
  <si>
    <t>Gem</t>
  </si>
  <si>
    <t>Trophy</t>
  </si>
  <si>
    <t>AvatarEnchant</t>
  </si>
  <si>
    <t>AvatarEnchantS</t>
  </si>
  <si>
    <t>제작 설명</t>
  </si>
  <si>
    <t>기타설명</t>
  </si>
  <si>
    <t>* 본 빌드는 원스토어 라이브 서비스 빌드 관련 항목입니다. QA 빌드(테스트 서버빌드로 전환)는 동일한 빌드로 배포됩니다.</t>
    <phoneticPr fontId="6" type="noConversion"/>
  </si>
  <si>
    <t>인덱스</t>
  </si>
  <si>
    <t>Read</t>
  </si>
  <si>
    <t>Index</t>
  </si>
  <si>
    <t>신속 -치명타 피해 성공 시 [{0}%]확률로 적중 1회당 {1}초 동안 공격속도 [{2}%]증가. 최대{3}회 중첩. 3초간 비전투상태 시 초기화
적에게 치명타 피해 성공 시 치명중첩 1회당 재사용 대기시간 {0}% 감소. 최대 {1}회 중첩. 35단계 강화요구</t>
  </si>
  <si>
    <t>은총 - 죽음에 달하는 피해를 받으면 생명력이 {0}%로 되고, {1}초간 받는 피해가 [{2}%]감소. {3}초에 한번 발동
생명력이 {0}% 미만인 적을 공격할 때 공격력이 {1}% 증가합니다. 25단계 강화요구</t>
  </si>
  <si>
    <t>부활 - 죽음에 달하는 피해를 받으면 {0}초동안 무적상태가 되며, 생명력을 [{1}]즉시 회복. {2}초에 한번 발동
생명력이 {0}% 이상인 적을 공격할 때 공격력이 {1}% 증가합니다. 35단계 강화요구</t>
  </si>
  <si>
    <t>선고 - 정예 이상의 몬스터를 처치 후 [{0}]초간 공격력 [{1}%] 씩 증가
정예 이상의 몬스터에게 15% 피해 증가.</t>
  </si>
  <si>
    <t>보호 - 자신의 최대 생명력의 {0}% 이하일 때 {1}초간 방어력 [{2}%] 증가. {3}초에 한번 발동
5초마다 주변 대상에게 2초간 둔화 상태를 만듬.</t>
  </si>
  <si>
    <t>통제 - 치명피해를 받을시 3초간 공력력[n%] 증가. 10초에 1번 발동.
정예 이상의 몬스터에게 치명타 세기 25% 증가.</t>
  </si>
  <si>
    <t>유예 - 15초마다 {0}초동안 자신의 최대 체력의 [{1}%]에 해당되는 보호막 생성
적 처치시 {0}%확률로 보호막 재발동시간 초기화. 25단계 강화요구</t>
    <phoneticPr fontId="6" type="noConversion"/>
  </si>
  <si>
    <t>고통 - 5회 연속공격(combo)마다 피해량 [{0}%]씩 증가. 1.5초 간 비전투상태 시 초기화
신성력 {0} 추가 증가.30단계 강화요구</t>
    <phoneticPr fontId="6" type="noConversion"/>
  </si>
  <si>
    <t>무적 - 적군에게 받는 피해가 [{0}%] 감소
생명력이 {0}% 미만이 되면 {1}% 확률로 {2}초간 무적 상태. 무적 재발동 시간 30초. 35단계 강화요구</t>
    <phoneticPr fontId="6" type="noConversion"/>
  </si>
  <si>
    <t>거울 - 25%확률로 받는 피해의 [{0}%] 만큼 피해를 대상에게 되돌려줌.
치명타 피해 성공 시 {0}% 확률로 대상을 {1}초간 도발함. 30단계 강화요구</t>
    <phoneticPr fontId="6" type="noConversion"/>
  </si>
  <si>
    <t>중독 - 중독 대상에게 공격력의 [{0}%]만큼 피해를 줌
적 적중시 {0}%확률로 {1}초간 대상을 중독 시킴. {2}초당 공격력의 {3}%만큼 중독 피해를줌. 25강화요구.</t>
    <phoneticPr fontId="6" type="noConversion"/>
  </si>
  <si>
    <r>
      <t xml:space="preserve">도움 - {0}초마다 랜덤소환된 범빗이 적에게 접근하여 공격력의 [{1}%]에서 [{2}%]의 폭발피해를 줌
</t>
    </r>
    <r>
      <rPr>
        <sz val="10"/>
        <color indexed="10"/>
        <rFont val="맑은 고딕"/>
        <family val="3"/>
        <charset val="129"/>
      </rPr>
      <t>치명타 피해를 받을 시 {0}% 확률로 범빗 {1}마리를 랜덤으로 즉시 소환. 30단계 강화요구</t>
    </r>
    <phoneticPr fontId="6" type="noConversion"/>
  </si>
  <si>
    <t>태극 - 현재활력이 [{0}%]이상일 때 {1}초동안 공격행동 1회마다 1중첩. 중첩당 공격력이 [{2}%]씩 증가. 기본{3}중첩, 강화3단계마다 {4}씩중첩증가, {5}초간 공격행동 없으면 초기화
적에게 치명타 적중 시{0}% 확률로 자신의 최대 생명력의 {1}%를 즉시 회복. 35단계 강화요구</t>
    <phoneticPr fontId="6" type="noConversion"/>
  </si>
  <si>
    <t>아칸</t>
    <phoneticPr fontId="6" type="noConversion"/>
  </si>
  <si>
    <t>근성 - 1초마다 20%확률로 자신의 현재 생명력의 [{0}%]씩 회복
{0}초 동안 피해를 받지않을 경우 현재 생명력의 {1}%에 해당하는 보호막 얻음. 30단계 강화요구</t>
    <phoneticPr fontId="6" type="noConversion"/>
  </si>
  <si>
    <t>신성 - 적중 시 무작위로 주변대상 하나에게 신성의 빛 기둥으로 공격력의 [{0}%]로 피해를 주고, {1}% 확률로 적을 혼란상태로 만듬
{0}초마다 주변 대상 중 무작위로 신성의 빛 기둥이 추가생성되어 공격함.35단계 강화요구</t>
    <phoneticPr fontId="6" type="noConversion"/>
  </si>
  <si>
    <t>정예던전 초기화</t>
    <phoneticPr fontId="6" type="noConversion"/>
  </si>
  <si>
    <t>정예던전 초기화 남은회수 오류 버그 수정</t>
    <phoneticPr fontId="6" type="noConversion"/>
  </si>
  <si>
    <t>아이템 옵션</t>
    <phoneticPr fontId="6" type="noConversion"/>
  </si>
  <si>
    <t>스킬 재사용시간 옵션 표시 수정 : 재사용시간감소로 수정</t>
    <phoneticPr fontId="6" type="noConversion"/>
  </si>
  <si>
    <t>[2017 03월 08일 One Stroe 라이브 서비스 빌드 개발 및 수정 항목]</t>
    <phoneticPr fontId="6" type="noConversion"/>
  </si>
  <si>
    <t xml:space="preserve"> 결투장 매칭 무한 로딩 증상 개선</t>
    <phoneticPr fontId="6" type="noConversion"/>
  </si>
  <si>
    <t xml:space="preserve"> 액트 클리어 등급 개수(별 개수)를 통한 보상이 무한정 반복 수령 가능했던 버그 수정</t>
    <phoneticPr fontId="6" type="noConversion"/>
  </si>
  <si>
    <t>별누적 보상</t>
    <phoneticPr fontId="6" type="noConversion"/>
  </si>
  <si>
    <t>결투장</t>
    <phoneticPr fontId="6" type="noConversion"/>
  </si>
  <si>
    <t>: 3월 7일 서버 수정 적용 완료</t>
    <phoneticPr fontId="6" type="noConversion"/>
  </si>
  <si>
    <t>결제 관련 오류 메시지</t>
    <phoneticPr fontId="6" type="noConversion"/>
  </si>
  <si>
    <t>결제 처리 시 관련 메시지 추가</t>
    <phoneticPr fontId="6" type="noConversion"/>
  </si>
  <si>
    <t xml:space="preserve">운영툴 </t>
    <phoneticPr fontId="6" type="noConversion"/>
  </si>
  <si>
    <t>우편함 삭제 기능 버그 수정</t>
    <phoneticPr fontId="6" type="noConversion"/>
  </si>
  <si>
    <t>20170310 공식수정</t>
    <phoneticPr fontId="6" type="noConversion"/>
  </si>
  <si>
    <t>= 무기공격력 * ((캐릭터일반레벨) / 50) * (체력흡수율/100)</t>
    <phoneticPr fontId="6" type="noConversion"/>
  </si>
  <si>
    <t>* 무기 공격력: 강화 단계 공격력 증가 포함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</si>
  <si>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적용, 공격 1회 공격대상 1명당 발동확률 적용</t>
    </r>
    <phoneticPr fontId="6" type="noConversion"/>
  </si>
  <si>
    <t>* 최대 체력흡수율 20% 상향제한</t>
    <phoneticPr fontId="6" type="noConversion"/>
  </si>
  <si>
    <t>[2017 03월 10일 One Stroe 라이브 서비스 빌드 개발 및 수정 항목]</t>
    <phoneticPr fontId="6" type="noConversion"/>
  </si>
  <si>
    <t>2016.03.10</t>
    <phoneticPr fontId="6" type="noConversion"/>
  </si>
  <si>
    <t>0.5초에 1회</t>
    <phoneticPr fontId="6" type="noConversion"/>
  </si>
  <si>
    <t>작성자</t>
    <phoneticPr fontId="6" type="noConversion"/>
  </si>
  <si>
    <t>김택훈</t>
    <phoneticPr fontId="6" type="noConversion"/>
  </si>
  <si>
    <t>강화비율</t>
    <phoneticPr fontId="6" type="noConversion"/>
  </si>
  <si>
    <t>1회 (0.5) 공격당 최대체력까지 필요한 공격회수(10%확률로 계산된 흡수량)</t>
    <phoneticPr fontId="6" type="noConversion"/>
  </si>
  <si>
    <t>1초당 최대체력까지 필요한 공격회수</t>
    <phoneticPr fontId="6" type="noConversion"/>
  </si>
  <si>
    <t xml:space="preserve">동시타격 대상 수 </t>
    <phoneticPr fontId="6" type="noConversion"/>
  </si>
  <si>
    <t>무기랜덤공격력범위</t>
  </si>
  <si>
    <t>범위 등급</t>
    <phoneticPr fontId="6" type="noConversion"/>
  </si>
  <si>
    <t>랜덤값</t>
    <phoneticPr fontId="6" type="noConversion"/>
  </si>
  <si>
    <t>등급별무기공격력</t>
    <phoneticPr fontId="6" type="noConversion"/>
  </si>
  <si>
    <t>20강무기능력</t>
    <phoneticPr fontId="6" type="noConversion"/>
  </si>
  <si>
    <t>HP</t>
  </si>
  <si>
    <t>7성 20강</t>
    <phoneticPr fontId="6" type="noConversion"/>
  </si>
  <si>
    <t>5성 20강</t>
    <phoneticPr fontId="6" type="noConversion"/>
  </si>
  <si>
    <t>4성 20강</t>
    <phoneticPr fontId="6" type="noConversion"/>
  </si>
  <si>
    <t>3성 20강</t>
    <phoneticPr fontId="6" type="noConversion"/>
  </si>
  <si>
    <t>1성 20강</t>
    <phoneticPr fontId="6" type="noConversion"/>
  </si>
  <si>
    <t>무기랜덤공격력범위1</t>
    <phoneticPr fontId="6" type="noConversion"/>
  </si>
  <si>
    <t>무기랜덤공격력범위2</t>
    <phoneticPr fontId="6" type="noConversion"/>
  </si>
  <si>
    <t>무기랜덤공격력범위3</t>
    <phoneticPr fontId="6" type="noConversion"/>
  </si>
  <si>
    <t>무기랜덤공격력범위4</t>
  </si>
  <si>
    <t>무기랜덤공격력범위5</t>
  </si>
  <si>
    <t>무기랜덤공격력범위6</t>
  </si>
  <si>
    <t>무기랜덤공격력범위7</t>
  </si>
  <si>
    <t>체력 흡수 율%</t>
    <phoneticPr fontId="25" type="noConversion"/>
  </si>
  <si>
    <t>체력흡수 입력</t>
    <phoneticPr fontId="6" type="noConversion"/>
  </si>
  <si>
    <t>레벨보정</t>
    <phoneticPr fontId="6" type="noConversion"/>
  </si>
  <si>
    <t>캐릭터 레벨(입력)</t>
    <phoneticPr fontId="6" type="noConversion"/>
  </si>
  <si>
    <t>무기등급</t>
    <phoneticPr fontId="6" type="noConversion"/>
  </si>
  <si>
    <t>0강 공격력</t>
    <phoneticPr fontId="6" type="noConversion"/>
  </si>
  <si>
    <t>20강공격력</t>
    <phoneticPr fontId="6" type="noConversion"/>
  </si>
  <si>
    <t>10%확률</t>
    <phoneticPr fontId="6" type="noConversion"/>
  </si>
  <si>
    <t>* 저레벨에서는 체력흡수 옵션이 큰 효율을 발휘하지 않는다.</t>
    <phoneticPr fontId="6" type="noConversion"/>
  </si>
  <si>
    <t>// 무기 순수 공격력</t>
  </si>
  <si>
    <t>* 무기 등급과 캐릭터 레벨이 높아야 효율이 발생됨.</t>
    <phoneticPr fontId="6" type="noConversion"/>
  </si>
  <si>
    <t>fAttkWeapon = pAttackerAblility.Owner.CharacterInfo.GetWeaponeAbility();</t>
  </si>
  <si>
    <t>20170310 공식수정</t>
    <phoneticPr fontId="6" type="noConversion"/>
  </si>
  <si>
    <t>= 무기공격력 * ((캐릭터일반레벨) / 50) * (체력흡수율/100)</t>
    <phoneticPr fontId="6" type="noConversion"/>
  </si>
  <si>
    <t>* 무기 공격력: 강화 단계 공격력 증가 포함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</si>
  <si>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적용, 공격 1회 공격대상 1명당 발동확률 적용</t>
    </r>
    <phoneticPr fontId="6" type="noConversion"/>
  </si>
  <si>
    <t>* 최대 체력흡수율 20% 상향제한</t>
    <phoneticPr fontId="6" type="noConversion"/>
  </si>
  <si>
    <t>이전 체력흡수 관련 공식</t>
    <phoneticPr fontId="6" type="noConversion"/>
  </si>
  <si>
    <t>레벨 보정 수치</t>
    <phoneticPr fontId="6" type="noConversion"/>
  </si>
  <si>
    <t>=ROUND( ((현재레벨^1.73) / 3800), 3 )</t>
    <phoneticPr fontId="6" type="noConversion"/>
  </si>
  <si>
    <t>보정값</t>
    <phoneticPr fontId="6" type="noConversion"/>
  </si>
  <si>
    <t>캐릭터 레벨</t>
    <phoneticPr fontId="6" type="noConversion"/>
  </si>
  <si>
    <t>무기등급</t>
    <phoneticPr fontId="6" type="noConversion"/>
  </si>
  <si>
    <t>게밈서버 세팅 정보</t>
  </si>
  <si>
    <t>게임서버1(iis) + 게임서버2(iis) + mysqld(클러스터)</t>
  </si>
  <si>
    <t>문제점.</t>
  </si>
  <si>
    <t>-&gt; 게밍서버1 cpu-45%, 게임서버2가 cpu-10, mysqld역시 40%이상을점유함</t>
  </si>
  <si>
    <t>-&gt; cpu 100%에 가까워 졌을때 렉 또는 연결종료 발생.</t>
  </si>
  <si>
    <t>-&gt; 영수정검정서버와 연결시 오류도 이때 발생하는 것으로 추정됨</t>
  </si>
  <si>
    <t>대응.</t>
  </si>
  <si>
    <t>-&gt; 3월12새벽 2시경에 유저대거탈락하여 게임서버-vm을 추가 (발생정 실동접 1800)</t>
  </si>
  <si>
    <t>-&gt; 3월12일 오후1시 실동접1850(채팅서버기준) 상황에 문제없음</t>
  </si>
  <si>
    <t>해결방안.</t>
  </si>
  <si>
    <t>-&gt; vm을 추가가여 게임서버-vm, mysqld-vm 으로 각각운영 하여 게임서버 부하를 줄인다</t>
  </si>
  <si>
    <t>[2017 03월 12일 One Stroe 라이브 서비스 빌드 개발 및 수정 항목]</t>
    <phoneticPr fontId="6" type="noConversion"/>
  </si>
  <si>
    <t>초월 던전에서 파티 플레이할 때, 스테이지가 분리되는 버그 (초월 던전 파티 서버 테스트 시 5판 플레이 결과 이상 없음)</t>
    <phoneticPr fontId="6" type="noConversion"/>
  </si>
  <si>
    <t>가디언 세트효과</t>
    <phoneticPr fontId="6" type="noConversion"/>
  </si>
  <si>
    <t>체력흡수 옵션 수치 조정 : 10% -&gt; 5%  하향 조정. (가디언 세트 텍스트 표기 5% 확인)</t>
    <phoneticPr fontId="6" type="noConversion"/>
  </si>
  <si>
    <t>무기 데미지 x ( 캐릭터레벨 / 50 ) x ( 체력흡수율 / 100 )</t>
    <phoneticPr fontId="6" type="noConversion"/>
  </si>
  <si>
    <t>고정발동확률 10%로 적용, 체력흡수 20% 최대치 제한</t>
    <phoneticPr fontId="6" type="noConversion"/>
  </si>
  <si>
    <t>내용참고0310_1</t>
  </si>
  <si>
    <t>채팅 및 초대</t>
    <phoneticPr fontId="6" type="noConversion"/>
  </si>
  <si>
    <t>채팅과 초대 대상 채널을 5채널에서 10채널로 확대. (확인)</t>
    <phoneticPr fontId="6" type="noConversion"/>
  </si>
  <si>
    <t>아칸 스킬</t>
    <phoneticPr fontId="6" type="noConversion"/>
  </si>
  <si>
    <t>아칸 치유 스킬 설명 수정: "캐릭터 중심으로 커다란 자연체를 소환하여 범위에 모든 범위 내 아군의 생명력을 회복시킨다." (확인)</t>
    <phoneticPr fontId="6" type="noConversion"/>
  </si>
  <si>
    <t>BTS 버그</t>
    <phoneticPr fontId="6" type="noConversion"/>
  </si>
  <si>
    <t>#2871: [장비] 장신구 아이템 고정 옵션 문의 (3성 반지 승급 UI 확인)</t>
    <phoneticPr fontId="6" type="noConversion"/>
  </si>
  <si>
    <t>: 장신구 승급 시 고정옵션이 없는 장신구의 표시 오류 수정  (친구장비보기에서의 표시오류는 수정되지않았음. 유저에게 인지시켜야됩니다.)</t>
    <phoneticPr fontId="6" type="noConversion"/>
  </si>
  <si>
    <t>#2858: [장비보기] 다른유저 장비 보기 시 전투력이 보이지 않는 문제 (확인)</t>
    <phoneticPr fontId="6" type="noConversion"/>
  </si>
  <si>
    <t xml:space="preserve">:결투장/친구/초월던전랭킹 에서 타유저 장비확인  전투력 표시 </t>
    <phoneticPr fontId="6" type="noConversion"/>
  </si>
  <si>
    <t>#2856: [효과음] 일부 기능 사용 시 옵션에서 소리를 꺼도 소리가 나는 현상 (아이템 강화, 분해, 조력자 소환, 승급 소리남)</t>
    <phoneticPr fontId="6" type="noConversion"/>
  </si>
  <si>
    <t xml:space="preserve">: 매트릭스 사용 시 전투 효과음, 던전 클리어 시 결과창에서 별 등급 안내 시 효과음이 발생 안나게 처리 </t>
    <phoneticPr fontId="6" type="noConversion"/>
  </si>
  <si>
    <t>#2860: 액트6 보상아이템 표기오류 (일반 던전 정상 출력 확인, 정예 던전 표기 오류 있음)</t>
    <phoneticPr fontId="6" type="noConversion"/>
  </si>
  <si>
    <t xml:space="preserve">:액트6 아이템 등급 별표시 오류 수정 </t>
    <phoneticPr fontId="6" type="noConversion"/>
  </si>
  <si>
    <t>#2868: [월정액 패키지] 월정액 패키지 구매 후 익일 접속 시 보상이 지급되지 않는 현상 (현재 확인 불가)</t>
    <phoneticPr fontId="6" type="noConversion"/>
  </si>
  <si>
    <t>현재 일부 캐릭터에서 월정액 패키지의 일일 지급되는 보상이 지급되지 않는 현상 수정</t>
    <phoneticPr fontId="6" type="noConversion"/>
  </si>
  <si>
    <t>조력자 승급 정보</t>
    <phoneticPr fontId="6" type="noConversion"/>
  </si>
  <si>
    <t>조력자 승급시 조력자 능력치 변화량 표시 오류 수정. (확인)</t>
    <phoneticPr fontId="6" type="noConversion"/>
  </si>
  <si>
    <t>파티서버 문제</t>
    <phoneticPr fontId="6" type="noConversion"/>
  </si>
  <si>
    <t>파티서버다운시 자동으로 새로운 파티서버 준비 되도록 변경 (확인)</t>
    <phoneticPr fontId="6" type="noConversion"/>
  </si>
  <si>
    <r>
      <t>체력흡수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옵션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기능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수정</t>
    </r>
    <r>
      <rPr>
        <sz val="11"/>
        <color theme="9" tint="-0.249977111117893"/>
        <rFont val="Calibri"/>
        <family val="2"/>
      </rPr>
      <t xml:space="preserve"> </t>
    </r>
    <phoneticPr fontId="6" type="noConversion"/>
  </si>
  <si>
    <t>랜덤 옵션 변경 시스템</t>
    <phoneticPr fontId="6" type="noConversion"/>
  </si>
  <si>
    <t>랜덤 옵션 변경 버튼 기능 추가</t>
    <phoneticPr fontId="6" type="noConversion"/>
  </si>
  <si>
    <t>제작 시스템</t>
    <phoneticPr fontId="6" type="noConversion"/>
  </si>
  <si>
    <t>인장 제작 메뉴 추가</t>
    <phoneticPr fontId="6" type="noConversion"/>
  </si>
  <si>
    <t>인장 제작 재료 드롭</t>
    <phoneticPr fontId="6" type="noConversion"/>
  </si>
  <si>
    <t>인장 제작에 필요한 제작 재료 : 각 맵에 드롭 설정 적용</t>
    <phoneticPr fontId="6" type="noConversion"/>
  </si>
  <si>
    <t>인장 제작 재료 및 물약 제작 재료 드롭 확률과 제작 확률 조정</t>
    <phoneticPr fontId="6" type="noConversion"/>
  </si>
  <si>
    <t>아바타 강화 시스템</t>
    <phoneticPr fontId="6" type="noConversion"/>
  </si>
  <si>
    <t>인장을 통한 아바타 강화 시스템 기능 : 일반 강화(+1) , 축복강화(대강화 +1 ~ +2)</t>
    <phoneticPr fontId="6" type="noConversion"/>
  </si>
  <si>
    <t>수호석 추가</t>
    <phoneticPr fontId="6" type="noConversion"/>
  </si>
  <si>
    <t>NOX 개발 완료 항목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</si>
  <si>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</si>
  <si>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</si>
  <si>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초월 던전</t>
    <phoneticPr fontId="6" type="noConversion"/>
  </si>
  <si>
    <t>초월 부활창 뜨고 난후 시간 모두 소요되면 자동 부활되도록 처리(기존 부활 버튼 클릭 시 부활)</t>
    <phoneticPr fontId="6" type="noConversion"/>
  </si>
  <si>
    <t>초월 던전 스크롤 관련 버그 수정: 스크롤 UI 버그 수정</t>
    <phoneticPr fontId="6" type="noConversion"/>
  </si>
  <si>
    <t>&lt; 추가 변경 사항 &gt;</t>
    <phoneticPr fontId="6" type="noConversion"/>
  </si>
  <si>
    <t>채팅 시스템</t>
    <phoneticPr fontId="6" type="noConversion"/>
  </si>
  <si>
    <t>로비 채팅 왔을때 노티 작업(빨간점) 및 인게임 채팅 TweenScale 알림 효과 작업</t>
    <phoneticPr fontId="6" type="noConversion"/>
  </si>
  <si>
    <t>인게임 채팅시 귓말 온 유저 내용 클릭시 자동으로 귓말 유저 이름 등록 되도록 처리</t>
    <phoneticPr fontId="6" type="noConversion"/>
  </si>
  <si>
    <t>로비, 인게임 채팅 매크로 입력 시 무한 입력시 10초간 입력 제제 처리</t>
    <phoneticPr fontId="6" type="noConversion"/>
  </si>
  <si>
    <t>&lt; 기타 사항 &gt;</t>
    <phoneticPr fontId="6" type="noConversion"/>
  </si>
  <si>
    <t>옵션 - 효과음설정</t>
    <phoneticPr fontId="6" type="noConversion"/>
  </si>
  <si>
    <t>옵션 설정에서 효과음 옵션을 끄기로 설정하여도 아이템 강화, 분해 / 조력자 소환, 승급에서는 효과음이 출력되는 현상 수정</t>
    <phoneticPr fontId="6" type="noConversion"/>
  </si>
  <si>
    <t>옵션변경창 알림텝에 파티초대 수락, 거절 On, Off 알림 버튼 추가</t>
    <phoneticPr fontId="6" type="noConversion"/>
  </si>
  <si>
    <t>친구 - 장비확인</t>
    <phoneticPr fontId="6" type="noConversion"/>
  </si>
  <si>
    <t>친구 정보 보기시 장신구 고정옵션 표기 오류 수정</t>
    <phoneticPr fontId="6" type="noConversion"/>
  </si>
  <si>
    <t>조력자</t>
    <phoneticPr fontId="6" type="noConversion"/>
  </si>
  <si>
    <t>조력자 업적 알림 표시 및  조력자 업적 수령시 보상 안내 팝업 추가</t>
    <phoneticPr fontId="6" type="noConversion"/>
  </si>
  <si>
    <t>조력자 획득 경로에서 정예 던전 선택창 진입시 입장 가능 횟수 오류 수정</t>
    <phoneticPr fontId="6" type="noConversion"/>
  </si>
  <si>
    <t>스킬 포인트 획득 알림</t>
    <phoneticPr fontId="6" type="noConversion"/>
  </si>
  <si>
    <t>잔여 스킬 포인트가 남아 있어도, 알림 표시가 뜨지 않는 버그 수정</t>
    <phoneticPr fontId="6" type="noConversion"/>
  </si>
  <si>
    <t>열쇠 상점</t>
    <phoneticPr fontId="6" type="noConversion"/>
  </si>
  <si>
    <t>우정포인트 열쇠 구매 개수 10개 100개 로 상향지급 수정</t>
    <phoneticPr fontId="6" type="noConversion"/>
  </si>
  <si>
    <t>&lt; 서버추가 요청 &gt;</t>
    <phoneticPr fontId="6" type="noConversion"/>
  </si>
  <si>
    <t>q</t>
    <phoneticPr fontId="6" type="noConversion"/>
  </si>
  <si>
    <t>Tool 에서 읽어들이는 값에 대한 여부를 결정하는 필드.</t>
  </si>
  <si>
    <t>제작 결과물 아이템 인덱스
ItemInfo&gt; Item &gt; GeneralTypeCode</t>
  </si>
  <si>
    <t>제작 결과물 아이템의
결과물 1회 시도 시
생성 확률</t>
  </si>
  <si>
    <t>제작 시도시
해당 결과물의
제작 시도 회수 제한
한번에 제작하는 제작 시도 회수 제한임</t>
  </si>
  <si>
    <t>제작 1회 시도
제작 결과물
생성 개수. 최소값</t>
  </si>
  <si>
    <t>제작 1회 시도
제작 결과물
생성 개수. 최대값</t>
  </si>
  <si>
    <t>제작 1회 시도 시
결과물 당
제작 비용</t>
  </si>
  <si>
    <t>ResultItemID</t>
  </si>
  <si>
    <t>CraftRate</t>
  </si>
  <si>
    <t>CraftSetLimit</t>
  </si>
  <si>
    <t>ResultItemCountMin</t>
  </si>
  <si>
    <t>ResultItemCountMax</t>
  </si>
  <si>
    <t>CraftCost</t>
  </si>
  <si>
    <t>무기 인장</t>
  </si>
  <si>
    <t>무기 인장 - 아바타 강화</t>
  </si>
  <si>
    <t>투구 인장</t>
  </si>
  <si>
    <t>투구 인장 - 아바타 강화</t>
  </si>
  <si>
    <t>갑옷 인장</t>
  </si>
  <si>
    <t>갑옷 인장 - 아바타 강화</t>
  </si>
  <si>
    <t>장식 인장</t>
  </si>
  <si>
    <t>장식 인장 - 아바타 강화</t>
  </si>
  <si>
    <t>축복의 무기 인장</t>
  </si>
  <si>
    <t>축복의 무기 인장 - 아바타 강화</t>
  </si>
  <si>
    <t>축복의 투구 인장</t>
  </si>
  <si>
    <t>축복의 투구 인장 - 아바타 강화</t>
  </si>
  <si>
    <t>축복의 갑옷 인장</t>
  </si>
  <si>
    <t>축복의 갑옷 인장 - 아바타 강화</t>
  </si>
  <si>
    <t>축복의 장식 인장</t>
  </si>
  <si>
    <t>축복의 장식 인장 - 아바타 강화</t>
  </si>
  <si>
    <t>일반 체력 물약</t>
  </si>
  <si>
    <t>일반 회복 물약 - 체력회복15%</t>
  </si>
  <si>
    <t>상급 체력 물약</t>
  </si>
  <si>
    <t>상급 회복 물약 - 체력회복35%</t>
  </si>
  <si>
    <t>일반 활력 물약</t>
  </si>
  <si>
    <t>일반 기력 물약 - 기력회복15%</t>
  </si>
  <si>
    <t>상급 활력 물약</t>
  </si>
  <si>
    <t>상급 기력 물약 - 기력회복35%</t>
  </si>
  <si>
    <t>고급 랜덤 옵션 비용 : 상용화 100 다이아  조정</t>
    <phoneticPr fontId="6" type="noConversion"/>
  </si>
  <si>
    <t>체력흡수 옵션 공식 및 룰 변경</t>
    <phoneticPr fontId="6" type="noConversion"/>
  </si>
  <si>
    <r>
      <t>체력흡수</t>
    </r>
    <r>
      <rPr>
        <sz val="11"/>
        <color theme="1"/>
        <rFont val="Calibri"/>
        <family val="2"/>
      </rPr>
      <t xml:space="preserve"> 10%</t>
    </r>
    <r>
      <rPr>
        <sz val="11"/>
        <color theme="1"/>
        <rFont val="Malgun Gothic"/>
        <family val="3"/>
        <charset val="129"/>
      </rPr>
      <t>발동확률</t>
    </r>
    <r>
      <rPr>
        <sz val="11"/>
        <color theme="1"/>
        <rFont val="Calibri"/>
        <family val="2"/>
      </rPr>
      <t xml:space="preserve"> -&gt;  100%</t>
    </r>
    <r>
      <rPr>
        <sz val="11"/>
        <color theme="1"/>
        <rFont val="Malgun Gothic"/>
        <family val="3"/>
        <charset val="129"/>
      </rPr>
      <t>발동확률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/>
    </r>
    <phoneticPr fontId="6" type="noConversion"/>
  </si>
  <si>
    <t>가디언 5세트효과 체력흡수 수치 : 5% 를 1%로 조정</t>
    <phoneticPr fontId="6" type="noConversion"/>
  </si>
  <si>
    <t xml:space="preserve">확률을 100%로 조정하는 경우, 각 공격 동작 1회당 흡수되기 때문에 밸런스 적으로 수치를 조정했으며, 이는 추후 문제될 경우 </t>
    <phoneticPr fontId="6" type="noConversion"/>
  </si>
  <si>
    <t>해당 옵션의 수치는 더 감소할 수 있음을 미리 유저들에게 밝힌다.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</si>
  <si>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광분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공격력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유지시간</t>
    </r>
    <r>
      <rPr>
        <sz val="11"/>
        <color theme="1"/>
        <rFont val="Calibri"/>
        <family val="2"/>
      </rPr>
      <t xml:space="preserve"> 5</t>
    </r>
    <r>
      <rPr>
        <sz val="11"/>
        <color theme="1"/>
        <rFont val="Malgun Gothic"/>
        <family val="3"/>
        <charset val="129"/>
      </rPr>
      <t>초</t>
    </r>
    <r>
      <rPr>
        <sz val="11"/>
        <color theme="1"/>
        <rFont val="Calibri"/>
        <family val="2"/>
      </rPr>
      <t xml:space="preserve"> -&gt; 7</t>
    </r>
    <r>
      <rPr>
        <sz val="11"/>
        <color theme="1"/>
        <rFont val="Malgun Gothic"/>
        <family val="3"/>
        <charset val="129"/>
      </rPr>
      <t>초로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  <r>
      <rPr>
        <sz val="11"/>
        <color theme="1"/>
        <rFont val="Calibri"/>
        <family val="2"/>
      </rPr>
      <t xml:space="preserve"> ,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</t>
    </r>
    <phoneticPr fontId="6" type="noConversion"/>
  </si>
  <si>
    <t>일반던전, 요일던전 스테이지 선택창에서 연계스킬 클릭시 설명 나오도록 수정</t>
  </si>
  <si>
    <t>소모 아이템 및 연계스킬 자동 버튼 사용</t>
    <phoneticPr fontId="6" type="noConversion"/>
  </si>
  <si>
    <t>요일 던전 진입 시 요일이 바뀌는 시간에 이전 요일에 대한 UI 상태 바뀌도록 수정</t>
  </si>
  <si>
    <t>친구 목록 스크롤 버그 수정</t>
  </si>
  <si>
    <t>친구 시스템</t>
    <phoneticPr fontId="6" type="noConversion"/>
  </si>
  <si>
    <t xml:space="preserve">요일던전 </t>
    <phoneticPr fontId="6" type="noConversion"/>
  </si>
  <si>
    <t>미션 완료시 '모든 미션 완료하기' 미션이 바로 보상 받기가 되지 않던 버그 수정</t>
  </si>
  <si>
    <t>업적 보상 수령 버그</t>
    <phoneticPr fontId="6" type="noConversion"/>
  </si>
  <si>
    <t>아이템 증가권 사용시 룬스톤만 +1아이템으로 표시되던 문제 수정</t>
  </si>
  <si>
    <t>아이템 증가권 버그</t>
    <phoneticPr fontId="6" type="noConversion"/>
  </si>
  <si>
    <t>물약아이템 판매해도 가방에서 바로 사라지지 않던 버그 수정</t>
    <phoneticPr fontId="6" type="noConversion"/>
  </si>
  <si>
    <t>물약 아이템 판매 버그</t>
    <phoneticPr fontId="6" type="noConversion"/>
  </si>
  <si>
    <t>&lt; 기타 및 버그 수정 사항 &gt;</t>
    <phoneticPr fontId="6" type="noConversion"/>
  </si>
  <si>
    <t>인벤토리 개수를 셀 때 물약타입 아이템을 빼고 계산하던 버그 수정</t>
  </si>
  <si>
    <t>인벤토리 개수 관련 버그</t>
    <phoneticPr fontId="6" type="noConversion"/>
  </si>
  <si>
    <t>자동모드 전투시 이동패드를 사용하고 있을때 패드방향과 다른곳으로 돌진하는 버그 수정</t>
  </si>
  <si>
    <t>전투모드 : 자동모드 사용 시 돌진 사용</t>
    <phoneticPr fontId="6" type="noConversion"/>
  </si>
  <si>
    <t>초월 같이하기 서로 다른 단계에 들어가는 버그 수정</t>
  </si>
  <si>
    <t>초월 던전 같이하기</t>
    <phoneticPr fontId="6" type="noConversion"/>
  </si>
  <si>
    <t>균열던전 마지막 웨이브에서 완료 안되던 버그 수정</t>
  </si>
  <si>
    <t>균열 던전 게임 진행</t>
    <phoneticPr fontId="6" type="noConversion"/>
  </si>
  <si>
    <t>착용 서번트 자동 소환 기능</t>
  </si>
  <si>
    <t>옵션 세부묘사 사용 비사용에 대한 처리 변경(최상, 상, 중, 하 에따른 레이더 하이드 기능 세분화)</t>
  </si>
  <si>
    <t>게임 환경 설정</t>
    <phoneticPr fontId="6" type="noConversion"/>
  </si>
  <si>
    <t>초월 같이하기 재접속 시 서버응답이 안오는 경우에 대한 처리(게임중인방 진입 포기 버튼, 진입 시도시 에러에 대한처리)</t>
    <phoneticPr fontId="6" type="noConversion"/>
  </si>
  <si>
    <t>초월던전 같이하기 재접속 처리</t>
    <phoneticPr fontId="6" type="noConversion"/>
  </si>
  <si>
    <t>조력자(서번트) 자동 소환</t>
    <phoneticPr fontId="6" type="noConversion"/>
  </si>
  <si>
    <t>결재검증 활성</t>
    <phoneticPr fontId="6" type="noConversion"/>
  </si>
  <si>
    <t>상점 뽑기 기능이 오류 없이 성공했을 때만 비용이 차감되도록 수정</t>
    <phoneticPr fontId="6" type="noConversion"/>
  </si>
  <si>
    <t>결재로그 활성(운영툴에서 볼 수 있음)</t>
    <phoneticPr fontId="6" type="noConversion"/>
  </si>
  <si>
    <t>주간 결투장 보상 한 단계씩 낮게 지급되던 버그 수정</t>
    <phoneticPr fontId="6" type="noConversion"/>
  </si>
  <si>
    <t>균열석 획득 미션에서 균열석을 소모해도 미션 조건을 달성하던 버그 수정</t>
    <phoneticPr fontId="6" type="noConversion"/>
  </si>
  <si>
    <t>인벤토리 슬롯을 세는 기준이 클라 / 서버 간 차이가 있던 버그 수정</t>
    <phoneticPr fontId="6" type="noConversion"/>
  </si>
  <si>
    <t>20170317 공식수정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</si>
  <si>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광분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공격력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유지시간</t>
    </r>
    <r>
      <rPr>
        <sz val="11"/>
        <color theme="1"/>
        <rFont val="Calibri"/>
        <family val="2"/>
      </rPr>
      <t xml:space="preserve"> 5</t>
    </r>
    <r>
      <rPr>
        <sz val="11"/>
        <color theme="1"/>
        <rFont val="Malgun Gothic"/>
        <family val="3"/>
        <charset val="129"/>
      </rPr>
      <t>초</t>
    </r>
    <r>
      <rPr>
        <sz val="11"/>
        <color theme="1"/>
        <rFont val="Calibri"/>
        <family val="2"/>
      </rPr>
      <t xml:space="preserve"> -&gt; 7</t>
    </r>
    <r>
      <rPr>
        <sz val="11"/>
        <color theme="1"/>
        <rFont val="Malgun Gothic"/>
        <family val="3"/>
        <charset val="129"/>
      </rPr>
      <t>초로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  <r>
      <rPr>
        <sz val="11"/>
        <color theme="1"/>
        <rFont val="Calibri"/>
        <family val="2"/>
      </rPr>
      <t xml:space="preserve"> ,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</si>
  <si>
    <t>이전 스킬데미지증가량</t>
    <phoneticPr fontId="6" type="noConversion"/>
  </si>
  <si>
    <t>수정 스킬데미지증가량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</si>
  <si>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</t>
    </r>
    <phoneticPr fontId="6" type="noConversion"/>
  </si>
  <si>
    <t>* 최대 체력흡수율 5% 상향제한</t>
    <phoneticPr fontId="6" type="noConversion"/>
  </si>
  <si>
    <t>= 무기공격력 * ((착용아이템등급) / 7) * (체력흡수율/100)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</si>
  <si>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패시브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보호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방어력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, </t>
    </r>
    <r>
      <rPr>
        <sz val="11"/>
        <color theme="1"/>
        <rFont val="Malgun Gothic"/>
        <family val="3"/>
        <charset val="129"/>
      </rPr>
      <t>강화단계</t>
    </r>
    <r>
      <rPr>
        <sz val="11"/>
        <color theme="1"/>
        <rFont val="Calibri"/>
        <family val="2"/>
      </rPr>
      <t>1</t>
    </r>
    <r>
      <rPr>
        <sz val="11"/>
        <color theme="1"/>
        <rFont val="Malgun Gothic"/>
        <family val="3"/>
        <charset val="129"/>
      </rPr>
      <t>당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0.5 -&gt; 0.8 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</si>
  <si>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마검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액티브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범위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 xml:space="preserve"> 4</t>
    </r>
    <r>
      <rPr>
        <sz val="11"/>
        <color theme="1"/>
        <rFont val="Malgun Gothic"/>
        <family val="3"/>
        <charset val="129"/>
      </rPr>
      <t>에서</t>
    </r>
    <r>
      <rPr>
        <sz val="11"/>
        <color theme="1"/>
        <rFont val="Calibri"/>
        <family val="2"/>
      </rPr>
      <t xml:space="preserve"> 4.5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(</t>
    </r>
    <r>
      <rPr>
        <sz val="11"/>
        <color theme="1"/>
        <rFont val="Malgun Gothic"/>
        <family val="3"/>
        <charset val="129"/>
      </rPr>
      <t>설명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소폭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>)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</si>
  <si>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,  </t>
    </r>
    <r>
      <rPr>
        <sz val="11"/>
        <color theme="1"/>
        <rFont val="Malgun Gothic"/>
        <family val="3"/>
        <charset val="129"/>
      </rPr>
      <t>도트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설명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누락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추가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</si>
  <si>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</si>
  <si>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블랙홀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범위</t>
    </r>
    <r>
      <rPr>
        <sz val="11"/>
        <color theme="1"/>
        <rFont val="Calibri"/>
        <family val="2"/>
      </rPr>
      <t xml:space="preserve"> 3m</t>
    </r>
    <r>
      <rPr>
        <sz val="11"/>
        <color theme="1"/>
        <rFont val="Malgun Gothic"/>
        <family val="3"/>
        <charset val="129"/>
      </rPr>
      <t>에서</t>
    </r>
    <r>
      <rPr>
        <sz val="11"/>
        <color theme="1"/>
        <rFont val="Calibri"/>
        <family val="2"/>
      </rPr>
      <t xml:space="preserve"> 4m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(</t>
    </r>
    <r>
      <rPr>
        <sz val="11"/>
        <color theme="1"/>
        <rFont val="Malgun Gothic"/>
        <family val="3"/>
        <charset val="129"/>
      </rPr>
      <t>소폭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>)</t>
    </r>
    <phoneticPr fontId="6" type="noConversion"/>
  </si>
  <si>
    <r>
      <t>뱀파이어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고정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체력흡수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 xml:space="preserve"> </t>
    </r>
  </si>
  <si>
    <t>수정 후 고정옵션 수치</t>
    <phoneticPr fontId="6" type="noConversion"/>
  </si>
  <si>
    <t>이전 고정옵션 수치</t>
    <phoneticPr fontId="6" type="noConversion"/>
  </si>
  <si>
    <t>뱀파이어 무기류 고정옵션 체력흡수 수치 :1.2% 에서 0.5% 로 조정 (내용참고0317_1)</t>
    <phoneticPr fontId="6" type="noConversion"/>
  </si>
  <si>
    <t>버서커 스킬 조정 (내용참고0317_1)</t>
    <phoneticPr fontId="6" type="noConversion"/>
  </si>
  <si>
    <t>아칸 스킬 조정 (내용참고0317_1)</t>
    <phoneticPr fontId="6" type="noConversion"/>
  </si>
  <si>
    <t>조력자 미아스튜터 스킬 버그</t>
    <phoneticPr fontId="6" type="noConversion"/>
  </si>
  <si>
    <t>조력자 미아스튜터 격려 스킬 힐 버그 수정</t>
    <phoneticPr fontId="6" type="noConversion"/>
  </si>
  <si>
    <t>&lt; 서버 항목 &gt;</t>
    <phoneticPr fontId="6" type="noConversion"/>
  </si>
  <si>
    <t>조력자 조각</t>
    <phoneticPr fontId="6" type="noConversion"/>
  </si>
  <si>
    <t>조력자 조각 판매 버그 수정</t>
    <phoneticPr fontId="6" type="noConversion"/>
  </si>
  <si>
    <t>장비아이템 삭제(판매,분해) 시 DB 에서는 활성화/비활성화만 변경하고 완전 삭제는 비활성화되고 3일 후에 완전 삭제 되도록 수정</t>
    <phoneticPr fontId="6" type="noConversion"/>
  </si>
  <si>
    <t>AddReward</t>
  </si>
  <si>
    <t>Map에서 활용되는 AddReward 에 대한 전체 드롭 내역을 묶는 인덱스</t>
  </si>
  <si>
    <t>Map에서 활용되는 AddReward 에 대한 서브 드롭그룹을 운용한다. 드롭 그룹 묶음을 설정한다
이벤트 드롭 아이템도 그룹으로 별도 설정할 수 있는 확장성을 고려된 그룹임.(추석때 송편아이템 드롭일경우) 그룹은 타입에 영향을 주지않는다.</t>
  </si>
  <si>
    <r>
      <t>1</t>
    </r>
    <r>
      <rPr>
        <sz val="10"/>
        <color indexed="8"/>
        <rFont val="맑은 고딕"/>
        <family val="3"/>
        <charset val="129"/>
      </rPr>
      <t xml:space="preserve">: 드롭 그룹내 대상 확률의 총합을 100%로 계산하여 각 대상의 확률이 재 환산된 형태. 꽝없음.
  </t>
    </r>
    <r>
      <rPr>
        <b/>
        <sz val="10"/>
        <color indexed="8"/>
        <rFont val="맑은 고딕"/>
        <family val="3"/>
        <charset val="129"/>
      </rPr>
      <t>1회 추첨제이며 당첨된 아이템은 1종류.</t>
    </r>
    <r>
      <rPr>
        <sz val="10"/>
        <color indexed="8"/>
        <rFont val="맑은 고딕"/>
        <family val="3"/>
        <charset val="129"/>
      </rPr>
      <t xml:space="preserve">
  대상의 환산확률 X = (대상확률*100) / 그룹 내 대상확률의 총합
</t>
    </r>
    <r>
      <rPr>
        <b/>
        <sz val="10"/>
        <color indexed="8"/>
        <rFont val="맑은 고딕"/>
        <family val="3"/>
        <charset val="129"/>
      </rPr>
      <t>2</t>
    </r>
    <r>
      <rPr>
        <sz val="10"/>
        <color indexed="8"/>
        <rFont val="맑은 고딕"/>
        <family val="3"/>
        <charset val="129"/>
      </rPr>
      <t xml:space="preserve">: 드롭 그룹내 대상의 각각 확률로 추첨함. 꽝 있음.
   1회 추첨제이며 당첨여부에 관계없이 추첨종료.
</t>
    </r>
    <r>
      <rPr>
        <b/>
        <sz val="10"/>
        <color indexed="8"/>
        <rFont val="맑은 고딕"/>
        <family val="3"/>
        <charset val="129"/>
      </rPr>
      <t>3</t>
    </r>
    <r>
      <rPr>
        <sz val="10"/>
        <color indexed="8"/>
        <rFont val="맑은 고딕"/>
        <family val="3"/>
        <charset val="129"/>
      </rPr>
      <t>: 드롭 그룹내 대상의 각각 주어진 확률로 추첨함.
  추첨으로 1개 당첨될 때까지 순차적으로 돌림 (1번타입과 차이있음)
 반복추첨제이며 당첨이 나오면 추첨종료.</t>
    </r>
  </si>
  <si>
    <t>드롭 아이템 인덱스
ItemInfo&gt; Item &gt; GeneralTypeCode</t>
  </si>
  <si>
    <t xml:space="preserve">드롭 아이템 확률
DropRateType 타입에 연관되어있다.
</t>
  </si>
  <si>
    <t xml:space="preserve">드롭 아이템 드롭 타입과 확률에 의해 결정된 아이템인 경우 해당 아이템의 드롭 개수 범위. 최소설정.
</t>
  </si>
  <si>
    <t xml:space="preserve">드롭 아이템 드롭 타입과 확률에 의해 결정된 아이템인 경우 해당 아이템의 드롭 개수 범위. 최대설정.
</t>
  </si>
  <si>
    <t>획득 경로 던전 엑트 설명 코드</t>
  </si>
  <si>
    <t>Tool</t>
  </si>
  <si>
    <t>Common</t>
  </si>
  <si>
    <t>bool</t>
  </si>
  <si>
    <t>string</t>
  </si>
  <si>
    <t>int[RewardGroup]</t>
  </si>
  <si>
    <t>int[GroupType]</t>
  </si>
  <si>
    <t>int</t>
  </si>
  <si>
    <t>AddRewardGroupCode</t>
  </si>
  <si>
    <t>GroupType</t>
  </si>
  <si>
    <t>DropRateType</t>
  </si>
  <si>
    <t>DropRate</t>
  </si>
  <si>
    <t>DropItemCountMin</t>
  </si>
  <si>
    <t>DropItemCountMax</t>
  </si>
  <si>
    <t>AcquisitionRouteTextCode</t>
  </si>
  <si>
    <r>
      <t>Act1 드롭그룹</t>
    </r>
    <r>
      <rPr>
        <sz val="10"/>
        <color indexed="8"/>
        <rFont val="맑은 고딕"/>
        <family val="3"/>
        <charset val="129"/>
      </rPr>
      <t>-일반정예공통</t>
    </r>
  </si>
  <si>
    <t>자연의 열매</t>
  </si>
  <si>
    <t>Act1 드롭그룹</t>
  </si>
  <si>
    <t>마력의 열매</t>
  </si>
  <si>
    <t>파괴의 열매</t>
  </si>
  <si>
    <t>빛의 열매</t>
  </si>
  <si>
    <t>땅의 열매</t>
  </si>
  <si>
    <t>생명의  열매</t>
  </si>
  <si>
    <t>화염의 가루</t>
  </si>
  <si>
    <t>빛의 가루</t>
  </si>
  <si>
    <t>얼음의 가루</t>
  </si>
  <si>
    <t>어둠의 가루</t>
  </si>
  <si>
    <t>용맹의 기운</t>
  </si>
  <si>
    <t>불굴의 기운</t>
  </si>
  <si>
    <t>평화의 기운</t>
  </si>
  <si>
    <t>부활의 기운</t>
  </si>
  <si>
    <t>은</t>
  </si>
  <si>
    <t>블랙스톤 조각</t>
  </si>
  <si>
    <t>용맹의 룬 - 1성</t>
  </si>
  <si>
    <t>수호의 룬 - 1성</t>
  </si>
  <si>
    <t>지혜의 룬 - 1성</t>
  </si>
  <si>
    <t>재능의 룬 - 1성</t>
  </si>
  <si>
    <t>설날 떡국 물약</t>
  </si>
  <si>
    <t>설날 문자 조각 N(조각을 조합하면 특수아이템 제작)</t>
  </si>
  <si>
    <t>설날 문자 조각 E(조각을 조합하면 특수아이템 제작)</t>
  </si>
  <si>
    <t>설날 문자 조각 W(조각을 조합하면 특수아이템 제작)</t>
  </si>
  <si>
    <t>Act2 드롭그룹-일반정예공통</t>
  </si>
  <si>
    <t>Act2 드롭그룹</t>
  </si>
  <si>
    <t>Act3 드롭그룹-일반정예공통</t>
  </si>
  <si>
    <t>Act3 드롭그룹</t>
  </si>
  <si>
    <t>Act4 드롭그룹-일반정예공통</t>
  </si>
  <si>
    <t>Act4 드롭그룹</t>
  </si>
  <si>
    <t>Act5 드롭그룹-일반정예공통</t>
  </si>
  <si>
    <t>Act5 드롭그룹</t>
  </si>
  <si>
    <t>용맹의 룬 - 2성</t>
  </si>
  <si>
    <t>수호의 룬 - 2성</t>
  </si>
  <si>
    <t>지혜의 룬 - 2성</t>
  </si>
  <si>
    <t>재능의 룬 - 2성</t>
  </si>
  <si>
    <t>Act6 드롭그룹-일반정예공통</t>
  </si>
  <si>
    <t>Act6 드롭그룹</t>
  </si>
  <si>
    <t>Act7 드롭그룹-일반정예공통</t>
  </si>
  <si>
    <t>Act7 드롭그룹</t>
  </si>
  <si>
    <t>Act8 드롭그룹-일반정예공통</t>
  </si>
  <si>
    <t>Act8 드롭그룹</t>
  </si>
  <si>
    <t>요일던전 난이도1 드롭그룹</t>
  </si>
  <si>
    <t>털뭉치</t>
  </si>
  <si>
    <t>가죽</t>
  </si>
  <si>
    <t>이빨</t>
  </si>
  <si>
    <t>용비늘</t>
  </si>
  <si>
    <t>발톱</t>
  </si>
  <si>
    <t>요일던전 난이도2 드롭그룹</t>
  </si>
  <si>
    <t>요일던전 난이도3 드롭그룹</t>
  </si>
  <si>
    <t>요일던전 난이도4 드롭그룹</t>
  </si>
  <si>
    <t>요일던전 난이도5 드롭그룹</t>
  </si>
  <si>
    <t>요일던전 난이도6 드롭그룹</t>
  </si>
  <si>
    <t>균열던전 15wave 드롭그룹</t>
  </si>
  <si>
    <t>금</t>
  </si>
  <si>
    <t>백금</t>
  </si>
  <si>
    <t>티타늄</t>
  </si>
  <si>
    <t>균열던전 30wave 드롭그룹</t>
  </si>
  <si>
    <t>균열던전 45wave 드롭그룹</t>
  </si>
  <si>
    <t>균열던전 60wave 드롭그룹</t>
  </si>
  <si>
    <t>균열던전 75wave 드롭그룹</t>
  </si>
  <si>
    <t>균열던전 90wave 드롭그룹</t>
  </si>
  <si>
    <t>균열던전 105wave 드롭그룹</t>
  </si>
  <si>
    <t>균열던전 120wave 드롭그룹</t>
  </si>
  <si>
    <t>균열던전 135wave 드롭그룹</t>
  </si>
  <si>
    <t>균열던전 150wave 드롭그룹</t>
  </si>
  <si>
    <t>균열던전 165wave 드롭그룹</t>
  </si>
  <si>
    <t>균열던전 180wave 드롭그룹</t>
  </si>
  <si>
    <t>균열던전 200wave 드롭그룹</t>
  </si>
  <si>
    <t>초월 10단계 드롭그룹</t>
  </si>
  <si>
    <t>초월 20단계 드롭그룹</t>
  </si>
  <si>
    <t>초월 30단계 드롭그룹</t>
  </si>
  <si>
    <t>초월 40단계 드롭그룹</t>
  </si>
  <si>
    <t>초월 50단계 드롭그룹</t>
  </si>
  <si>
    <t>초월 60단계 드롭그룹</t>
  </si>
  <si>
    <t>초월 70단계 드롭그룹</t>
  </si>
  <si>
    <t>초월 80단계 드롭그룹</t>
  </si>
  <si>
    <t>초월 90단계 드롭그룹</t>
  </si>
  <si>
    <t>초월 100단계 드롭그룹</t>
  </si>
  <si>
    <t>초월 110단계 드롭그룹</t>
  </si>
  <si>
    <t>초월 120단계 드롭그룹</t>
  </si>
  <si>
    <t>[2017 03월 20일 One Stroe 라이브 서비스 빌드 개발 및 수정 항목]</t>
    <phoneticPr fontId="6" type="noConversion"/>
  </si>
  <si>
    <t>20170320 추가</t>
    <phoneticPr fontId="6" type="noConversion"/>
  </si>
  <si>
    <t>최대 중첩 10에서 15로 증가</t>
    <phoneticPr fontId="6" type="noConversion"/>
  </si>
  <si>
    <t>죽음에 달하는 피해를 받으면 생명력 15% 회복 -&gt; 30% 회복으로 상향</t>
    <phoneticPr fontId="6" type="noConversion"/>
  </si>
  <si>
    <t>요일던전 보상 미리보기</t>
  </si>
  <si>
    <t>그래픽 옵션 세부묘사 레이어 적용</t>
  </si>
  <si>
    <t>조력자 / 수호석 버픈 아이콘 위치 변경</t>
  </si>
  <si>
    <t>요일 던전</t>
    <phoneticPr fontId="6" type="noConversion"/>
  </si>
  <si>
    <t>녹스 아이템</t>
    <phoneticPr fontId="6" type="noConversion"/>
  </si>
  <si>
    <t>녹스 아이템 장착, 장비확인 관련 녹스 아이템 표시</t>
    <phoneticPr fontId="6" type="noConversion"/>
  </si>
  <si>
    <t>옵션 변경 기능 추가</t>
    <phoneticPr fontId="6" type="noConversion"/>
  </si>
  <si>
    <t>결재로그추가. 운영툴확인가능</t>
    <phoneticPr fontId="6" type="noConversion"/>
  </si>
  <si>
    <t>초월 -&gt; 패배. 경험치 및 골드 보상</t>
    <phoneticPr fontId="6" type="noConversion"/>
  </si>
  <si>
    <t>스테이지 클리어 결과에서 다시하기, 다음 지역가기, 연속전투시 화면 깜박이는 버그 수정</t>
    <phoneticPr fontId="6" type="noConversion"/>
  </si>
  <si>
    <t>연속 전투시 던전시작이펙트 후, 전투가 진행되도록 수정</t>
    <phoneticPr fontId="6" type="noConversion"/>
  </si>
  <si>
    <t>균열 던전 다시하기 혹은 연속전투시 로딩이 완료되지 않아도 웨이브가 시작되던 버그 수정</t>
    <phoneticPr fontId="6" type="noConversion"/>
  </si>
  <si>
    <t>균열 던전 입장 초기화 안내화면에서 초기화 한적 없어도 1회로 표기되던 버그 수정</t>
    <phoneticPr fontId="6" type="noConversion"/>
  </si>
  <si>
    <t>길드에서 길드원 로그인 상태(마을, 던전, 초월, 균열, PvP, 요일)확인 가능하도록 수정</t>
    <phoneticPr fontId="6" type="noConversion"/>
  </si>
  <si>
    <t>아이템 합성후 장착시 세트 효과 적용 안되던 버그 수정</t>
    <phoneticPr fontId="6" type="noConversion"/>
  </si>
  <si>
    <t>세트효과</t>
    <phoneticPr fontId="6" type="noConversion"/>
  </si>
  <si>
    <t xml:space="preserve">길드 </t>
    <phoneticPr fontId="6" type="noConversion"/>
  </si>
  <si>
    <t>연속전투</t>
    <phoneticPr fontId="6" type="noConversion"/>
  </si>
  <si>
    <t>일반던전</t>
    <phoneticPr fontId="6" type="noConversion"/>
  </si>
  <si>
    <t>신속: 치명차 적중에 대한 처리 안되는 부분 적용, 최대 중첩 10-&gt;15로 변경</t>
    <phoneticPr fontId="6" type="noConversion"/>
  </si>
  <si>
    <t>은총: 생명력회복 15% -&gt; 30% 로 상향 조정</t>
    <phoneticPr fontId="6" type="noConversion"/>
  </si>
  <si>
    <t>신속 , 은총 수호석 추가 (20170320_GuardianStone 참고)</t>
    <phoneticPr fontId="6" type="noConversion"/>
  </si>
  <si>
    <t>제1수호레이드 쉬움 드롭그룹</t>
  </si>
  <si>
    <t>루비</t>
  </si>
  <si>
    <t>제1수호레이드 중간 드롭그룹</t>
  </si>
  <si>
    <t>제1수호레이드 어려움 드롭그룹</t>
  </si>
  <si>
    <t>* 3월20일 업데이트 밀림</t>
    <phoneticPr fontId="6" type="noConversion"/>
  </si>
  <si>
    <t>* 3월24일 적용</t>
    <phoneticPr fontId="6" type="noConversion"/>
  </si>
  <si>
    <t>* 상급 물약 제작 확률 상승</t>
    <phoneticPr fontId="6" type="noConversion"/>
  </si>
  <si>
    <t>Tool 에서 읽어들이는 값에
대한 여부를 결정하는 필드</t>
  </si>
  <si>
    <t>제작에 필요한 재료아이템들의 그룹ID 
CraftInfo &gt; CraftItem &gt; CraftMaterialGroupID 연동</t>
  </si>
  <si>
    <t>재료 아이템 인덱스
ItemInfo&gt; Item &gt; GeneralTypeCode</t>
  </si>
  <si>
    <t>제작 결과물에
필요한 재료 아이템
의 개수</t>
  </si>
  <si>
    <t>CraftMaterialGroupID</t>
  </si>
  <si>
    <t>MaterialItemID</t>
  </si>
  <si>
    <t>MaterialItemCount</t>
  </si>
  <si>
    <t>아바타 강화인장(무기) 제작</t>
  </si>
  <si>
    <t>아바타 강화인장(투구) 제작</t>
  </si>
  <si>
    <t>아바타 강화인장(복장) 제작</t>
  </si>
  <si>
    <t>아바타 강화인장(장식) 제작</t>
  </si>
  <si>
    <t>아바타 축복 강화인장(무기) 제작</t>
  </si>
  <si>
    <t>아바타 축복 강화인장(투구) 제작</t>
  </si>
  <si>
    <t>아바타 축복 강화인장(복장) 제작</t>
  </si>
  <si>
    <t>아바타 축복 강화인장(장식) 제작</t>
  </si>
  <si>
    <t>일반 회복 물약</t>
  </si>
  <si>
    <t>상급 회복 물약</t>
  </si>
  <si>
    <t>일반 기력 물약</t>
  </si>
  <si>
    <t>상급 기력 물약</t>
  </si>
  <si>
    <t>제작 고유 인덱스</t>
  </si>
  <si>
    <t>CraftID</t>
  </si>
  <si>
    <t>상점 인덱스
00 - 이벤트 패키지
01 - 패키지
02 - 뽑기
03 - 젬 충전
04 - 골드 환전
05 - 열쇠 구입
06 - 프리미엄 패키지
07 - 성장 패키지</t>
  </si>
  <si>
    <t>상품 아이콘 인덱스</t>
  </si>
  <si>
    <t>구입화폐종류</t>
  </si>
  <si>
    <t>상품 가격</t>
  </si>
  <si>
    <t>열쇠 인덱스</t>
  </si>
  <si>
    <t>열쇠 구입 수량</t>
  </si>
  <si>
    <t>IconImageCode</t>
  </si>
  <si>
    <t>PriceType</t>
  </si>
  <si>
    <t>Price</t>
  </si>
  <si>
    <t>ExchageTypeCode</t>
  </si>
  <si>
    <t>ExchageAmount</t>
  </si>
  <si>
    <t>열쇠 10 개(우정포인트)</t>
  </si>
  <si>
    <t>열쇠 10 개</t>
  </si>
  <si>
    <t>열쇠 25 개</t>
  </si>
  <si>
    <t>열쇠 65 개</t>
  </si>
  <si>
    <t>열쇠 140 개</t>
  </si>
  <si>
    <t>열쇠 300 개</t>
  </si>
  <si>
    <t>[2017 03월 27일 One Stroe 라이브 서비스 빌드 개발 및 수정 항목]</t>
    <phoneticPr fontId="6" type="noConversion"/>
  </si>
  <si>
    <t>열쇠 상점</t>
    <phoneticPr fontId="6" type="noConversion"/>
  </si>
  <si>
    <t>열쇠 상점의 50개 구매 열쇠상품에 무료뽑기 기능 추가</t>
    <phoneticPr fontId="6" type="noConversion"/>
  </si>
  <si>
    <t>1일 10회 무료 뽑기 : 1시간 1회 충전 , 1일 중 10시간동안 추가 500개 열쇠 획득</t>
    <phoneticPr fontId="6" type="noConversion"/>
  </si>
  <si>
    <r>
      <t>균열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던전 버그 수정</t>
    </r>
    <phoneticPr fontId="6" type="noConversion"/>
  </si>
  <si>
    <r>
      <rPr>
        <sz val="11"/>
        <color theme="1"/>
        <rFont val="Malgun Gothic"/>
        <family val="3"/>
        <charset val="129"/>
      </rPr>
      <t>매칭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유저 상태 정보 오류 수정 업데이트</t>
    </r>
    <phoneticPr fontId="6" type="noConversion"/>
  </si>
  <si>
    <t>결투장 매칭 관련 버그</t>
    <phoneticPr fontId="6" type="noConversion"/>
  </si>
  <si>
    <t>균열던전 관련 버그</t>
    <phoneticPr fontId="6" type="noConversion"/>
  </si>
  <si>
    <t>NOX 개발 완료 항목</t>
    <phoneticPr fontId="6" type="noConversion"/>
  </si>
  <si>
    <t>[2017 03월 24일 One Stroe 라이브 서비스 빌드 개발 및 수정 항목]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</si>
  <si>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</si>
  <si>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</si>
  <si>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제작 시스템</t>
    <phoneticPr fontId="6" type="noConversion"/>
  </si>
  <si>
    <t>인장 제작 메뉴 추가</t>
    <phoneticPr fontId="6" type="noConversion"/>
  </si>
  <si>
    <t>아바타 강화 시스템</t>
    <phoneticPr fontId="6" type="noConversion"/>
  </si>
  <si>
    <t>인장을 통한 아바타 강화 시스템 기능 : 일반 강화(+1) , 축복강화(대강화 +1 ~ +2)</t>
    <phoneticPr fontId="6" type="noConversion"/>
  </si>
  <si>
    <t>일반, 정예, 초월던전</t>
    <phoneticPr fontId="6" type="noConversion"/>
  </si>
  <si>
    <t>.일반던전, 정예던전, 초월던전 결과창에서 스테이지 선택기능 추가</t>
    <phoneticPr fontId="6" type="noConversion"/>
  </si>
  <si>
    <t>요일던전 : 골드 파밍 던전</t>
    <phoneticPr fontId="6" type="noConversion"/>
  </si>
  <si>
    <t>골드 파밍 던전의 연계스킬 비용을 골드 파밍 시 획득한 보상을 고려한 스킬 비용으로 했으나, 다른 요일던전과 동일하게 연계스킬비용으로 적용.</t>
    <phoneticPr fontId="6" type="noConversion"/>
  </si>
  <si>
    <t>골드 파밍 던전 연계스킬 비용 대폭 하향 조정</t>
    <phoneticPr fontId="6" type="noConversion"/>
  </si>
  <si>
    <t>&lt; 추가 변경 사항 &gt;</t>
    <phoneticPr fontId="6" type="noConversion"/>
  </si>
  <si>
    <t>인장 제작 재료 드롭</t>
    <phoneticPr fontId="6" type="noConversion"/>
  </si>
  <si>
    <t>인장 제작에 필요한 제작 재료 : 각 맵에 드롭 설정 적용</t>
    <phoneticPr fontId="6" type="noConversion"/>
  </si>
  <si>
    <t>인장 제작 재료 및 물약 제작 재료 드롭 확률과 제작 확률 조정</t>
    <phoneticPr fontId="6" type="noConversion"/>
  </si>
  <si>
    <t>버서커 스킬 조정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</si>
  <si>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돌진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돌진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7</t>
    </r>
    <r>
      <rPr>
        <sz val="11"/>
        <color theme="1"/>
        <rFont val="Malgun Gothic"/>
        <family val="3"/>
        <charset val="129"/>
      </rPr>
      <t>단계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125 -&gt; 145 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정정</t>
    </r>
    <phoneticPr fontId="6" type="noConversion"/>
  </si>
  <si>
    <t>6단계와 동일한 스킬데미지로 적용되었던 문제 수정.</t>
    <phoneticPr fontId="6" type="noConversion"/>
  </si>
  <si>
    <t>&lt; 기타 및 버그 수정 사항 &gt;</t>
    <phoneticPr fontId="6" type="noConversion"/>
  </si>
  <si>
    <t>&lt; 서버 항목 &gt;</t>
    <phoneticPr fontId="6" type="noConversion"/>
  </si>
  <si>
    <t>랭킹 캐릭터 노출표시</t>
    <phoneticPr fontId="6" type="noConversion"/>
  </si>
  <si>
    <t>초월, 결투장 랭킹 1~10위 캐릭터 닉네임 노출 처리</t>
    <phoneticPr fontId="6" type="noConversion"/>
  </si>
  <si>
    <t>[2017 03월 30일 One Stroe 라이브 서비스 빌드 개발 및 수정 항목: 4월 5일 업데이트 예정 목록]</t>
    <phoneticPr fontId="6" type="noConversion"/>
  </si>
  <si>
    <t>수호레이드</t>
    <phoneticPr fontId="6" type="noConversion"/>
  </si>
  <si>
    <t>아바타 : 용기사</t>
    <phoneticPr fontId="6" type="noConversion"/>
  </si>
  <si>
    <t>용기사 아바타 추가 : 루비를 이용한 구매</t>
    <phoneticPr fontId="6" type="noConversion"/>
  </si>
  <si>
    <t>루비 획득: 수호레이드 난이도별 클리어 시 차등 루비 획득</t>
    <phoneticPr fontId="6" type="noConversion"/>
  </si>
  <si>
    <t>수호레이드 (비동기) 컨텐츠 추가</t>
    <phoneticPr fontId="6" type="noConversion"/>
  </si>
  <si>
    <t>파티원 수</t>
  </si>
  <si>
    <t>보상타입(ePartyPlayRankType)
1: 기여도(데미지)
2: 킬수
3: 점령기여
4: 자신을제외한 파티원모두</t>
  </si>
  <si>
    <t>보상 아이템
인덱스
우편함지급</t>
  </si>
  <si>
    <t>아이템 최소 수량</t>
  </si>
  <si>
    <t>아이템 최대 수량</t>
  </si>
  <si>
    <t>PartyUserCount</t>
  </si>
  <si>
    <t>PartyPlayRankType</t>
  </si>
  <si>
    <t>RewardCode</t>
  </si>
  <si>
    <t>ItemMinCount</t>
  </si>
  <si>
    <t>ItemMaxCount</t>
  </si>
  <si>
    <t>제1수호레이드 쉬움 2파티보상</t>
  </si>
  <si>
    <t>제1수호레이드 쉬움 3파티보상</t>
  </si>
  <si>
    <t>제1수호레이드 쉬움 4파티보상</t>
  </si>
  <si>
    <t>제1수호레이드 중간 2파티보상</t>
  </si>
  <si>
    <t>제1수호레이드 중간 3파티보상</t>
  </si>
  <si>
    <t>제1수호레이드 중간 4파티보상</t>
  </si>
  <si>
    <t>제1수호레이드 어려움 2파티보상</t>
  </si>
  <si>
    <t>제1수호레이드 어려움 3파티보상</t>
  </si>
  <si>
    <t>제1수호레이드 어려움 4파티보상</t>
  </si>
  <si>
    <t>수호레이드 초대보상 설정: 난이도별 파티초대인원에 따른 우정포인트 지급 설정 ( 20170330_수호레이드파티초대보상 참고)</t>
    <phoneticPr fontId="6" type="noConversion"/>
  </si>
  <si>
    <t>All과 선택한 캐릭터 Class 중
하나의 아이템 결정</t>
  </si>
  <si>
    <t>RequiredClass</t>
  </si>
  <si>
    <t>All</t>
  </si>
  <si>
    <t>무조건 지급 방식</t>
  </si>
  <si>
    <t>StageGeneralCode</t>
  </si>
  <si>
    <t>버서커 무기1 -1성</t>
  </si>
  <si>
    <t>Berserker</t>
  </si>
  <si>
    <t>버서커 무기2 -1성</t>
  </si>
  <si>
    <t>버서커 무기3 -1성</t>
  </si>
  <si>
    <t>버서커 무기4 -1성</t>
  </si>
  <si>
    <t>버서커 무기5 -1성</t>
  </si>
  <si>
    <t>버서커 무기6 -1성</t>
  </si>
  <si>
    <t>버서커 갑옷1 - 1성</t>
  </si>
  <si>
    <t>버서커 갑옷2 - 1성</t>
  </si>
  <si>
    <t>버서커 갑옷3 - 1성</t>
  </si>
  <si>
    <t>버서커 갑옷4 - 1성</t>
  </si>
  <si>
    <t>버서커 갑옷5 - 1성</t>
  </si>
  <si>
    <t>버서커 바지1 - 1성</t>
  </si>
  <si>
    <t>버서커 바지2 - 1성</t>
  </si>
  <si>
    <t>버서커 바지3 - 1성</t>
  </si>
  <si>
    <t>버서커 바지4 - 1성</t>
  </si>
  <si>
    <t>버서커 바지5 - 1성</t>
  </si>
  <si>
    <t>버서커 무기1 -2성</t>
  </si>
  <si>
    <t>버서커 무기2 -2성</t>
  </si>
  <si>
    <t>버서커 무기3 -2성</t>
  </si>
  <si>
    <t>버서커 무기4 -2성</t>
  </si>
  <si>
    <t>버서커 무기5 -2성</t>
  </si>
  <si>
    <t>버서커 무기6 -2성</t>
  </si>
  <si>
    <t>버서커 갑옷1 - 2성</t>
  </si>
  <si>
    <t>버서커 갑옷2 - 2성</t>
  </si>
  <si>
    <t>버서커 갑옷3 - 2성</t>
  </si>
  <si>
    <t>버서커 갑옷4 - 2성</t>
  </si>
  <si>
    <t>버서커 갑옷5 - 2성</t>
  </si>
  <si>
    <t>버서커 바지1 - 2성</t>
  </si>
  <si>
    <t>버서커 바지2 - 2성</t>
  </si>
  <si>
    <t>버서커 바지3 - 2성</t>
  </si>
  <si>
    <t>버서커 바지4 - 2성</t>
  </si>
  <si>
    <t>버서커 바지5 - 2성</t>
  </si>
  <si>
    <t>버서커 무기1 -3성</t>
  </si>
  <si>
    <t>버서커 무기2 -3성</t>
  </si>
  <si>
    <t>버서커 무기3 -3성</t>
  </si>
  <si>
    <t>버서커 무기4 -3성</t>
  </si>
  <si>
    <t>버서커 무기5 -3성</t>
  </si>
  <si>
    <t>버서커 무기6 -3성</t>
  </si>
  <si>
    <t>버서커 갑옷1 - 3성</t>
  </si>
  <si>
    <t>버서커 갑옷2 - 3성</t>
  </si>
  <si>
    <t>버서커 갑옷3 - 3성</t>
  </si>
  <si>
    <t>버서커 갑옷4 - 3성</t>
  </si>
  <si>
    <t>버서커 갑옷5 - 3성</t>
  </si>
  <si>
    <t>버서커 바지1 - 3성</t>
  </si>
  <si>
    <t>버서커 바지2 - 3성</t>
  </si>
  <si>
    <t>버서커 바지3 - 3성</t>
  </si>
  <si>
    <t>버서커 바지4 - 3성</t>
  </si>
  <si>
    <t>버서커 바지5 - 3성</t>
  </si>
  <si>
    <t>데몬헌터 무기1 - 1성</t>
  </si>
  <si>
    <t>DemonHunter</t>
  </si>
  <si>
    <t>데몬헌터 무기2 - 1성</t>
  </si>
  <si>
    <t>데몬헌터 무기3 - 1성</t>
  </si>
  <si>
    <t>데몬헌터 무기4 - 1성</t>
  </si>
  <si>
    <t>데몬헌터 무기5 - 1성</t>
  </si>
  <si>
    <t>데몬헌터 무기6 - 1성</t>
  </si>
  <si>
    <t>데몬헌터 갑옷1 - 1성</t>
  </si>
  <si>
    <t>데몬헌터 갑옷2 - 1성</t>
  </si>
  <si>
    <t>데몬헌터 갑옷3 - 1성</t>
  </si>
  <si>
    <t>데몬헌터 갑옷4 - 1성</t>
  </si>
  <si>
    <t>데몬헌터 갑옷5 - 1성</t>
  </si>
  <si>
    <t>데몬헌터 바지1 - 1성</t>
  </si>
  <si>
    <t>데몬헌터 바지2 - 1성</t>
  </si>
  <si>
    <t>데몬헌터 바지3 - 1성</t>
  </si>
  <si>
    <t>데몬헌터 바지4 - 1성</t>
  </si>
  <si>
    <t>데몬헌터 바지5 - 1성</t>
  </si>
  <si>
    <t>데몬헌터 무기1 - 2성</t>
  </si>
  <si>
    <t>데몬헌터 무기2 - 2성</t>
  </si>
  <si>
    <t>데몬헌터 무기3 - 2성</t>
  </si>
  <si>
    <t>데몬헌터 무기4 - 2성</t>
  </si>
  <si>
    <t>데몬헌터 무기5 - 2성</t>
  </si>
  <si>
    <t>데몬헌터 무기6 - 2성</t>
  </si>
  <si>
    <t>데몬헌터 갑옷1 - 2성</t>
  </si>
  <si>
    <t>데몬헌터 갑옷2 - 2성</t>
  </si>
  <si>
    <t>데몬헌터 갑옷3 - 2성</t>
  </si>
  <si>
    <t>데몬헌터 갑옷4 - 2성</t>
  </si>
  <si>
    <t>데몬헌터 갑옷5 - 2성</t>
  </si>
  <si>
    <t>데몬헌터 바지1 - 2성</t>
  </si>
  <si>
    <t>데몬헌터 바지2 - 2성</t>
  </si>
  <si>
    <t>데몬헌터 바지3 - 2성</t>
  </si>
  <si>
    <t>데몬헌터 바지4 - 2성</t>
  </si>
  <si>
    <t>데몬헌터 바지5 - 2성</t>
  </si>
  <si>
    <t>데몬헌터 무기1 - 3성</t>
  </si>
  <si>
    <t>데몬헌터 무기2 - 3성</t>
  </si>
  <si>
    <t>데몬헌터 무기3 - 3성</t>
  </si>
  <si>
    <t>데몬헌터 무기4 - 3성</t>
  </si>
  <si>
    <t>데몬헌터 무기5 - 3성</t>
  </si>
  <si>
    <t>데몬헌터 무기6 - 3성</t>
  </si>
  <si>
    <t>데몬헌터 갑옷1 - 3성</t>
  </si>
  <si>
    <t>데몬헌터 갑옷2 - 3성</t>
  </si>
  <si>
    <t>데몬헌터 갑옷3 - 3성</t>
  </si>
  <si>
    <t>데몬헌터 갑옷4 - 3성</t>
  </si>
  <si>
    <t>데몬헌터 갑옷5 - 3성</t>
  </si>
  <si>
    <t>데몬헌터 바지1 - 3성</t>
  </si>
  <si>
    <t>데몬헌터 바지2 - 3성</t>
  </si>
  <si>
    <t>데몬헌터 바지3 - 3성</t>
  </si>
  <si>
    <t>데몬헌터 바지4 - 3성</t>
  </si>
  <si>
    <t>데몬헌터 바지5 - 3성</t>
  </si>
  <si>
    <t>아칸 무기1 - 1성</t>
  </si>
  <si>
    <t>Archon</t>
  </si>
  <si>
    <t>아칸 무기2 - 1성</t>
  </si>
  <si>
    <t>아칸 무기3 - 1성</t>
  </si>
  <si>
    <t>아칸 무기4 - 1성</t>
  </si>
  <si>
    <t>아칸 무기5 - 1성</t>
  </si>
  <si>
    <t>아칸 무기6 - 1성</t>
  </si>
  <si>
    <t>아칸 갑옷1 - 1성</t>
  </si>
  <si>
    <t>아칸 갑옷2 - 1성</t>
  </si>
  <si>
    <t>아칸 갑옷3 - 1성</t>
  </si>
  <si>
    <t>아칸 갑옷4 - 1성</t>
  </si>
  <si>
    <t>아칸 갑옷5 - 1성</t>
  </si>
  <si>
    <t>아칸 바지1 - 1성</t>
  </si>
  <si>
    <t>아칸 바지2 - 1성</t>
  </si>
  <si>
    <t>아칸 바지3 - 1성</t>
  </si>
  <si>
    <t>아칸 바지4 - 1성</t>
  </si>
  <si>
    <t>아칸 바지5 - 1성</t>
  </si>
  <si>
    <t>아칸 무기1 - 2성</t>
  </si>
  <si>
    <t>아칸 무기2 - 2성</t>
  </si>
  <si>
    <t>아칸 무기3 - 2성</t>
  </si>
  <si>
    <t>아칸 무기4 - 2성</t>
  </si>
  <si>
    <t>아칸 무기5 - 2성</t>
  </si>
  <si>
    <t>아칸 무기6 - 2성</t>
  </si>
  <si>
    <t>아칸 갑옷1 - 2성</t>
  </si>
  <si>
    <t>아칸 갑옷2 - 2성</t>
  </si>
  <si>
    <t>아칸 갑옷3 - 2성</t>
  </si>
  <si>
    <t>아칸 갑옷4 - 2성</t>
  </si>
  <si>
    <t>아칸 갑옷5 - 2성</t>
  </si>
  <si>
    <t>아칸 바지1 - 2성</t>
  </si>
  <si>
    <t>아칸 바지2 - 2성</t>
  </si>
  <si>
    <t>아칸 바지3 - 2성</t>
  </si>
  <si>
    <t>아칸 바지4 - 2성</t>
  </si>
  <si>
    <t>아칸 바지5 - 2성</t>
  </si>
  <si>
    <t>아칸 무기1 - 3성</t>
  </si>
  <si>
    <t>아칸 무기2 - 3성</t>
  </si>
  <si>
    <t>아칸 무기3 - 3성</t>
  </si>
  <si>
    <t>아칸 무기4 - 3성</t>
  </si>
  <si>
    <t>아칸 무기5 - 3성</t>
  </si>
  <si>
    <t>아칸 무기6 - 3성</t>
  </si>
  <si>
    <t>아칸 갑옷1 - 3성</t>
  </si>
  <si>
    <t>아칸 갑옷2 - 3성</t>
  </si>
  <si>
    <t>아칸 갑옷3 - 3성</t>
  </si>
  <si>
    <t>아칸 갑옷4 - 3성</t>
  </si>
  <si>
    <t>아칸 갑옷5 - 3성</t>
  </si>
  <si>
    <t>아칸 바지1 - 3성</t>
  </si>
  <si>
    <t>아칸 바지2 - 3성</t>
  </si>
  <si>
    <t>아칸 바지3 - 3성</t>
  </si>
  <si>
    <t>아칸 바지4 - 3성</t>
  </si>
  <si>
    <t>아칸 바지5 - 3성</t>
  </si>
  <si>
    <t>나이트 무기1 -1성</t>
  </si>
  <si>
    <t>Knight</t>
  </si>
  <si>
    <t>나이트 무기2 -1성</t>
  </si>
  <si>
    <t>나이트 무기3 -1성</t>
  </si>
  <si>
    <t>나이트 무기4 -1성</t>
  </si>
  <si>
    <t>나이트 무기5 -1성</t>
  </si>
  <si>
    <t>나이트 무기6 -1성</t>
  </si>
  <si>
    <t>나이트 갑옷1 - 1성</t>
  </si>
  <si>
    <t>나이트 갑옷2 - 1성</t>
  </si>
  <si>
    <t>나이트 갑옷3 - 1성</t>
  </si>
  <si>
    <t>나이트 갑옷4 - 1성</t>
  </si>
  <si>
    <t>나이트 갑옷5 - 1성</t>
  </si>
  <si>
    <t>나이트 바지1 - 1성</t>
  </si>
  <si>
    <t>나이트 바지2 - 1성</t>
  </si>
  <si>
    <t>나이트 바지3 - 1성</t>
  </si>
  <si>
    <t>나이트 바지4 - 1성</t>
  </si>
  <si>
    <t>나이트 바지5 - 1성</t>
  </si>
  <si>
    <t>나이트 무기1 -2성</t>
  </si>
  <si>
    <t>나이트 무기2 -2성</t>
  </si>
  <si>
    <t>나이트 무기3 -2성</t>
  </si>
  <si>
    <t>나이트 무기4 -2성</t>
  </si>
  <si>
    <t>나이트 무기5 -2성</t>
  </si>
  <si>
    <t>나이트 무기6 -2성</t>
  </si>
  <si>
    <t>나이트 갑옷1 - 2성</t>
  </si>
  <si>
    <t>나이트 갑옷2 - 2성</t>
  </si>
  <si>
    <t>나이트 갑옷3 - 2성</t>
  </si>
  <si>
    <t>나이트 갑옷4 - 2성</t>
  </si>
  <si>
    <t>나이트 갑옷5 - 2성</t>
  </si>
  <si>
    <t>나이트 바지1 - 2성</t>
  </si>
  <si>
    <t>나이트 바지2 - 2성</t>
  </si>
  <si>
    <t>나이트 바지3 - 2성</t>
  </si>
  <si>
    <t>나이트 바지4 - 2성</t>
  </si>
  <si>
    <t>나이트 바지5 - 2성</t>
  </si>
  <si>
    <t>나이트 무기1 -3성</t>
  </si>
  <si>
    <t>나이트 무기2 -3성</t>
  </si>
  <si>
    <t>나이트 무기3 -3성</t>
  </si>
  <si>
    <t>나이트 무기4 -3성</t>
  </si>
  <si>
    <t>나이트 무기5 -3성</t>
  </si>
  <si>
    <t>나이트 무기6 -3성</t>
  </si>
  <si>
    <t>나이트 갑옷1 - 3성</t>
  </si>
  <si>
    <t>나이트 갑옷2 - 3성</t>
  </si>
  <si>
    <t>나이트 갑옷3 - 3성</t>
  </si>
  <si>
    <t>나이트 갑옷4 - 3성</t>
  </si>
  <si>
    <t>나이트 갑옷5 - 3성</t>
  </si>
  <si>
    <t>나이트 바지1 - 3성</t>
  </si>
  <si>
    <t>나이트 바지2 - 3성</t>
  </si>
  <si>
    <t>나이트 바지3 - 3성</t>
  </si>
  <si>
    <t>나이트 바지4 - 3성</t>
  </si>
  <si>
    <t>나이트 바지5 - 3성</t>
  </si>
  <si>
    <t>버서커 무기1 -4성</t>
  </si>
  <si>
    <t>버서커 무기2 -4성</t>
  </si>
  <si>
    <t>버서커 무기3 -4성</t>
  </si>
  <si>
    <t>버서커 무기4 -4성</t>
  </si>
  <si>
    <t>버서커 무기5 -4성</t>
  </si>
  <si>
    <t>버서커 무기6 -4성</t>
  </si>
  <si>
    <t>버서커 갑옷1 - 4성</t>
  </si>
  <si>
    <t>버서커 갑옷2 - 4성</t>
  </si>
  <si>
    <t>버서커 갑옷3 - 4성</t>
  </si>
  <si>
    <t>버서커 갑옷4 - 4성</t>
  </si>
  <si>
    <t>버서커 갑옷5 - 4성</t>
  </si>
  <si>
    <t>버서커 바지1 - 4성</t>
  </si>
  <si>
    <t>버서커 바지2 - 4성</t>
  </si>
  <si>
    <t>버서커 바지3 - 4성</t>
  </si>
  <si>
    <t>버서커 바지4 - 4성</t>
  </si>
  <si>
    <t>버서커 바지5 - 4성</t>
  </si>
  <si>
    <t>데몬헌터 무기1 - 4성</t>
  </si>
  <si>
    <t>데몬헌터 무기2 - 4성</t>
  </si>
  <si>
    <t>데몬헌터 무기3 - 4성</t>
  </si>
  <si>
    <t>데몬헌터 무기4 - 4성</t>
  </si>
  <si>
    <t>데몬헌터 무기5 - 4성</t>
  </si>
  <si>
    <t>데몬헌터 무기6 - 4성</t>
  </si>
  <si>
    <t>데몬헌터 갑옷1 - 4성</t>
  </si>
  <si>
    <t>데몬헌터 갑옷2 - 4성</t>
  </si>
  <si>
    <t>데몬헌터 갑옷3 - 4성</t>
  </si>
  <si>
    <t>데몬헌터 갑옷4 - 4성</t>
  </si>
  <si>
    <t>데몬헌터 갑옷5 - 4성</t>
  </si>
  <si>
    <t>데몬헌터 바지1 - 4성</t>
  </si>
  <si>
    <t>데몬헌터 바지2 - 4성</t>
  </si>
  <si>
    <t>데몬헌터 바지3 - 4성</t>
  </si>
  <si>
    <t>데몬헌터 바지4 - 4성</t>
  </si>
  <si>
    <t>데몬헌터 바지5 - 4성</t>
  </si>
  <si>
    <t>아칸 무기1 - 4성</t>
  </si>
  <si>
    <t>아칸 무기2 - 4성</t>
  </si>
  <si>
    <t>아칸 무기3 - 4성</t>
  </si>
  <si>
    <t>아칸 무기4 - 4성</t>
  </si>
  <si>
    <t>아칸 무기5 - 4성</t>
  </si>
  <si>
    <t>아칸 무기6 - 4성</t>
  </si>
  <si>
    <t>아칸 갑옷1 - 4성</t>
  </si>
  <si>
    <t>아칸 갑옷2 - 4성</t>
  </si>
  <si>
    <t>아칸 갑옷3 - 4성</t>
  </si>
  <si>
    <t>아칸 갑옷4 - 4성</t>
  </si>
  <si>
    <t>아칸 갑옷5 - 4성</t>
  </si>
  <si>
    <t>아칸 바지1 - 4성</t>
  </si>
  <si>
    <t>아칸 바지2 - 4성</t>
  </si>
  <si>
    <t>아칸 바지3 - 4성</t>
  </si>
  <si>
    <t>아칸 바지4 - 4성</t>
  </si>
  <si>
    <t>아칸 바지5 - 4성</t>
  </si>
  <si>
    <t>나이트 무기1 -4성</t>
  </si>
  <si>
    <t>나이트 무기2 -4성</t>
  </si>
  <si>
    <t>나이트 무기3 -4성</t>
  </si>
  <si>
    <t>나이트 무기4 -4성</t>
  </si>
  <si>
    <t>나이트 무기5 -4성</t>
  </si>
  <si>
    <t>나이트 무기6 -4성</t>
  </si>
  <si>
    <t>나이트 갑옷1 - 4성</t>
  </si>
  <si>
    <t>나이트 갑옷2 - 4성</t>
  </si>
  <si>
    <t>나이트 갑옷3 - 4성</t>
  </si>
  <si>
    <t>나이트 갑옷4 - 4성</t>
  </si>
  <si>
    <t>나이트 갑옷5 - 4성</t>
  </si>
  <si>
    <t>나이트 바지1 - 4성</t>
  </si>
  <si>
    <t>나이트 바지2 - 4성</t>
  </si>
  <si>
    <t>나이트 바지3 - 4성</t>
  </si>
  <si>
    <t>나이트 바지4 - 4성</t>
  </si>
  <si>
    <t>나이트 바지5 - 4성</t>
  </si>
  <si>
    <t>수호레이드 일반 보상 설정: 장비아이템 보상, 루비, 기타 재화 설정 (20170330_GuardianRaidReward 참고, 20170330_AddReward 참고)</t>
    <phoneticPr fontId="6" type="noConversion"/>
  </si>
  <si>
    <t>Tool 에서 읽어들이는 값에 대한 여부를 결정하는 필드</t>
  </si>
  <si>
    <t>클래스별 고유 코드</t>
  </si>
  <si>
    <t>최대 생명력</t>
  </si>
  <si>
    <t>기본 충전 최대 활력</t>
  </si>
  <si>
    <t>매트릭스모드 1회 발동 시 활력소모</t>
  </si>
  <si>
    <t>매트릭스모드 1회 발동 시 유지시간</t>
  </si>
  <si>
    <t>매트릭스 슬로우 적용%</t>
  </si>
  <si>
    <t>매트릭스모드 1회 발동 시 재사용대기시간</t>
  </si>
  <si>
    <t>생명력회복</t>
  </si>
  <si>
    <t>활력도</t>
  </si>
  <si>
    <t>초당평균공격력</t>
  </si>
  <si>
    <t>공격속도</t>
  </si>
  <si>
    <t>치명타 확률</t>
  </si>
  <si>
    <t>치명타저항</t>
  </si>
  <si>
    <t>피해감소</t>
  </si>
  <si>
    <t>방어력</t>
  </si>
  <si>
    <t>회피율</t>
  </si>
  <si>
    <t>적중도</t>
  </si>
  <si>
    <t>상태이상저항</t>
  </si>
  <si>
    <t>스킬쿨타임감소</t>
  </si>
  <si>
    <t>이동속도</t>
  </si>
  <si>
    <t>신성력</t>
  </si>
  <si>
    <t>Stm</t>
  </si>
  <si>
    <t>MatrixUseStm</t>
  </si>
  <si>
    <t>MatrixMaintainTime</t>
  </si>
  <si>
    <t>MatrixSlowPecent</t>
  </si>
  <si>
    <t>MatrixCoolTime</t>
  </si>
  <si>
    <t>HpRegenerationPer5Sec</t>
  </si>
  <si>
    <t>StmChrg</t>
  </si>
  <si>
    <t>DPS</t>
  </si>
  <si>
    <t>AttkSpd</t>
  </si>
  <si>
    <t>CrtRt</t>
  </si>
  <si>
    <t>CrtPowDecr</t>
  </si>
  <si>
    <t>DmgDecr</t>
  </si>
  <si>
    <t>DfsPow</t>
  </si>
  <si>
    <t>AvdRt</t>
  </si>
  <si>
    <t>Accr</t>
  </si>
  <si>
    <t>StReg</t>
  </si>
  <si>
    <t>CoolDecr</t>
  </si>
  <si>
    <t>MvSpd</t>
  </si>
  <si>
    <t>DvFrc</t>
  </si>
  <si>
    <t>버서커 개편</t>
    <phoneticPr fontId="6" type="noConversion"/>
  </si>
  <si>
    <t>버서커 치명타세기 레벨별 기본능력치 상향 조정 ( 20170330_PlayerBaseStatus 치명타세기 참고)</t>
    <phoneticPr fontId="6" type="noConversion"/>
  </si>
  <si>
    <t xml:space="preserve"> : 아칸 치명타세기의 95%, 데몬헌터의 75~76% </t>
    <phoneticPr fontId="6" type="noConversion"/>
  </si>
  <si>
    <t>변경</t>
  </si>
  <si>
    <t>버서커 강타 이속감소 옵션 수치 변경</t>
  </si>
  <si>
    <t>강타 스킬 재사용시간  15 초에서 10초로 변경</t>
  </si>
  <si>
    <t xml:space="preserve">버서커 </t>
    <phoneticPr fontId="6" type="noConversion"/>
  </si>
  <si>
    <t>액티브 스킬 : 강타</t>
  </si>
  <si>
    <t>태풍 스킬 재사용시간 17초에서 12~9초로 변경</t>
  </si>
  <si>
    <t>액티브 스킬 : 태풍</t>
    <phoneticPr fontId="6" type="noConversion"/>
  </si>
  <si>
    <t>액티브 스킬 : 파괴</t>
    <phoneticPr fontId="6" type="noConversion"/>
  </si>
  <si>
    <t>파괴 스킬 재사용시간 20초에서 10초로 변경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</si>
  <si>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파괴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방어력감소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변경</t>
    </r>
    <phoneticPr fontId="6" type="noConversion"/>
  </si>
  <si>
    <t>파괴(방어력감소)1</t>
  </si>
  <si>
    <t>파괴(방어력감소)2</t>
  </si>
  <si>
    <t>파괴(방어력감소)3</t>
  </si>
  <si>
    <t>파괴(방어력감소)4</t>
  </si>
  <si>
    <t>파괴(방어력감소)5</t>
  </si>
  <si>
    <t>파괴(방어력감소)6</t>
  </si>
  <si>
    <t>파괴(방어력감소)7</t>
  </si>
  <si>
    <t>강타(이속감소)1~7</t>
    <phoneticPr fontId="6" type="noConversion"/>
  </si>
  <si>
    <t>액티브 스킬 : 살육</t>
    <phoneticPr fontId="6" type="noConversion"/>
  </si>
  <si>
    <t>이전 살육체력흡수</t>
  </si>
  <si>
    <t>버서커 살육 체력흡수 비율 수정</t>
    <phoneticPr fontId="6" type="noConversion"/>
  </si>
  <si>
    <t>살육(체력흡수)1</t>
  </si>
  <si>
    <t>살육(체력흡수)2</t>
  </si>
  <si>
    <t>살육(체력흡수)3</t>
  </si>
  <si>
    <t>살육(체력흡수)4</t>
  </si>
  <si>
    <t>살육(체력흡수)5</t>
  </si>
  <si>
    <t>살육(체력흡수)6</t>
  </si>
  <si>
    <t>살육(체력흡수)7</t>
  </si>
  <si>
    <t>변경 살육체력흡수</t>
    <phoneticPr fontId="6" type="noConversion"/>
  </si>
  <si>
    <t>장비 타입</t>
    <phoneticPr fontId="6" type="noConversion"/>
  </si>
  <si>
    <t>장비 등급</t>
    <phoneticPr fontId="6" type="noConversion"/>
  </si>
  <si>
    <t>아칸 패시브 스킬 간파 : 치명타 세기에서 치명타 확률로 변경,  치명타 확률 수치는 타 클래스와 동일</t>
    <phoneticPr fontId="6" type="noConversion"/>
  </si>
  <si>
    <t>버서커 패시브 스킬 간파 : 치명타 세기에서 치명타 확률로 변경, 치명타 확률 수치는 타 클래스와 동일</t>
    <phoneticPr fontId="6" type="noConversion"/>
  </si>
  <si>
    <r>
      <t>장비아이템 보상 종류 : 무기6종, 상의5종, 하의5종 에 대한 난이도별 등급 보상. [난이도 하 1성~3성, 난이도 중2성~</t>
    </r>
    <r>
      <rPr>
        <b/>
        <sz val="10"/>
        <color theme="1"/>
        <rFont val="맑은 고딕"/>
        <family val="3"/>
        <charset val="129"/>
        <scheme val="minor"/>
      </rPr>
      <t>4성(4.8%)</t>
    </r>
    <r>
      <rPr>
        <sz val="10"/>
        <color theme="1"/>
        <rFont val="맑은 고딕"/>
        <family val="3"/>
        <charset val="129"/>
        <scheme val="minor"/>
      </rPr>
      <t>, 난이도 상2성~</t>
    </r>
    <r>
      <rPr>
        <b/>
        <sz val="10"/>
        <color theme="1"/>
        <rFont val="맑은 고딕"/>
        <family val="3"/>
        <charset val="129"/>
        <scheme val="minor"/>
      </rPr>
      <t>4성(8%)</t>
    </r>
    <r>
      <rPr>
        <sz val="10"/>
        <color theme="1"/>
        <rFont val="맑은 고딕"/>
        <family val="3"/>
        <charset val="129"/>
        <scheme val="minor"/>
      </rPr>
      <t>]</t>
    </r>
    <phoneticPr fontId="6" type="noConversion"/>
  </si>
  <si>
    <t>아칸 개편</t>
    <phoneticPr fontId="6" type="noConversion"/>
  </si>
  <si>
    <t>아칸</t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</si>
  <si>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월령갑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변경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방어력증가를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신성력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교체</t>
    </r>
  </si>
  <si>
    <t>액티브 스킬 : 월령갑</t>
    <phoneticPr fontId="6" type="noConversion"/>
  </si>
  <si>
    <t>월령갑(신성력증가)1</t>
  </si>
  <si>
    <t>월령갑(반사)1</t>
  </si>
  <si>
    <t>월령갑(신성력증가)2</t>
  </si>
  <si>
    <t>월령갑(반사)2</t>
  </si>
  <si>
    <t>월령갑(신성력증가)3</t>
  </si>
  <si>
    <t>월령갑(반사)3</t>
  </si>
  <si>
    <t>월령갑(신성력증가)4</t>
  </si>
  <si>
    <t>월령갑(반사)4</t>
  </si>
  <si>
    <t>월령갑(신성력증가)5</t>
  </si>
  <si>
    <t>월령갑(반사)5</t>
  </si>
  <si>
    <t>월령갑(신성력증가)6</t>
  </si>
  <si>
    <t>월령갑(반사)6</t>
  </si>
  <si>
    <t>월령갑(신성력증가)7</t>
  </si>
  <si>
    <t>월령갑(반사)7</t>
  </si>
  <si>
    <t>유지시간</t>
    <phoneticPr fontId="6" type="noConversion"/>
  </si>
  <si>
    <t>수치</t>
    <phoneticPr fontId="6" type="noConversion"/>
  </si>
  <si>
    <t>옵션변경(방어력-&gt;신성력)</t>
    <phoneticPr fontId="6" type="noConversion"/>
  </si>
  <si>
    <t>아칸 액티브 스킬 개편 (내용참고0330_1)</t>
    <phoneticPr fontId="6" type="noConversion"/>
  </si>
  <si>
    <t>버서커 액티브 스킬 개편 (내용참고0330_1)</t>
    <phoneticPr fontId="6" type="noConversion"/>
  </si>
  <si>
    <t>[녹스] 버서커 투구1 - 4성</t>
  </si>
  <si>
    <t>[녹스] 버서커 투구2 - 4성</t>
  </si>
  <si>
    <t>[녹스] 버서커 투구3 - 4성</t>
  </si>
  <si>
    <t>[녹스] 버서커 투구4 - 4성</t>
  </si>
  <si>
    <t>[녹스] 버서커 투구5 - 4성</t>
  </si>
  <si>
    <t>[녹스] 버서커 장갑1 - 4성</t>
  </si>
  <si>
    <t>[녹스] 버서커 장갑2 - 4성</t>
  </si>
  <si>
    <t>[녹스] 버서커 장갑3 - 4성</t>
  </si>
  <si>
    <t>[녹스] 버서커 장갑4 - 4성</t>
  </si>
  <si>
    <t>[녹스] 버서커 장갑5 - 4성</t>
  </si>
  <si>
    <t>[녹스] 버서커 신발1 - 4성</t>
  </si>
  <si>
    <t>[녹스] 버서커 신발2 - 4성</t>
  </si>
  <si>
    <t>[녹스] 버서커 신발3 - 4성</t>
  </si>
  <si>
    <t>[녹스] 버서커 신발4 - 4성</t>
  </si>
  <si>
    <t>[녹스] 버서커 신발5 - 4성</t>
  </si>
  <si>
    <t>[녹스] 데몬헌터 투구1 - 4성</t>
  </si>
  <si>
    <t>[녹스] 데몬헌터 투구2 - 4성</t>
  </si>
  <si>
    <t>[녹스] 데몬헌터 투구3 - 4성</t>
  </si>
  <si>
    <t>[녹스] 데몬헌터 투구4 - 4성</t>
  </si>
  <si>
    <t>[녹스] 데몬헌터 투구5 - 4성</t>
  </si>
  <si>
    <t>[녹스] 데몬헌터 장갑1 - 4성</t>
  </si>
  <si>
    <t>[녹스] 데몬헌터 장갑2 - 4성</t>
  </si>
  <si>
    <t>[녹스] 데몬헌터 장갑3 - 4성</t>
  </si>
  <si>
    <t>[녹스] 데몬헌터 장갑4 - 4성</t>
  </si>
  <si>
    <t>[녹스] 데몬헌터 장갑5 - 4성</t>
  </si>
  <si>
    <t>[녹스] 데몬헌터 신발1 - 4성</t>
  </si>
  <si>
    <t>[녹스] 데몬헌터 신발2 - 4성</t>
  </si>
  <si>
    <t>[녹스] 데몬헌터 신발3 - 4성</t>
  </si>
  <si>
    <t>[녹스] 데몬헌터 신발4 - 4성</t>
  </si>
  <si>
    <t>[녹스] 데몬헌터 신발5 - 4성</t>
  </si>
  <si>
    <t>[녹스] 아칸 투구1 - 4성</t>
  </si>
  <si>
    <t>[녹스] 아칸 투구2 - 4성</t>
  </si>
  <si>
    <t>[녹스] 아칸 투구3 - 4성</t>
  </si>
  <si>
    <t>[녹스] 아칸 투구4 - 4성</t>
  </si>
  <si>
    <t>[녹스] 아칸 투구5 - 4성</t>
  </si>
  <si>
    <t>[녹스] 아칸 장갑1 - 4성</t>
  </si>
  <si>
    <t>[녹스] 아칸 장갑2 - 4성</t>
  </si>
  <si>
    <t>[녹스] 아칸 장갑3 - 4성</t>
  </si>
  <si>
    <t>[녹스] 아칸 장갑4 - 4성</t>
  </si>
  <si>
    <t>[녹스] 아칸 장갑5 - 4성</t>
  </si>
  <si>
    <t>[녹스] 아칸 신발1 - 4성</t>
  </si>
  <si>
    <t>[녹스] 아칸 신발2 - 4성</t>
  </si>
  <si>
    <t>[녹스] 아칸 신발3 - 4성</t>
  </si>
  <si>
    <t>[녹스] 아칸 신발4 - 4성</t>
  </si>
  <si>
    <t>[녹스] 아칸 신발5 - 4성</t>
  </si>
  <si>
    <t>[녹스] 나이트 투구1 - 4성</t>
  </si>
  <si>
    <t>[녹스] 나이트 투구2 - 4성</t>
  </si>
  <si>
    <t>[녹스] 나이트 투구3 - 4성</t>
  </si>
  <si>
    <t>[녹스] 나이트 투구4 - 4성</t>
  </si>
  <si>
    <t>[녹스] 나이트 투구5 - 4성</t>
  </si>
  <si>
    <t>[녹스] 나이트 장갑1 - 4성</t>
  </si>
  <si>
    <t>[녹스] 나이트 장갑2 - 4성</t>
  </si>
  <si>
    <t>[녹스] 나이트 장갑3 - 4성</t>
  </si>
  <si>
    <t>[녹스] 나이트 장갑4 - 4성</t>
  </si>
  <si>
    <t>[녹스] 나이트 장갑5 - 4성</t>
  </si>
  <si>
    <t>[녹스] 나이트 신발1 - 4성</t>
  </si>
  <si>
    <t>[녹스] 나이트 신발2 - 4성</t>
  </si>
  <si>
    <t>[녹스] 나이트 신발3 - 4성</t>
  </si>
  <si>
    <t>[녹스] 나이트 신발4 - 4성</t>
  </si>
  <si>
    <t>[녹스] 나이트 신발5 - 4성</t>
  </si>
  <si>
    <t>용기사 아바타 추가 : 루비를 이용한 구매 (가격 : 300 루비)</t>
    <phoneticPr fontId="6" type="noConversion"/>
  </si>
  <si>
    <t>* 우정포인트</t>
    <phoneticPr fontId="6" type="noConversion"/>
  </si>
  <si>
    <t>태풍1</t>
  </si>
  <si>
    <t>태풍2</t>
  </si>
  <si>
    <t>태풍3</t>
  </si>
  <si>
    <t>태풍4</t>
  </si>
  <si>
    <t>태풍5</t>
  </si>
  <si>
    <t>태풍6</t>
  </si>
  <si>
    <t>태풍7</t>
  </si>
  <si>
    <t>버서커 태풍 스킬데미지 조정</t>
    <phoneticPr fontId="6" type="noConversion"/>
  </si>
  <si>
    <t>파괴 1</t>
  </si>
  <si>
    <t>파괴 2</t>
  </si>
  <si>
    <t>파괴 3</t>
  </si>
  <si>
    <t>파괴 4</t>
  </si>
  <si>
    <t>파괴 5</t>
  </si>
  <si>
    <t>파괴 6</t>
  </si>
  <si>
    <t>파괴 7</t>
  </si>
  <si>
    <t>버서커 파괴 스킬데미지 조정</t>
    <phoneticPr fontId="6" type="noConversion"/>
  </si>
  <si>
    <t>버서커 살육 스킬데미지 조정</t>
    <phoneticPr fontId="6" type="noConversion"/>
  </si>
  <si>
    <t>살육 1</t>
  </si>
  <si>
    <t>살육 2</t>
  </si>
  <si>
    <t>살육 3</t>
  </si>
  <si>
    <t>살육 4</t>
  </si>
  <si>
    <t>살육 5</t>
  </si>
  <si>
    <t>살육 6</t>
  </si>
  <si>
    <t>살육 7</t>
  </si>
  <si>
    <t>살육 스킬 재사용시간 13초에서 10초로 변경</t>
    <phoneticPr fontId="6" type="noConversion"/>
  </si>
  <si>
    <t>살육(체력흡수)6</t>
    <phoneticPr fontId="6" type="noConversion"/>
  </si>
  <si>
    <t>액티브 스킬 : 포효</t>
    <phoneticPr fontId="6" type="noConversion"/>
  </si>
  <si>
    <t>포효 스킬 재사용시간 15초에서 15~9초(1강화당 1초 감소)로 변경</t>
    <phoneticPr fontId="6" type="noConversion"/>
  </si>
  <si>
    <t>옵션변경(신성력)</t>
    <phoneticPr fontId="6" type="noConversion"/>
  </si>
  <si>
    <t>액티브 스킬 : 치유</t>
    <phoneticPr fontId="6" type="noConversion"/>
  </si>
  <si>
    <r>
      <t>치유(신성력증가)</t>
    </r>
    <r>
      <rPr>
        <sz val="10"/>
        <color rgb="FF000000"/>
        <rFont val="Calibri"/>
        <family val="2"/>
      </rPr>
      <t>1</t>
    </r>
  </si>
  <si>
    <r>
      <t>치유(신성력증가)</t>
    </r>
    <r>
      <rPr>
        <sz val="10"/>
        <color rgb="FF000000"/>
        <rFont val="Calibri"/>
        <family val="2"/>
      </rPr>
      <t>2</t>
    </r>
  </si>
  <si>
    <r>
      <t>치유(신성력증가)</t>
    </r>
    <r>
      <rPr>
        <sz val="10"/>
        <color rgb="FF000000"/>
        <rFont val="Calibri"/>
        <family val="2"/>
      </rPr>
      <t>3</t>
    </r>
  </si>
  <si>
    <r>
      <t>치유(신성력증가)</t>
    </r>
    <r>
      <rPr>
        <sz val="10"/>
        <color rgb="FF000000"/>
        <rFont val="Calibri"/>
        <family val="2"/>
      </rPr>
      <t>4</t>
    </r>
  </si>
  <si>
    <r>
      <t>치유(신성력증가)</t>
    </r>
    <r>
      <rPr>
        <sz val="10"/>
        <color rgb="FF000000"/>
        <rFont val="Calibri"/>
        <family val="2"/>
      </rPr>
      <t>5</t>
    </r>
  </si>
  <si>
    <r>
      <t>치유(신성력증가)</t>
    </r>
    <r>
      <rPr>
        <sz val="10"/>
        <color rgb="FF000000"/>
        <rFont val="Calibri"/>
        <family val="2"/>
      </rPr>
      <t>6</t>
    </r>
  </si>
  <si>
    <r>
      <t>치유(신성력증가)</t>
    </r>
    <r>
      <rPr>
        <sz val="10"/>
        <color rgb="FF000000"/>
        <rFont val="Calibri"/>
        <family val="2"/>
      </rPr>
      <t>7</t>
    </r>
  </si>
  <si>
    <t>액티브 스킬 : 광분</t>
    <phoneticPr fontId="6" type="noConversion"/>
  </si>
  <si>
    <t>광분 스킬 옵션 공격력 증가 비율 수정 (유지시간 동일)</t>
    <phoneticPr fontId="6" type="noConversion"/>
  </si>
  <si>
    <t>광분(공격력증가)1</t>
  </si>
  <si>
    <t>광분(공격력증가)2</t>
  </si>
  <si>
    <t>광분(공격력증가)3</t>
  </si>
  <si>
    <t>광분(공격력증가)4</t>
  </si>
  <si>
    <t>광분(공격력증가)5</t>
  </si>
  <si>
    <t>광분(공격력증가)6</t>
  </si>
  <si>
    <t>광분(공격력증가)7</t>
  </si>
  <si>
    <t>아이템 이름 한글</t>
  </si>
  <si>
    <t>상점 인덱스
01_패키지
02_뽑기
03_젬 충전
04_골드 환전
05_열쇠 구입</t>
  </si>
  <si>
    <t>뽑기 횟수</t>
  </si>
  <si>
    <t>뽑기 종류</t>
  </si>
  <si>
    <t>뽑기 화폐종류</t>
  </si>
  <si>
    <t>뽑기 가격</t>
  </si>
  <si>
    <t>뽑기 그룹 인덱스
DB &gt; Shop_GachaGradeGroup 참조</t>
  </si>
  <si>
    <t>뽑기상점
표시 여부</t>
  </si>
  <si>
    <t>PullCount</t>
  </si>
  <si>
    <t>GachaType</t>
  </si>
  <si>
    <t>GachaGradeGroupCode</t>
  </si>
  <si>
    <t>IsShopShow</t>
  </si>
  <si>
    <t>Runestone</t>
  </si>
  <si>
    <t>Ruby</t>
  </si>
  <si>
    <t>루비 균열석 뽑기</t>
  </si>
  <si>
    <t>RiftStone</t>
  </si>
  <si>
    <t>루비 골드 뽑기</t>
  </si>
  <si>
    <t>루비 일반 인장 뽑기</t>
  </si>
  <si>
    <t>루비 축복 인장 뽑기</t>
  </si>
  <si>
    <t>루비 룬스톤 뽑기</t>
  </si>
  <si>
    <t>루비 물약 뽑기</t>
  </si>
  <si>
    <t>Potion</t>
  </si>
  <si>
    <t>뽑기 그룹 인덱스</t>
  </si>
  <si>
    <t>뽑기 아이템 그룹 인덱스
DB &gt; Shop_GachaItemGroup 참조</t>
  </si>
  <si>
    <t>뽑기 아이템 그룹
당첨 확률
무조건 1개 당첨</t>
  </si>
  <si>
    <t>GachaItemGroupCode</t>
  </si>
  <si>
    <t>GroupRate</t>
  </si>
  <si>
    <t>뽑기 아이템 인덱스</t>
  </si>
  <si>
    <t>아이템 인덱스</t>
  </si>
  <si>
    <t>아이템 수량</t>
  </si>
  <si>
    <t>클래스 타입별 구분
All : 공통
Berserker : 버서커
DemonHunter : 데몬헌터
Archon : 아칸
Knight : 나이트</t>
  </si>
  <si>
    <t>ItemCode</t>
  </si>
  <si>
    <t>ItemCount</t>
  </si>
  <si>
    <t>룬스톤 용맹 - 1성</t>
  </si>
  <si>
    <t>룬스톤 수호 - 1성</t>
  </si>
  <si>
    <t>룬스톤 지혜 - 1성</t>
  </si>
  <si>
    <t>룬스톤 재능 - 1성</t>
  </si>
  <si>
    <t>룬스톤 용맹 - 2성</t>
  </si>
  <si>
    <t>룬스톤 수호 - 2성</t>
  </si>
  <si>
    <t>룬스톤 지혜 - 2성</t>
  </si>
  <si>
    <t>룬스톤 재능 - 2성</t>
  </si>
  <si>
    <t>ALL</t>
  </si>
  <si>
    <t>루비 균열석 1회 뽑기</t>
  </si>
  <si>
    <t>루비 골드 1회 뽑기</t>
  </si>
  <si>
    <t>루비상점 추가</t>
    <phoneticPr fontId="6" type="noConversion"/>
  </si>
  <si>
    <t>액티브 스킬 : 마검</t>
    <phoneticPr fontId="6" type="noConversion"/>
  </si>
  <si>
    <t>마검 스킬 범위 확대, 적군 끌어당김 효과 개선</t>
    <phoneticPr fontId="6" type="noConversion"/>
  </si>
  <si>
    <t>액티브 스킬 : 소각</t>
    <phoneticPr fontId="6" type="noConversion"/>
  </si>
  <si>
    <t>아칸 소각 범위 확대 7미터 -&gt; 8미터</t>
    <phoneticPr fontId="6" type="noConversion"/>
  </si>
  <si>
    <t>액티브 스킬 : 유성</t>
    <phoneticPr fontId="6" type="noConversion"/>
  </si>
  <si>
    <t>액티브 스킬 : 눈보라</t>
    <phoneticPr fontId="6" type="noConversion"/>
  </si>
  <si>
    <t>아칸 눈보라 범위 확대 6미터 -&gt; 9미터</t>
    <phoneticPr fontId="6" type="noConversion"/>
  </si>
  <si>
    <t>액티브 스킬 : 카르마</t>
    <phoneticPr fontId="6" type="noConversion"/>
  </si>
  <si>
    <t>친구 장비보기 및 랭킹 유저 장비 보기 시 능력치 오류 수정</t>
    <phoneticPr fontId="6" type="noConversion"/>
  </si>
  <si>
    <t>결투장 결과화면에서 결투장 로비화면 버튼 추가</t>
  </si>
  <si>
    <t>균열전에서 캐릭터 레벨 50인 캐릭터가 부캐릭 레벨 50이하일때 난이도 설정 문제 수정</t>
    <phoneticPr fontId="6" type="noConversion"/>
  </si>
  <si>
    <t>던전 진입시 오토 연계 스킬 체크 하지 않아도 골드 차감 되는 문제 수정(골드는 차감되도 재접속 시 정상적으로 골드는 나오고 있었음)</t>
    <phoneticPr fontId="6" type="noConversion"/>
  </si>
  <si>
    <t>스킬 연출시 배경이 모두 어두워져야 하는데 카메라에 오브젝트가 일부 보이던 버그 수정</t>
    <phoneticPr fontId="6" type="noConversion"/>
  </si>
  <si>
    <t>초월 파티 창 진입후 마을로비로 돌아왔을때 맵 라이트가 꺼지던 버그 수정</t>
    <phoneticPr fontId="6" type="noConversion"/>
  </si>
  <si>
    <t>전사 강압 끌어당기기 일부몹 안되던 버그 수정</t>
    <phoneticPr fontId="6" type="noConversion"/>
  </si>
  <si>
    <t>조력자  UI 개선 : 상위 메뉴 간소화</t>
    <phoneticPr fontId="6" type="noConversion"/>
  </si>
  <si>
    <t>조력자  성장 레벨 30에서 레벨 40으로 확장.</t>
    <phoneticPr fontId="6" type="noConversion"/>
  </si>
  <si>
    <t>조력자 성장 물약 사용 버튼 기능 개선: 물약사용 속도 빨라짐.</t>
    <phoneticPr fontId="6" type="noConversion"/>
  </si>
  <si>
    <t>* 녹스 투구, 장갑, 신발 4성 15종 그룹에 대한 총 확률 1.5%</t>
    <phoneticPr fontId="6" type="noConversion"/>
  </si>
  <si>
    <t>조력자 소환 가능</t>
    <phoneticPr fontId="6" type="noConversion"/>
  </si>
  <si>
    <t xml:space="preserve"> [난이도 하 1성~3성, 난이도 중2성~4성(4.8%), 난이도 상2성~4성(10.5.%, 녹스1.5%)]</t>
  </si>
  <si>
    <t>아칸 액티브 스킬 개편 (내용참고0405_1)</t>
    <phoneticPr fontId="6" type="noConversion"/>
  </si>
  <si>
    <t>버서커 액티브 스킬 개편 (내용참고0405_1)</t>
    <phoneticPr fontId="6" type="noConversion"/>
  </si>
  <si>
    <t>버서커 치명타세기 레벨별 기본능력치 상향 조정 ( 20170405_PlayerBaseStatus 치명타세기 참고)</t>
    <phoneticPr fontId="6" type="noConversion"/>
  </si>
  <si>
    <t>루비 전용 뽑기 상품 구성 : 20170405_ShopGacha, 20170405_ShopGachaGradeGroup, 20170405_ShopGachaItemGroup 참고</t>
    <phoneticPr fontId="6" type="noConversion"/>
  </si>
  <si>
    <t>결투장 순위에 따른 랭킹 심볼 추가 : 랭킹 1위 금 왕관, 2위 은 왕관, …</t>
    <phoneticPr fontId="6" type="noConversion"/>
  </si>
  <si>
    <t>길드 랭킹 - 길드 레벨에 따라서 랭킹 순위 처리</t>
    <phoneticPr fontId="6" type="noConversion"/>
  </si>
  <si>
    <t>길드 공지 및 안개 기능 추가</t>
    <phoneticPr fontId="6" type="noConversion"/>
  </si>
  <si>
    <t>강타1</t>
  </si>
  <si>
    <t>강타2</t>
  </si>
  <si>
    <t>강타3</t>
  </si>
  <si>
    <t>강타4</t>
  </si>
  <si>
    <t>강타5</t>
  </si>
  <si>
    <t>강타6</t>
  </si>
  <si>
    <t>강타7</t>
  </si>
  <si>
    <t>낮은 레벨 구간에서 비율상향</t>
    <phoneticPr fontId="6" type="noConversion"/>
  </si>
  <si>
    <t>소각1</t>
  </si>
  <si>
    <t>소각2</t>
  </si>
  <si>
    <t>소각3</t>
  </si>
  <si>
    <t>소각4</t>
  </si>
  <si>
    <t>소각5</t>
  </si>
  <si>
    <t>소각6</t>
  </si>
  <si>
    <t>소각7</t>
  </si>
  <si>
    <t>소각(기절)1</t>
  </si>
  <si>
    <t>소각(기절)2</t>
  </si>
  <si>
    <t>소각(기절)3</t>
  </si>
  <si>
    <t>소각(기절)4</t>
  </si>
  <si>
    <t>소각(기절)5</t>
  </si>
  <si>
    <t>소각(기절)6</t>
  </si>
  <si>
    <t>소각(기절)7</t>
  </si>
  <si>
    <t>소각 기절효과 추가</t>
    <phoneticPr fontId="6" type="noConversion"/>
  </si>
  <si>
    <t>유지시간</t>
    <phoneticPr fontId="6" type="noConversion"/>
  </si>
  <si>
    <t>액티브 스킬 : 화염구</t>
    <phoneticPr fontId="6" type="noConversion"/>
  </si>
  <si>
    <t>아칸 화염구 스킬데미지 조정</t>
    <phoneticPr fontId="6" type="noConversion"/>
  </si>
  <si>
    <t>화염구1</t>
  </si>
  <si>
    <t>화염구2</t>
  </si>
  <si>
    <t>화염구3</t>
  </si>
  <si>
    <t>화염구4</t>
  </si>
  <si>
    <t>화염구5</t>
  </si>
  <si>
    <t>화염구6</t>
  </si>
  <si>
    <t>화염구7</t>
  </si>
  <si>
    <r>
      <t>버서커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강타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스킬데미지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조정</t>
    </r>
  </si>
  <si>
    <t>아칸 유성 추가효과 침묵(2초) 를 혼란 2초로 변경</t>
    <phoneticPr fontId="6" type="noConversion"/>
  </si>
  <si>
    <t>액티브 스킬 : 뇌연격</t>
    <phoneticPr fontId="6" type="noConversion"/>
  </si>
  <si>
    <t>아칸 뇌연격 스킬데미지 조정</t>
    <phoneticPr fontId="6" type="noConversion"/>
  </si>
  <si>
    <t>뇌연격1</t>
  </si>
  <si>
    <t>뇌연격2</t>
  </si>
  <si>
    <t>뇌연격3</t>
  </si>
  <si>
    <t>뇌연격4</t>
  </si>
  <si>
    <t>뇌연격5</t>
  </si>
  <si>
    <t>뇌연격6</t>
  </si>
  <si>
    <t>뇌연격7</t>
  </si>
  <si>
    <t>해탈(공격력증가)1</t>
  </si>
  <si>
    <t>해탈(치명타세기증가)1</t>
  </si>
  <si>
    <t>해탈(공격력증가)2</t>
  </si>
  <si>
    <t>해탈(치명타세기증가)2</t>
  </si>
  <si>
    <t>해탈(공격력증가)3</t>
  </si>
  <si>
    <t>해탈(치명타세기증가)3</t>
  </si>
  <si>
    <t>해탈(공격력증가)4</t>
  </si>
  <si>
    <t>해탈(치명타세기증가)4</t>
  </si>
  <si>
    <t>해탈(공격력증가)5</t>
  </si>
  <si>
    <t>해탈(치명타세기증가)5</t>
  </si>
  <si>
    <t>해탈(공격력증가)6</t>
  </si>
  <si>
    <t>해탈(치명타세기증가)6</t>
  </si>
  <si>
    <t>해탈(공격력증가)7</t>
  </si>
  <si>
    <t>해탈(치명타세기증가)7</t>
  </si>
  <si>
    <t>액티브 스킬 : 해탈</t>
    <phoneticPr fontId="6" type="noConversion"/>
  </si>
  <si>
    <t>해탈 옵션 능력 변경</t>
    <phoneticPr fontId="6" type="noConversion"/>
  </si>
  <si>
    <t>월령갑(방어력증가)1</t>
  </si>
  <si>
    <t>월령갑(방어력증가)2</t>
  </si>
  <si>
    <t>월령갑(방어력증가)3</t>
  </si>
  <si>
    <t>월령갑(방어력증가)4</t>
  </si>
  <si>
    <t>월령갑(방어력증가)5</t>
  </si>
  <si>
    <t>월령갑(방어력증가)6</t>
  </si>
  <si>
    <t>월령갑(방어력증가)7</t>
  </si>
  <si>
    <t>카르마1</t>
  </si>
  <si>
    <t>카르마2</t>
  </si>
  <si>
    <t>카르마3</t>
  </si>
  <si>
    <t>카르마4</t>
  </si>
  <si>
    <t>카르마5</t>
  </si>
  <si>
    <t>카르마6</t>
  </si>
  <si>
    <t>카르마7</t>
  </si>
  <si>
    <t>아칸 카르마 스킬데미지 조정</t>
    <phoneticPr fontId="6" type="noConversion"/>
  </si>
  <si>
    <t xml:space="preserve">기존 효과 그대로 </t>
    <phoneticPr fontId="6" type="noConversion"/>
  </si>
  <si>
    <t>액티브 스킬 : 암흑</t>
    <phoneticPr fontId="6" type="noConversion"/>
  </si>
  <si>
    <t>암흑1</t>
  </si>
  <si>
    <t>암흑2</t>
  </si>
  <si>
    <t>암흑3</t>
  </si>
  <si>
    <t>암흑4</t>
  </si>
  <si>
    <t>암흑5</t>
  </si>
  <si>
    <t>암흑6</t>
  </si>
  <si>
    <t>암흑7</t>
  </si>
  <si>
    <t>치유1</t>
  </si>
  <si>
    <t>치유2</t>
  </si>
  <si>
    <t>치유3</t>
  </si>
  <si>
    <t>치유4</t>
  </si>
  <si>
    <t>치유5</t>
  </si>
  <si>
    <t>치유6</t>
  </si>
  <si>
    <t>치유7</t>
  </si>
  <si>
    <t>치유 스킬 재사용시간 조정</t>
    <phoneticPr fontId="6" type="noConversion"/>
  </si>
  <si>
    <t>아칸 치유 옵션 신성력증가 조정</t>
    <phoneticPr fontId="6" type="noConversion"/>
  </si>
  <si>
    <t>암흑 스킬 재사용시간 조정</t>
    <phoneticPr fontId="6" type="noConversion"/>
  </si>
  <si>
    <t>포효 1</t>
  </si>
  <si>
    <t>포효 2</t>
  </si>
  <si>
    <t>포효 3</t>
  </si>
  <si>
    <t>포효 4</t>
  </si>
  <si>
    <t>포효 5</t>
  </si>
  <si>
    <t>포효 6</t>
  </si>
  <si>
    <t>포효 7</t>
  </si>
  <si>
    <t>버서커 살육 체력흡수 비율 조정</t>
    <phoneticPr fontId="6" type="noConversion"/>
  </si>
  <si>
    <t>버서커 파괴 방어력감소 옵션 수치 조정</t>
    <phoneticPr fontId="6" type="noConversion"/>
  </si>
  <si>
    <t>버서커 강타 이속감소 옵션 수치 조정</t>
    <phoneticPr fontId="6" type="noConversion"/>
  </si>
  <si>
    <t>성장 격차가 극심한 문제를 해결하고자 1차저으로 1회 타격(단타) 스킬들에 대하여</t>
    <phoneticPr fontId="6" type="noConversion"/>
  </si>
  <si>
    <t>재사용시간 및 스킬 데미지 능력을 조정함.</t>
    <phoneticPr fontId="6" type="noConversion"/>
  </si>
  <si>
    <t>강타의 경우 상대에 대한 약화 계통 효과를 갖고 있지만 그 효과가 상당히 미비하여 약간의 조정이 필요하여 상승 조정</t>
    <phoneticPr fontId="6" type="noConversion"/>
  </si>
  <si>
    <t>태풍은 1회 발사형 스킬로 1회 타격형 스킬보다 사거리(피격거리)가 조금 긴 장점은 있지만.</t>
    <phoneticPr fontId="6" type="noConversion"/>
  </si>
  <si>
    <t>강타와 마찬가지로 재사용시간 및 스킬 데미지 능력의 조정이 필요함.</t>
    <phoneticPr fontId="6" type="noConversion"/>
  </si>
  <si>
    <t>대상효과가 없는 만큼 강타보다 상대적으로 데미지 능력을 높게 잡혀있다.</t>
    <phoneticPr fontId="6" type="noConversion"/>
  </si>
  <si>
    <t xml:space="preserve">강타와 매우 흡사한 스킬이나, </t>
    <phoneticPr fontId="6" type="noConversion"/>
  </si>
  <si>
    <t>파괴의 경우 상대에 대한 약화 계통 종류가 강타의 그것보다 전투효용가치가 있도록 효과 수치를 조절함.</t>
    <phoneticPr fontId="6" type="noConversion"/>
  </si>
  <si>
    <t>역시나 재사용시간에 대한 조정과 스킬 데미지 능력을 조정함.</t>
    <phoneticPr fontId="6" type="noConversion"/>
  </si>
  <si>
    <t xml:space="preserve">강타 스킬과 같은 1회 타격형 범위 스킬이나, </t>
    <phoneticPr fontId="6" type="noConversion"/>
  </si>
  <si>
    <t>1회 타격형 범위 스킬의 경우 타클래스에 비해 공격사거리 및 공격속도가 현저하게 차이로</t>
    <phoneticPr fontId="6" type="noConversion"/>
  </si>
  <si>
    <t>상위 효과인 체력 흡수를 지닌 스킬인 만큼 해당 스킬에 대한 조정은 상당히 조심스럽다.</t>
    <phoneticPr fontId="6" type="noConversion"/>
  </si>
  <si>
    <t>우선적으로 1회 타격형 범위 스킬계열이다보니, 피격 대상의 개체수를 고려하지 않을 수 없다.</t>
    <phoneticPr fontId="6" type="noConversion"/>
  </si>
  <si>
    <t>하지만, 제공되는 맵 컨텐츠 중 주력 컨텐츠가 이동 및 전투가 반복되는 형태가 많다보니, 조금의 상향으로 조정</t>
    <phoneticPr fontId="6" type="noConversion"/>
  </si>
  <si>
    <t>체력흡수공식이 변경되어 관련 수치 역시 그에 맞도록 조정되었다.</t>
    <phoneticPr fontId="6" type="noConversion"/>
  </si>
  <si>
    <t>아직은 다수 개체를 몰아서 고의적인 몬스터 어그로 풀링인 경우에 대한 예외처리를 고려해야한다.</t>
    <phoneticPr fontId="6" type="noConversion"/>
  </si>
  <si>
    <t>(체력흡수률로 회복이 가능한 전체 체력의 회복 비율 등)</t>
    <phoneticPr fontId="6" type="noConversion"/>
  </si>
  <si>
    <t>아칸 눈보라 둔화효과인 이동속도 감소의 효과 조정</t>
    <phoneticPr fontId="6" type="noConversion"/>
  </si>
  <si>
    <t>눈보라(둔화)1</t>
  </si>
  <si>
    <t>눈보라(둔화)2</t>
  </si>
  <si>
    <t>눈보라(둔화)3</t>
  </si>
  <si>
    <t>눈보라(둔화)4</t>
  </si>
  <si>
    <t>눈보라(둔화)5</t>
  </si>
  <si>
    <t>눈보라(둔화)6</t>
  </si>
  <si>
    <t>눈보라(둔화)7</t>
  </si>
  <si>
    <t>액티브 스킬 : 월광</t>
    <phoneticPr fontId="6" type="noConversion"/>
  </si>
  <si>
    <t>월광 발사 타이밍이 20% 빨라짐</t>
    <phoneticPr fontId="6" type="noConversion"/>
  </si>
  <si>
    <t>0.8초에서 0.64초</t>
    <phoneticPr fontId="6" type="noConversion"/>
  </si>
  <si>
    <t>아칸 카르마 데미지 범위 확대 6미터 -&gt; 8미터</t>
    <phoneticPr fontId="6" type="noConversion"/>
  </si>
  <si>
    <t>아칸 화염구 발사체 속도 상향 : 2초 -&gt; 0.8초</t>
    <phoneticPr fontId="6" type="noConversion"/>
  </si>
  <si>
    <t>유지시간</t>
    <phoneticPr fontId="6" type="noConversion"/>
  </si>
  <si>
    <t>효과</t>
    <phoneticPr fontId="6" type="noConversion"/>
  </si>
  <si>
    <t>방어력감소 효과는 동일</t>
    <phoneticPr fontId="6" type="noConversion"/>
  </si>
  <si>
    <t>아칸 해탈 버프 효과인 치명타세기 조정</t>
    <phoneticPr fontId="6" type="noConversion"/>
  </si>
  <si>
    <t>아칸 유성 컨셉트 변경</t>
    <phoneticPr fontId="6" type="noConversion"/>
  </si>
  <si>
    <t>아칸 유성 이펙트와 실제 범위에 맞게 조절</t>
    <phoneticPr fontId="6" type="noConversion"/>
  </si>
  <si>
    <t>아칸 유성 스킬 컨셉트 변경에 따른 스킬데미지 조정</t>
    <phoneticPr fontId="6" type="noConversion"/>
  </si>
  <si>
    <t>수호레이드 (비동기) 컨텐츠 추가</t>
    <phoneticPr fontId="6" type="noConversion"/>
  </si>
  <si>
    <t>수호레이드 초대보상 설정: 난이도별 파티초대인원에 따른 우정포인트 지급 설정 ( 20170405_수호레이드파티초대보상 참고)</t>
    <phoneticPr fontId="6" type="noConversion"/>
  </si>
  <si>
    <t>수호레이드 일반 보상 설정: 장비아이템 보상, 루비, 기타 재화 설정 (20170405_GuardianRaidReward 참고, 20170405_AddReward 참고)</t>
    <phoneticPr fontId="6" type="noConversion"/>
  </si>
  <si>
    <t>장비아이템 보상 종류 : 무기6종, 상의5종, 하의5종 에 대한 난이도별 등급 보상.</t>
    <phoneticPr fontId="6" type="noConversion"/>
  </si>
  <si>
    <t xml:space="preserve"> - 단, 수호레이드 난이도 어려움은 4성 녹스 투구, 장갑, 신발에 대한 3% (개별0.1%) </t>
    <phoneticPr fontId="6" type="noConversion"/>
  </si>
  <si>
    <t xml:space="preserve"> - 수호레이드 랜덤 일반 정예 몬스터 리젠 : 최초 5초 그 다음 부터 15초마다 리젠 (레이드던전소환 몬스터들 한번에 3마리로 변경 (소환몹은 엘리트급))</t>
    <phoneticPr fontId="6" type="noConversion"/>
  </si>
  <si>
    <t xml:space="preserve"> - 보스 포함 정예급 이상 몬스터는 5마리가 넘지 않도록 설정. (퍼포먼스 영향)</t>
    <phoneticPr fontId="6" type="noConversion"/>
  </si>
  <si>
    <t>레이드 던전 보스 몬스터 게이지 수시로 변하지 않도록 1초마다 갱신처리</t>
    <phoneticPr fontId="6" type="noConversion"/>
  </si>
  <si>
    <t>어낼리틱스 관련</t>
    <phoneticPr fontId="6" type="noConversion"/>
  </si>
  <si>
    <t>녹스에서 전달받은 AnalyticsManager 최신 내용 클라이언트에 반영</t>
    <phoneticPr fontId="6" type="noConversion"/>
  </si>
  <si>
    <t>길드 랭킹 관련 버그 수정</t>
    <phoneticPr fontId="6" type="noConversion"/>
  </si>
  <si>
    <t>[2017 04월 06일 One Stroe 라이브 서비스 빌드 개발 및 수정 항목]</t>
    <phoneticPr fontId="6" type="noConversion"/>
  </si>
  <si>
    <t>아칸 월광 스킬데미지 조정</t>
    <phoneticPr fontId="6" type="noConversion"/>
  </si>
  <si>
    <t>월광1</t>
  </si>
  <si>
    <t>월광2</t>
  </si>
  <si>
    <t>월광3</t>
  </si>
  <si>
    <t>월광4</t>
  </si>
  <si>
    <t>월광5</t>
  </si>
  <si>
    <t>월광6</t>
  </si>
  <si>
    <t>월광7</t>
  </si>
  <si>
    <t>[2017 04월 11일 One Stroe 라이브 서비스 빌드 개발 및 수정 항목 ( 4월 12일 업데이트 예정항목)]</t>
    <phoneticPr fontId="6" type="noConversion"/>
  </si>
  <si>
    <t>스페셜 패키지</t>
    <phoneticPr fontId="6" type="noConversion"/>
  </si>
  <si>
    <t>데미지
배율</t>
  </si>
  <si>
    <t>방어력
배율</t>
  </si>
  <si>
    <t>AtkRatio</t>
  </si>
  <si>
    <t>DefRatio</t>
  </si>
  <si>
    <t>BossSpawnHPAmount</t>
  </si>
  <si>
    <t>초월던전 101단계</t>
  </si>
  <si>
    <t>초월던전 102단계</t>
  </si>
  <si>
    <t>초월던전 103단계</t>
  </si>
  <si>
    <t>초월던전 104단계</t>
  </si>
  <si>
    <t>초월던전 105단계</t>
  </si>
  <si>
    <t>초월던전 106단계</t>
  </si>
  <si>
    <t>초월던전 107단계</t>
  </si>
  <si>
    <t>초월던전 108단계</t>
  </si>
  <si>
    <t>초월던전 109단계</t>
  </si>
  <si>
    <t>초월던전 110단계</t>
  </si>
  <si>
    <t>조정</t>
    <phoneticPr fontId="6" type="noConversion"/>
  </si>
  <si>
    <t>이전</t>
    <phoneticPr fontId="6" type="noConversion"/>
  </si>
  <si>
    <t>보스 소환 가능
적 체력누적 게이지</t>
    <phoneticPr fontId="6" type="noConversion"/>
  </si>
  <si>
    <t>초월던전 난이도 조정</t>
    <phoneticPr fontId="6" type="noConversion"/>
  </si>
  <si>
    <r>
      <t xml:space="preserve">PvP </t>
    </r>
    <r>
      <rPr>
        <sz val="11"/>
        <color theme="1"/>
        <rFont val="Malgun Gothic"/>
        <family val="3"/>
        <charset val="129"/>
      </rPr>
      <t>공식관련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밸류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</si>
  <si>
    <t>클래스타입</t>
  </si>
  <si>
    <t>ClassType</t>
  </si>
  <si>
    <t>초월 던전 난이도 조정 : 101단 ~ 110 단</t>
    <phoneticPr fontId="6" type="noConversion"/>
  </si>
  <si>
    <t>* 101~110단 : 데미지, 방어력 기존 100단 배율로 통일 및 하향, 체력 수치만 조정</t>
    <phoneticPr fontId="6" type="noConversion"/>
  </si>
  <si>
    <t>스페셜 패키지 상품 판매기간 문구 수정 : 4월 19일로 수정</t>
    <phoneticPr fontId="6" type="noConversion"/>
  </si>
  <si>
    <t>[2017 04월 13일 One Stroe 라이브 서비스 빌드 개발 및 수정 항목 ( 4월 14일 업데이트 예정항목)]</t>
    <phoneticPr fontId="6" type="noConversion"/>
  </si>
  <si>
    <t>초월던전 난이도 추가</t>
    <phoneticPr fontId="6" type="noConversion"/>
  </si>
  <si>
    <t>초월던전 121 ~ 130 단계 추가</t>
    <phoneticPr fontId="6" type="noConversion"/>
  </si>
  <si>
    <t>버서커 기본 능력치</t>
    <phoneticPr fontId="6" type="noConversion"/>
  </si>
  <si>
    <t>초월던전 101~ 110 단 난이도 하향 조정 (내용참고0411_1)</t>
    <phoneticPr fontId="6" type="noConversion"/>
  </si>
  <si>
    <t>&lt; 기타 및 버그 수정 사항 &gt;</t>
    <phoneticPr fontId="6" type="noConversion"/>
  </si>
  <si>
    <t>수호레이드</t>
    <phoneticPr fontId="6" type="noConversion"/>
  </si>
  <si>
    <t xml:space="preserve">수호레이드에 파티원으로 소환된 친구, 길드 캐릭터가 전투를 하지 않는 현상 해결. </t>
    <phoneticPr fontId="6" type="noConversion"/>
  </si>
  <si>
    <t>&lt; 서버 항목 &gt;</t>
    <phoneticPr fontId="6" type="noConversion"/>
  </si>
  <si>
    <t>초월던전 단계</t>
    <phoneticPr fontId="6" type="noConversion"/>
  </si>
  <si>
    <r>
      <t>방어보정치</t>
    </r>
    <r>
      <rPr>
        <sz val="11"/>
        <color theme="1"/>
        <rFont val="Calibri"/>
        <family val="2"/>
      </rPr>
      <t xml:space="preserve"> 0.2 -&gt; 1.2 </t>
    </r>
    <r>
      <rPr>
        <sz val="11"/>
        <color theme="1"/>
        <rFont val="Malgun Gothic"/>
        <family val="3"/>
        <charset val="129"/>
      </rPr>
      <t>으로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</si>
  <si>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방어보정치
배율</t>
    <phoneticPr fontId="6" type="noConversion"/>
  </si>
  <si>
    <r>
      <t>공격보정치</t>
    </r>
    <r>
      <rPr>
        <sz val="11"/>
        <color theme="1"/>
        <rFont val="Calibri"/>
        <family val="2"/>
      </rPr>
      <t xml:space="preserve"> 0.6 -&gt; 0.4 </t>
    </r>
    <r>
      <rPr>
        <sz val="11"/>
        <color theme="1"/>
        <rFont val="Malgun Gothic"/>
        <family val="3"/>
        <charset val="129"/>
      </rPr>
      <t>으로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</si>
  <si>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공격보정치
배율</t>
    <phoneticPr fontId="6" type="noConversion"/>
  </si>
  <si>
    <t>PvP 공식관련 밸류 수정</t>
    <phoneticPr fontId="6" type="noConversion"/>
  </si>
  <si>
    <t>조정</t>
    <phoneticPr fontId="6" type="noConversion"/>
  </si>
  <si>
    <t>이전</t>
    <phoneticPr fontId="6" type="noConversion"/>
  </si>
  <si>
    <t>1개당 333 다이아의 가치를 지니고, 개별 구매가 아닌 3개당 1000다이아에 판매 예정.</t>
    <phoneticPr fontId="6" type="noConversion"/>
  </si>
  <si>
    <t>칭호 시스템</t>
    <phoneticPr fontId="6" type="noConversion"/>
  </si>
  <si>
    <t>칭호 시스템 추가 : 칭호 등록권을 사용하여 닉네임 상단에 자신이 원하는 색상의 칭호를 설정할 수 있음.(캐릭터 마다 개별 적용임)</t>
    <phoneticPr fontId="6" type="noConversion"/>
  </si>
  <si>
    <t>루비 상점</t>
    <phoneticPr fontId="6" type="noConversion"/>
  </si>
  <si>
    <t>루비 전용 룬스톤 상품 추가 : 3성 룬스톤 뽑기</t>
    <phoneticPr fontId="6" type="noConversion"/>
  </si>
  <si>
    <t>룬스톤 용맹 - 3성</t>
  </si>
  <si>
    <t>룬스톤 수호 - 3성</t>
  </si>
  <si>
    <t>룬스톤 지혜 - 3성</t>
  </si>
  <si>
    <t>룬스톤 재능 - 3성</t>
  </si>
  <si>
    <t>칭호 등록권 상자</t>
  </si>
  <si>
    <t>수호레이드 상</t>
  </si>
  <si>
    <t>초기화</t>
  </si>
  <si>
    <t>획득루비</t>
  </si>
  <si>
    <t>도전회수</t>
  </si>
  <si>
    <t>총획득개수</t>
  </si>
  <si>
    <t>초기화 비용(다이아)</t>
  </si>
  <si>
    <t>수호레이드 중</t>
  </si>
  <si>
    <t>3성룬스톤</t>
  </si>
  <si>
    <t>4성룬스톤</t>
  </si>
  <si>
    <t>5성룬스톤</t>
  </si>
  <si>
    <t>룬스톤상점가</t>
  </si>
  <si>
    <t>난이도 중,2700상품대비 초기화600다이아 현 가치</t>
  </si>
  <si>
    <t>획득 확률대비 개수</t>
  </si>
  <si>
    <t>초기화/상점비용</t>
  </si>
  <si>
    <t>3성룬스톤으로 환원 총합</t>
  </si>
  <si>
    <t>1성 룬스톤 뽑기 상품 가격 하향 및 상품 뽑기 개수 조정 (20170413_ShopGachaItemGroup 참고)</t>
    <phoneticPr fontId="6" type="noConversion"/>
  </si>
  <si>
    <t>버서커 기본 능력치 : 레벨 별 기본 생명력, 기본 방어력  상향 (20170413_PlayerBaseStatus  참고)</t>
    <phoneticPr fontId="6" type="noConversion"/>
  </si>
  <si>
    <t>루비 1성 룬스톤 뽑기</t>
  </si>
  <si>
    <t>루비 3성 룬스톤 뽑기</t>
  </si>
  <si>
    <t>상품 이름</t>
    <phoneticPr fontId="6" type="noConversion"/>
  </si>
  <si>
    <t>초월 던전</t>
    <phoneticPr fontId="6" type="noConversion"/>
  </si>
  <si>
    <t>초월 던전에서의 연속 전투 기능 추가.</t>
  </si>
  <si>
    <t>일반, 정예 던전</t>
    <phoneticPr fontId="6" type="noConversion"/>
  </si>
  <si>
    <t>반복 완료 보상 : 한번에 받기 기능 추가.</t>
    <phoneticPr fontId="6" type="noConversion"/>
  </si>
  <si>
    <t>추가 능력 설명</t>
  </si>
  <si>
    <t>enum</t>
  </si>
  <si>
    <t>계열 : 공격,방어, 지원, 보조</t>
  </si>
  <si>
    <t>조건능력 가능 Level</t>
  </si>
  <si>
    <t>기본능력 종류</t>
  </si>
  <si>
    <t>조건능력 종류</t>
  </si>
  <si>
    <t>기본능력 값</t>
  </si>
  <si>
    <t>조건능력 값</t>
  </si>
  <si>
    <t>기본능력 발동 확률</t>
  </si>
  <si>
    <t>Level 당 발동확률변화량</t>
  </si>
  <si>
    <t>조건능력 발동 확률</t>
  </si>
  <si>
    <t>기본능력 유지시간</t>
  </si>
  <si>
    <t>Level 당 유지시간변화량</t>
  </si>
  <si>
    <t>Level 당 증가량</t>
  </si>
  <si>
    <t>Level 증가의 최대제한수치</t>
  </si>
  <si>
    <t>기본능력 기타 체크 값</t>
  </si>
  <si>
    <t>조건능력 기타 체크 값</t>
  </si>
  <si>
    <t>기타 체크 값</t>
  </si>
  <si>
    <t>효과 Prefap</t>
  </si>
  <si>
    <t>기타 조건 설명</t>
  </si>
  <si>
    <t>무시(무효화) 그룹 설정 인덱스
옵션 그룹 무시(무효화) Group ID
그룹의 옵션이 적용되어있을 경우 자신을 무효화 시킨다.</t>
  </si>
  <si>
    <t>적용된 옵션 그룹 제거 Group ID
(부여되어 있는 버프 및 도트와 관련된 옵션들을 제거)
대시 스킬 사용시 해당 그룹의 옵션 정화(리무브 커스)로 활용. 무적도 동일함</t>
  </si>
  <si>
    <t>인게임 메이저 수호석 이미지UI</t>
  </si>
  <si>
    <t>버프 UI 이미지인덱스</t>
  </si>
  <si>
    <t>점령전 수호석 종류별
강화단계 세팅
:점령전에서는 장착된 수호석의 종류는 유지되고, 강화단계만 일괄적으로 40단계로 설정한다.</t>
  </si>
  <si>
    <t>PreconditionDextCode</t>
  </si>
  <si>
    <t>GuardianStoneKind</t>
  </si>
  <si>
    <t>AffiliationType</t>
  </si>
  <si>
    <t>PreconditionAbilityLevel</t>
  </si>
  <si>
    <t>AbilityType</t>
  </si>
  <si>
    <t>PreconditionAbilityType</t>
  </si>
  <si>
    <t>BaseAbility</t>
  </si>
  <si>
    <t>PreconditionAbility</t>
  </si>
  <si>
    <t>BaseAbilityInvokeRate</t>
  </si>
  <si>
    <t>LevelPerBaseInvokeRate</t>
  </si>
  <si>
    <t>PreconditionAbilityInvokeRate</t>
  </si>
  <si>
    <t>BaseDuration</t>
  </si>
  <si>
    <t>LevelPerBaseDuration</t>
  </si>
  <si>
    <t>LevelPerBaseAbility</t>
  </si>
  <si>
    <t>LimitBaseAbility</t>
  </si>
  <si>
    <t>Param1</t>
  </si>
  <si>
    <t>Param2</t>
  </si>
  <si>
    <t>Param3</t>
  </si>
  <si>
    <t>Param4</t>
  </si>
  <si>
    <t>Param5</t>
  </si>
  <si>
    <t>Prefab</t>
  </si>
  <si>
    <t>Desc</t>
  </si>
  <si>
    <t>BaseIgnoreOptionGroup</t>
  </si>
  <si>
    <t>BaseRemoveOptionGroup</t>
  </si>
  <si>
    <t>PreconIgnoreOptionGroup</t>
  </si>
  <si>
    <t>PreconRemoveOptionGroup</t>
  </si>
  <si>
    <t>MagerEffectUIName</t>
  </si>
  <si>
    <t>BaseBuffImageIndex</t>
  </si>
  <si>
    <t>PreconditionBuffImageIndex</t>
  </si>
  <si>
    <t>OccupationGstoneSettingLv</t>
  </si>
  <si>
    <t>유예 - 15초마다 {0}초동안 자신의 최대 체력의 [{1}%]에 해당되는 보호막 생성
적 처치시 {0}%확률로 보호막 재발동시간 초기화. 25단계 강화요구</t>
  </si>
  <si>
    <t>guardian_stone_shield</t>
  </si>
  <si>
    <t>Max Hp
None_Data</t>
  </si>
  <si>
    <t>Fx_Gstone_Suspend</t>
  </si>
  <si>
    <t>고통 - 5회 연속공격(combo)마다 피해량 [{0}%]씩 증가. 1.5초 간 비전투상태 시 초기화
신성력 {0} 추가 증가.30단계 강화요구</t>
  </si>
  <si>
    <t>None_Data</t>
  </si>
  <si>
    <t>tDMG or CrtDMG
DvDMG</t>
  </si>
  <si>
    <t>Fx_Gstone_Pain</t>
  </si>
  <si>
    <t>무적 - 적군에게 받는 피해가 [{0}%] 감소
생명력이 {0}% 미만이 되면 {1}% 확률로 {2}초간 무적 상태. 무적 재발동 시간 30초. 35단계 강화요구</t>
  </si>
  <si>
    <t>tDMG
None_Data</t>
  </si>
  <si>
    <t>Fx_Gstone_Invincible</t>
  </si>
  <si>
    <t>거울 - 25%확률로 받는 피해의 [{0}%] 만큼 피해를 대상에게 되돌려줌.
치명타 피해 성공 시 {0}% 확률로 대상을 {1}초간 도발함. 30단계 강화요구</t>
  </si>
  <si>
    <t>tDMG or CrtDMG</t>
  </si>
  <si>
    <t>Fx_Gstone_Mirror</t>
  </si>
  <si>
    <t>신속 -치명타 피해 성공 시 [{0}%]확률로 적중 1회당 {1}초 동안 공격속도 [{2}%]증가. 최대{3}회 중첩. 3초간 비전투상태 시 초기화
적에게 치명타 피해 성공 시 치명중첩 1회당 재사용 대기시간 {0}% 감소. 최대 {1}회 중첩. 3초간 비전투상태 시 초기화.35단계 강화요구</t>
  </si>
  <si>
    <t>Fx_Gstone_Swift</t>
  </si>
  <si>
    <t>중독 - 중독 대상에게 공격력의 [{0}%]만큼 피해를 줌
적 적중시 {0}%확률로 {1}초간 대상을 중독 시킴. {2}초당 공격력의 {3}%만큼 중독 피해를줌. 25강화요구.</t>
  </si>
  <si>
    <t>AttkPow</t>
  </si>
  <si>
    <t>Fx_Gstone_Poison</t>
  </si>
  <si>
    <t>근성 - 1초마다 20%확률로 자신의 현재 생명력의 [{0}%]씩 회복
{0}초 동안 피해를 받지않을 경우 현재 생명력의 {1}%에 해당하는 보호막 얻음. 30단계 강화요구</t>
  </si>
  <si>
    <t>Current Hp</t>
  </si>
  <si>
    <t>Fx_Gstone_Tenacity</t>
  </si>
  <si>
    <t>신성 - 적중 시 무작위로 주변대상 하나에게 신성의 빛 기둥으로 공격력의 [{0}%]로 피해를 주고, {1}% 확률로 적을 혼란상태로 만듬
{0}초마다 주변 대상 중 무작위로 신성의 빛 기둥이 추가생성되어 공격함.35단계 강화요구</t>
  </si>
  <si>
    <t>30</t>
  </si>
  <si>
    <t>guardian_stone_holylight</t>
  </si>
  <si>
    <t>실명은 침묵이랑 합침, 해당수호석은 실명에서 혼란으로 변경</t>
  </si>
  <si>
    <t>Fx_Gstone_Sacred</t>
  </si>
  <si>
    <t>40</t>
  </si>
  <si>
    <t>Projectile_Bombbit_Explode</t>
  </si>
  <si>
    <t>Fx_Gstone_Assist</t>
  </si>
  <si>
    <t>tDMG
AttkPow</t>
  </si>
  <si>
    <t>Fx_Gstone_Grace</t>
  </si>
  <si>
    <t>None_Data
AttkPow</t>
  </si>
  <si>
    <t>Fx_Gstone_Resurrect</t>
  </si>
  <si>
    <t>태극 - 현재활력이 [{0}%]이상일 때 {1}초동안 공격행동 1회마다 1중첩. 중첩당 공격력이 [{2}%]씩 증가. 기본{3}중첩, 강화3단계마다 {4}씩중첩증가, {5}초간 공격행동 없으면 초기화
적에게 치명타 적중 시{0}% 확률로 자신의 최대 생명력의 {1}%를 즉시 회복. 35단계 강화요구</t>
  </si>
  <si>
    <t>3</t>
  </si>
  <si>
    <t>Fx_Gstone_Yin-yang</t>
  </si>
  <si>
    <t>도움 - {0}초마다 랜덤소환된 범빗이 적에게 접근하여 공격력의 [{1}%]에서 [{2}%]의 폭발피해를 줌
치명타 피해를 받을 시 {0}% 확률로 범빗 {1}마리를 랜덤으로 즉시 소환. 30단계 강화요구</t>
  </si>
  <si>
    <t>수호석 추가 : 부활</t>
    <phoneticPr fontId="6" type="noConversion"/>
  </si>
  <si>
    <t>상품아이디</t>
  </si>
  <si>
    <t>마켓타입
0 - PlayStore
1 - AppStore
2 - OneStore</t>
  </si>
  <si>
    <t>패키지 다음
단계 인덱스</t>
  </si>
  <si>
    <t>상품 가격
(\ / $)</t>
  </si>
  <si>
    <t>구입 횟수 제한</t>
  </si>
  <si>
    <t>상품1 인덱스
젬 전용
우편함 지급 아님
재화에 바로 적용</t>
  </si>
  <si>
    <t>상품1 수량
젬 전용
우편함 지급 아님
재화에 바로 적용</t>
  </si>
  <si>
    <t>상품2 인덱스
골드 전용
우편함 지급 아님
재화에 바로 적용</t>
  </si>
  <si>
    <t>상품2 수량
골드 전용
우편함 지급 아님
재화에 바로 적용</t>
  </si>
  <si>
    <t>상품3 인덱스</t>
  </si>
  <si>
    <t>상품3 수량</t>
  </si>
  <si>
    <t>상품4 인덱스</t>
  </si>
  <si>
    <t>상품4 수량</t>
  </si>
  <si>
    <t>상품5 인덱스</t>
  </si>
  <si>
    <t>상품5 수량</t>
  </si>
  <si>
    <t>상품6 인덱스</t>
  </si>
  <si>
    <t>상품6 수량</t>
  </si>
  <si>
    <t>버튼 상품노출여부 체크</t>
  </si>
  <si>
    <t>ProductID</t>
  </si>
  <si>
    <t>MarketType</t>
  </si>
  <si>
    <t>NextStepCode</t>
  </si>
  <si>
    <t>LimitedNum</t>
  </si>
  <si>
    <t>Product1TypeCode</t>
  </si>
  <si>
    <t>Product1Amount</t>
  </si>
  <si>
    <t>Product2TypeCode</t>
  </si>
  <si>
    <t>Product2Amount</t>
  </si>
  <si>
    <t>Product3TypeCode</t>
  </si>
  <si>
    <t>Product3Amount</t>
  </si>
  <si>
    <t>Product4TypeCode</t>
  </si>
  <si>
    <t>Product4Amount</t>
  </si>
  <si>
    <t>Product5TypeCode</t>
  </si>
  <si>
    <t>Product5Amount</t>
  </si>
  <si>
    <t>Product6TypeCode</t>
  </si>
  <si>
    <t>Product6Amount</t>
  </si>
  <si>
    <t>ButtonShow</t>
  </si>
  <si>
    <t>160001001</t>
  </si>
  <si>
    <t>OneStore -  1단계 스페셜 패키지</t>
  </si>
  <si>
    <t>0910073895</t>
  </si>
  <si>
    <t>OneStore -  2단계 스페셜 패키지</t>
  </si>
  <si>
    <t>0910073896</t>
  </si>
  <si>
    <t>OneStore -  3단계 스페셜 패키지</t>
  </si>
  <si>
    <t>0910073897</t>
  </si>
  <si>
    <t>OneStore -  4단계 스페셜 패키지</t>
  </si>
  <si>
    <t>0910073898</t>
  </si>
  <si>
    <t>OneStore -  5단계 스페셜 패키지</t>
  </si>
  <si>
    <t>0910073899</t>
  </si>
  <si>
    <t>OneStore -  1단계 초월 패키지</t>
  </si>
  <si>
    <t>0910075516</t>
  </si>
  <si>
    <t>OneStore -  2단계 초월 패키지</t>
  </si>
  <si>
    <t>0910075517</t>
  </si>
  <si>
    <t>OneStore -  3단계 초월 패키지</t>
  </si>
  <si>
    <t>0910075518</t>
  </si>
  <si>
    <t>OneStore -  4단계 초월 패키지</t>
  </si>
  <si>
    <t>0910075519</t>
  </si>
  <si>
    <t>OneStore -  5단계 초월 패키지</t>
  </si>
  <si>
    <t>0910075520</t>
  </si>
  <si>
    <t>초월 패키지</t>
    <phoneticPr fontId="6" type="noConversion"/>
  </si>
  <si>
    <t>기존 스페셜 패키지 상품 비활성화 처리</t>
    <phoneticPr fontId="6" type="noConversion"/>
  </si>
  <si>
    <t>2성 무기 소환권</t>
  </si>
  <si>
    <t>4~6성 방어구 소환권</t>
  </si>
  <si>
    <t>6~7성 방어구 소환권(99%)</t>
  </si>
  <si>
    <t>6~7성 방어구 소환권(97%)</t>
  </si>
  <si>
    <t>2성 방어구 소환권</t>
  </si>
  <si>
    <t>2성 룬스톤 소환권</t>
  </si>
  <si>
    <t>2~3성 조력자조각 소환권</t>
  </si>
  <si>
    <t>3성 세인트 투구 소환권</t>
  </si>
  <si>
    <t>3성 세인트 갑옷 소환권</t>
  </si>
  <si>
    <t>3성 세인트 하의 소환권</t>
  </si>
  <si>
    <t>3성 세인트 장갑 소환권</t>
  </si>
  <si>
    <t>3성 세인트 부츠 소환권</t>
  </si>
  <si>
    <t>보이드의 무기 소환권 4성 무기 일반</t>
  </si>
  <si>
    <t>보이드의 무기 소환권 4성 무기 녹스</t>
  </si>
  <si>
    <t>[녹스] 버서커 무기1 -4성</t>
  </si>
  <si>
    <t>[녹스] 버서커 무기2 -4성</t>
  </si>
  <si>
    <t>[녹스] 버서커 무기3 -4성</t>
  </si>
  <si>
    <t>[녹스] 버서커 무기4 -4성</t>
  </si>
  <si>
    <t>[녹스] 버서커 무기5 -4성</t>
  </si>
  <si>
    <t>[녹스] 버서커 무기6 -4성</t>
  </si>
  <si>
    <t>[녹스] 나이트 무기1 -4성</t>
  </si>
  <si>
    <t>[녹스] 나이트 무기2 -4성</t>
  </si>
  <si>
    <t>[녹스] 나이트 무기3 -4성</t>
  </si>
  <si>
    <t>[녹스] 나이트 무기4 -4성</t>
  </si>
  <si>
    <t>[녹스] 나이트 무기5 -4성</t>
  </si>
  <si>
    <t>[녹스] 나이트 무기6 -4성</t>
  </si>
  <si>
    <t>버서커 무기1 -5성</t>
  </si>
  <si>
    <t>버서커 무기2 -5성</t>
  </si>
  <si>
    <t>버서커 무기3 -5성</t>
  </si>
  <si>
    <t>버서커 무기4 -5성</t>
  </si>
  <si>
    <t>버서커 무기5 -5성</t>
  </si>
  <si>
    <t>버서커 무기6 -5성</t>
  </si>
  <si>
    <t>나이트 무기1 -5성</t>
  </si>
  <si>
    <t>나이트 무기2 -5성</t>
  </si>
  <si>
    <t>나이트 무기3 -5성</t>
  </si>
  <si>
    <t>나이트 무기4 -5성</t>
  </si>
  <si>
    <t>나이트 무기5 -5성</t>
  </si>
  <si>
    <t>나이트 무기6 -5성</t>
  </si>
  <si>
    <t>[녹스] 버서커 무기1 -5성</t>
  </si>
  <si>
    <t>[녹스] 버서커 무기2 -5성</t>
  </si>
  <si>
    <t>[녹스] 버서커 무기3 -5성</t>
  </si>
  <si>
    <t>[녹스] 버서커 무기4 -5성</t>
  </si>
  <si>
    <t>[녹스] 버서커 무기5 -5성</t>
  </si>
  <si>
    <t>[녹스] 버서커 무기6 -5성</t>
  </si>
  <si>
    <t>[녹스] 나이트 무기1 -5성</t>
  </si>
  <si>
    <t>[녹스] 나이트 무기2 -5성</t>
  </si>
  <si>
    <t>[녹스] 나이트 무기3 -5성</t>
  </si>
  <si>
    <t>[녹스] 나이트 무기4 -5성</t>
  </si>
  <si>
    <t>[녹스] 나이트 무기5 -5성</t>
  </si>
  <si>
    <t>[녹스] 나이트 무기6 -5성</t>
  </si>
  <si>
    <t>버서커 무기2 -6성</t>
  </si>
  <si>
    <t>버서커 무기3 -6성</t>
  </si>
  <si>
    <t>버서커 무기4 -6성</t>
  </si>
  <si>
    <t>버서커 무기5 -6성</t>
  </si>
  <si>
    <t>버서커 무기6 -6성</t>
  </si>
  <si>
    <t>나이트 무기1 -6성</t>
  </si>
  <si>
    <t>나이트 무기2 -6성</t>
  </si>
  <si>
    <t>나이트 무기3 -6성</t>
  </si>
  <si>
    <t>나이트 무기4 -6성</t>
  </si>
  <si>
    <t>나이트 무기5 -6성</t>
  </si>
  <si>
    <t>나이트 무기6 -6성</t>
  </si>
  <si>
    <t>버서커 무기1 -7성</t>
  </si>
  <si>
    <t>버서커 무기2 -7성</t>
  </si>
  <si>
    <t>버서커 무기3 -7성</t>
  </si>
  <si>
    <t>버서커 무기4 -7성</t>
  </si>
  <si>
    <t>버서커 무기5 -7성</t>
  </si>
  <si>
    <t>버서커 무기6 -7성</t>
  </si>
  <si>
    <t>나이트 무기1 -7성</t>
  </si>
  <si>
    <t>나이트 무기2 -7성</t>
  </si>
  <si>
    <t>나이트 무기3 -7성</t>
  </si>
  <si>
    <t>나이트 무기4 -7성</t>
  </si>
  <si>
    <t>나이트 무기5 -7성</t>
  </si>
  <si>
    <t>나이트 무기6 -7성</t>
  </si>
  <si>
    <t>[녹스] 버서커 무기1 -6성</t>
  </si>
  <si>
    <t>[녹스] 버서커 무기2 -6성</t>
  </si>
  <si>
    <t>[녹스] 버서커 무기3 -6성</t>
  </si>
  <si>
    <t>[녹스] 버서커 무기4 -6성</t>
  </si>
  <si>
    <t>[녹스] 버서커 무기5 -6성</t>
  </si>
  <si>
    <t>[녹스] 버서커 무기6 -6성</t>
  </si>
  <si>
    <t>[녹스] 나이트 무기1 -6성</t>
  </si>
  <si>
    <t>[녹스] 나이트 무기2 -6성</t>
  </si>
  <si>
    <t>[녹스] 나이트 무기3 -6성</t>
  </si>
  <si>
    <t>[녹스] 나이트 무기4 -6성</t>
  </si>
  <si>
    <t>[녹스] 나이트 무기5 -6성</t>
  </si>
  <si>
    <t>[녹스] 나이트 무기6 -6성</t>
  </si>
  <si>
    <t>[녹스] 버서커 무기1 -7성</t>
  </si>
  <si>
    <t>[녹스] 버서커 무기2 -7성</t>
  </si>
  <si>
    <t>[녹스] 버서커 무기3 -7성</t>
  </si>
  <si>
    <t>[녹스] 버서커 무기4 -7성</t>
  </si>
  <si>
    <t>[녹스] 버서커 무기5 -7성</t>
  </si>
  <si>
    <t>[녹스] 버서커 무기6 -7성</t>
  </si>
  <si>
    <t>[녹스] 나이트 무기1 -7성</t>
  </si>
  <si>
    <t>[녹스] 나이트 무기2 -7성</t>
  </si>
  <si>
    <t>[녹스] 나이트 무기3 -7성</t>
  </si>
  <si>
    <t>[녹스] 나이트 무기4 -7성</t>
  </si>
  <si>
    <t>[녹스] 나이트 무기5 -7성</t>
  </si>
  <si>
    <t>[녹스] 나이트 무기6 -7성</t>
  </si>
  <si>
    <t>무기 승급아이템</t>
  </si>
  <si>
    <t>방어구 승급아이템</t>
  </si>
  <si>
    <t>장신구 승급아이템</t>
  </si>
  <si>
    <t>골드</t>
  </si>
  <si>
    <t>150000101</t>
  </si>
  <si>
    <t>155102001</t>
  </si>
  <si>
    <t>155102002</t>
  </si>
  <si>
    <t>155102003</t>
  </si>
  <si>
    <t>155102004</t>
  </si>
  <si>
    <t>155102005</t>
  </si>
  <si>
    <t>155102006</t>
  </si>
  <si>
    <t>155103001</t>
  </si>
  <si>
    <t>155103002</t>
  </si>
  <si>
    <t>155103003</t>
  </si>
  <si>
    <t>155103004</t>
  </si>
  <si>
    <t>초월 패키지 상품 등록 및 처리 (20170417_ShopPremiumPackage 참고)</t>
    <phoneticPr fontId="6" type="noConversion"/>
  </si>
  <si>
    <t>수호석 1종 : 부활 수호석 추가 (20170417_GuardianStone  참고)</t>
    <phoneticPr fontId="6" type="noConversion"/>
  </si>
  <si>
    <t>보이드 무기 소환권 등록 ( 20170417_ShopGachaGradeGroup , 20170417_ShopGachaItemGroup 참고)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</si>
  <si>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돌풍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</si>
  <si>
    <t>조정</t>
    <phoneticPr fontId="6" type="noConversion"/>
  </si>
  <si>
    <t>돌풍1</t>
    <phoneticPr fontId="6" type="noConversion"/>
  </si>
  <si>
    <t>돌풍2</t>
    <phoneticPr fontId="6" type="noConversion"/>
  </si>
  <si>
    <t>돌풍3</t>
  </si>
  <si>
    <t>돌풍4</t>
  </si>
  <si>
    <t>돌풍5</t>
  </si>
  <si>
    <t>돌풍6</t>
  </si>
  <si>
    <t>돌풍7</t>
  </si>
  <si>
    <t>버서커 스킬 데미지 조정</t>
    <phoneticPr fontId="6" type="noConversion"/>
  </si>
  <si>
    <t>등급</t>
  </si>
  <si>
    <t>최소인원 수
-1 : 제한없음</t>
  </si>
  <si>
    <t>최대인원 수
-1 : 제한없음</t>
  </si>
  <si>
    <t>최소인원 비율
-1 : 제한없음</t>
  </si>
  <si>
    <t>최대인원 비율
-1 : 제한없음</t>
  </si>
  <si>
    <t>시즌 정산 젬 보상량</t>
  </si>
  <si>
    <t>시즌 정산
아이템 보상 인덱스</t>
  </si>
  <si>
    <t>시즌 정산
아이템 보상 수량</t>
  </si>
  <si>
    <t>RankGrade</t>
  </si>
  <si>
    <t>MinCount</t>
  </si>
  <si>
    <t>MaxCount</t>
  </si>
  <si>
    <t>MinRate</t>
  </si>
  <si>
    <t>MaxRate</t>
  </si>
  <si>
    <t>SeasonGemReward</t>
  </si>
  <si>
    <t>SeasonItemRewardGTC</t>
  </si>
  <si>
    <t>SeasonItemRewardCount</t>
  </si>
  <si>
    <t>1위</t>
  </si>
  <si>
    <t>2~10위</t>
  </si>
  <si>
    <t>11~50위</t>
  </si>
  <si>
    <t>51~100위</t>
  </si>
  <si>
    <t>1% 이내</t>
  </si>
  <si>
    <t>2~5%</t>
  </si>
  <si>
    <t>6~8%</t>
  </si>
  <si>
    <t>9~10%</t>
  </si>
  <si>
    <t>11~20%</t>
  </si>
  <si>
    <t>21~30%</t>
  </si>
  <si>
    <t>31~40%</t>
  </si>
  <si>
    <t>41~50%</t>
  </si>
  <si>
    <t>51~60%</t>
  </si>
  <si>
    <t>61~70%</t>
  </si>
  <si>
    <t>71~80%</t>
  </si>
  <si>
    <t>81~100%</t>
  </si>
  <si>
    <t>결투장 보상</t>
    <phoneticPr fontId="6" type="noConversion"/>
  </si>
  <si>
    <t>결투장 보상 상향 : 1등은 4성 NOX 무기 소환권, 2~10등은 4성 NOX 장비 소환권 (20170417_PVPRanking 참고)</t>
    <phoneticPr fontId="6" type="noConversion"/>
  </si>
  <si>
    <t>녹스 바지의 방어력 수치 오류 해결</t>
  </si>
  <si>
    <t>버서커 바지1 - 5성</t>
  </si>
  <si>
    <t>버서커 바지1 - 6성</t>
  </si>
  <si>
    <t>버서커 바지1 - 7성</t>
  </si>
  <si>
    <t>[녹스] 버서커 바지1 - 4성</t>
  </si>
  <si>
    <t>[녹스] 버서커 바지1 - 5성</t>
  </si>
  <si>
    <t>[녹스] 버서커 바지1 - 6성</t>
  </si>
  <si>
    <t>[녹스] 버서커 바지1 - 7성</t>
  </si>
  <si>
    <t>버서커 바지2 - 5성</t>
  </si>
  <si>
    <t>버서커 바지2 - 6성</t>
  </si>
  <si>
    <t>버서커 바지2 - 7성</t>
  </si>
  <si>
    <t>[녹스] 버서커 바지2 - 4성</t>
  </si>
  <si>
    <t>[녹스] 버서커 바지2 - 5성</t>
  </si>
  <si>
    <t>[녹스] 버서커 바지2 - 6성</t>
  </si>
  <si>
    <t>[녹스] 버서커 바지2 - 7성</t>
  </si>
  <si>
    <t>버서커 바지3 - 5성</t>
  </si>
  <si>
    <t>버서커 바지3 - 6성</t>
  </si>
  <si>
    <t>버서커 바지3 - 7성</t>
  </si>
  <si>
    <t>[녹스] 버서커 바지3 - 4성</t>
  </si>
  <si>
    <t>[녹스] 버서커 바지3 - 5성</t>
  </si>
  <si>
    <t>[녹스] 버서커 바지3 - 6성</t>
  </si>
  <si>
    <t>[녹스] 버서커 바지3 - 7성</t>
  </si>
  <si>
    <t>버서커 바지4 - 5성</t>
  </si>
  <si>
    <t>버서커 바지4 - 6성</t>
  </si>
  <si>
    <t>버서커 바지4 - 7성</t>
  </si>
  <si>
    <t>[녹스] 버서커 바지4 - 4성</t>
  </si>
  <si>
    <t>[녹스] 버서커 바지4 - 5성</t>
  </si>
  <si>
    <t>[녹스] 버서커 바지4 - 6성</t>
  </si>
  <si>
    <t>[녹스] 버서커 바지4 - 7성</t>
  </si>
  <si>
    <t>버서커 바지5 - 5성</t>
  </si>
  <si>
    <t>버서커 바지5 - 6성</t>
  </si>
  <si>
    <t>버서커 바지5 - 7성</t>
  </si>
  <si>
    <t>[녹스] 버서커 바지5 - 4성</t>
  </si>
  <si>
    <t>[녹스] 버서커 바지5 - 5성</t>
  </si>
  <si>
    <t>[녹스] 버서커 바지5 - 6성</t>
  </si>
  <si>
    <t>[녹스] 버서커 바지5 - 7성</t>
  </si>
  <si>
    <t>데몬헌터 바지1 - 5성</t>
  </si>
  <si>
    <t>데몬헌터 바지1 - 6성</t>
  </si>
  <si>
    <t>데몬헌터 바지1 - 7성</t>
  </si>
  <si>
    <t>[녹스] 데몬헌터 바지1 - 4성</t>
  </si>
  <si>
    <t>[녹스] 데몬헌터 바지1 - 5성</t>
  </si>
  <si>
    <t>[녹스] 데몬헌터 바지1 - 6성</t>
  </si>
  <si>
    <t>[녹스] 데몬헌터 바지1 - 7성</t>
  </si>
  <si>
    <t>데몬헌터 바지2 - 5성</t>
  </si>
  <si>
    <t>데몬헌터 바지2 - 6성</t>
  </si>
  <si>
    <t>데몬헌터 바지2 - 7성</t>
  </si>
  <si>
    <t>[녹스] 데몬헌터 바지2 - 4성</t>
  </si>
  <si>
    <t>[녹스] 데몬헌터 바지2 - 5성</t>
  </si>
  <si>
    <t>[녹스] 데몬헌터 바지2 - 6성</t>
  </si>
  <si>
    <t>[녹스] 데몬헌터 바지2 - 7성</t>
  </si>
  <si>
    <t>데몬헌터 바지3 - 5성</t>
  </si>
  <si>
    <t>데몬헌터 바지3 - 6성</t>
  </si>
  <si>
    <t>데몬헌터 바지3 - 7성</t>
  </si>
  <si>
    <t>[녹스] 데몬헌터 바지3 - 4성</t>
  </si>
  <si>
    <t>[녹스] 데몬헌터 바지3 - 5성</t>
  </si>
  <si>
    <t>[녹스] 데몬헌터 바지3 - 6성</t>
  </si>
  <si>
    <t>[녹스] 데몬헌터 바지3 - 7성</t>
  </si>
  <si>
    <t>데몬헌터 바지4 - 5성</t>
  </si>
  <si>
    <t>데몬헌터 바지4 - 6성</t>
  </si>
  <si>
    <t>데몬헌터 바지4 - 7성</t>
  </si>
  <si>
    <t>[녹스] 데몬헌터 바지4 - 4성</t>
  </si>
  <si>
    <t>[녹스] 데몬헌터 바지4 - 5성</t>
  </si>
  <si>
    <t>[녹스] 데몬헌터 바지4 - 6성</t>
  </si>
  <si>
    <t>[녹스] 데몬헌터 바지4 - 7성</t>
  </si>
  <si>
    <t>데몬헌터 바지5 - 5성</t>
  </si>
  <si>
    <t>데몬헌터 바지5 - 6성</t>
  </si>
  <si>
    <t>데몬헌터 바지5 - 7성</t>
  </si>
  <si>
    <t>[녹스] 데몬헌터 바지5 - 4성</t>
  </si>
  <si>
    <t>[녹스] 데몬헌터 바지5 - 5성</t>
  </si>
  <si>
    <t>[녹스] 데몬헌터 바지5 - 6성</t>
  </si>
  <si>
    <t>[녹스] 데몬헌터 바지5 - 7성</t>
  </si>
  <si>
    <t>아칸 바지1 - 5성</t>
  </si>
  <si>
    <t>아칸 바지1 - 6성</t>
  </si>
  <si>
    <t>아칸 바지1 - 7성</t>
  </si>
  <si>
    <t>[녹스] 아칸 바지1 - 4성</t>
  </si>
  <si>
    <t>[녹스] 아칸 바지1 - 5성</t>
  </si>
  <si>
    <t>[녹스] 아칸 바지1 - 6성</t>
  </si>
  <si>
    <t>[녹스] 아칸 바지1 - 7성</t>
  </si>
  <si>
    <t>아칸 바지2 - 5성</t>
  </si>
  <si>
    <t>아칸 바지2 - 6성</t>
  </si>
  <si>
    <t>아칸 바지2 - 7성</t>
  </si>
  <si>
    <t>[녹스] 아칸 바지2 - 4성</t>
  </si>
  <si>
    <t>[녹스] 아칸 바지2 - 5성</t>
  </si>
  <si>
    <t>[녹스] 아칸 바지2 - 6성</t>
  </si>
  <si>
    <t>[녹스] 아칸 바지2 - 7성</t>
  </si>
  <si>
    <t>아칸 바지3 - 5성</t>
  </si>
  <si>
    <t>아칸 바지3 - 6성</t>
  </si>
  <si>
    <t>아칸 바지3 - 7성</t>
  </si>
  <si>
    <t>[녹스] 아칸 바지3 - 4성</t>
  </si>
  <si>
    <t>[녹스] 아칸 바지3 - 5성</t>
  </si>
  <si>
    <t>[녹스] 아칸 바지3 - 6성</t>
  </si>
  <si>
    <t>[녹스] 아칸 바지3 - 7성</t>
  </si>
  <si>
    <t>아칸 바지4 - 5성</t>
  </si>
  <si>
    <t>아칸 바지4 - 6성</t>
  </si>
  <si>
    <t>아칸 바지4 - 7성</t>
  </si>
  <si>
    <t>[녹스] 아칸 바지4 - 4성</t>
  </si>
  <si>
    <t>[녹스] 아칸 바지4 - 5성</t>
  </si>
  <si>
    <t>[녹스] 아칸 바지4 - 6성</t>
  </si>
  <si>
    <t>[녹스] 아칸 바지4 - 7성</t>
  </si>
  <si>
    <t>아칸 바지5 - 5성</t>
  </si>
  <si>
    <t>아칸 바지5 - 6성</t>
  </si>
  <si>
    <t>아칸 바지5 - 7성</t>
  </si>
  <si>
    <t>[녹스] 아칸 바지5 - 4성</t>
  </si>
  <si>
    <t>[녹스] 아칸 바지5 - 5성</t>
  </si>
  <si>
    <t>[녹스] 아칸 바지5 - 6성</t>
  </si>
  <si>
    <t>[녹스] 아칸 바지5 - 7성</t>
  </si>
  <si>
    <t>나이트 바지1 - 5성</t>
  </si>
  <si>
    <t>나이트 바지1 - 6성</t>
  </si>
  <si>
    <t>나이트 바지1 - 7성</t>
  </si>
  <si>
    <t>[녹스] 나이트 바지1 - 4성</t>
  </si>
  <si>
    <t>[녹스] 나이트 바지1 - 5성</t>
  </si>
  <si>
    <t>[녹스] 나이트 바지1 - 6성</t>
  </si>
  <si>
    <t>[녹스] 나이트 바지1 - 7성</t>
  </si>
  <si>
    <t>나이트 바지2 - 5성</t>
  </si>
  <si>
    <t>나이트 바지2 - 6성</t>
  </si>
  <si>
    <t>나이트 바지2 - 7성</t>
  </si>
  <si>
    <t>[녹스] 나이트 바지2 - 4성</t>
  </si>
  <si>
    <t>[녹스] 나이트 바지2 - 5성</t>
  </si>
  <si>
    <t>[녹스] 나이트 바지2 - 6성</t>
  </si>
  <si>
    <t>[녹스] 나이트 바지2 - 7성</t>
  </si>
  <si>
    <t>나이트 바지3 - 5성</t>
  </si>
  <si>
    <t>나이트 바지3 - 6성</t>
  </si>
  <si>
    <t>나이트 바지3 - 7성</t>
  </si>
  <si>
    <t>[녹스] 나이트 바지3 - 4성</t>
  </si>
  <si>
    <t>[녹스] 나이트 바지3 - 5성</t>
  </si>
  <si>
    <t>[녹스] 나이트 바지3 - 6성</t>
  </si>
  <si>
    <t>[녹스] 나이트 바지3 - 7성</t>
  </si>
  <si>
    <t>나이트 바지4 - 5성</t>
  </si>
  <si>
    <t>나이트 바지4 - 6성</t>
  </si>
  <si>
    <t>나이트 바지4 - 7성</t>
  </si>
  <si>
    <t>[녹스] 나이트 바지4 - 4성</t>
  </si>
  <si>
    <t>[녹스] 나이트 바지4 - 5성</t>
  </si>
  <si>
    <t>[녹스] 나이트 바지4 - 6성</t>
  </si>
  <si>
    <t>[녹스] 나이트 바지4 - 7성</t>
  </si>
  <si>
    <t>나이트 바지5 - 5성</t>
  </si>
  <si>
    <t>나이트 바지5 - 6성</t>
  </si>
  <si>
    <t>나이트 바지5 - 7성</t>
  </si>
  <si>
    <t>[녹스] 나이트 바지5 - 4성</t>
  </si>
  <si>
    <t>[녹스] 나이트 바지5 - 5성</t>
  </si>
  <si>
    <t>[녹스] 나이트 바지5 - 6성</t>
  </si>
  <si>
    <t>[녹스] 나이트 바지5 - 7성</t>
  </si>
  <si>
    <t>[녹스] 버서커 바지1 - 4성</t>
    <phoneticPr fontId="6" type="noConversion"/>
  </si>
  <si>
    <t>[녹스] 버서커 바지1 - 5성</t>
    <phoneticPr fontId="6" type="noConversion"/>
  </si>
  <si>
    <t>하의(수정) 방어력 기본능력</t>
    <phoneticPr fontId="6" type="noConversion"/>
  </si>
  <si>
    <t>하의 (이전) 방어력 기본능력</t>
    <phoneticPr fontId="6" type="noConversion"/>
  </si>
  <si>
    <t>[2017 04월 17일 One Stroe 라이브 서비스 빌드 개발 및 수정 항목 ( 4월 19일 업데이트 예정항목)]</t>
    <phoneticPr fontId="6" type="noConversion"/>
  </si>
  <si>
    <t>목걸이1 - 1성</t>
  </si>
  <si>
    <t>목걸이1 - 2성</t>
  </si>
  <si>
    <t>목걸이1 - 3성</t>
  </si>
  <si>
    <t>목걸이1 - 4성</t>
  </si>
  <si>
    <t>목걸이1 - 5성</t>
  </si>
  <si>
    <t>목걸이1 - 6성</t>
  </si>
  <si>
    <t>목걸이1 - 7성</t>
  </si>
  <si>
    <t>[녹스] 목걸이1 - 4성</t>
  </si>
  <si>
    <t>[녹스] 목걸이1 - 5성</t>
  </si>
  <si>
    <t>[녹스] 목걸이1 - 6성</t>
  </si>
  <si>
    <t>[녹스] 목걸이1 - 7성</t>
  </si>
  <si>
    <t>목걸이2 - 1성</t>
  </si>
  <si>
    <t>목걸이2 - 2성</t>
  </si>
  <si>
    <t>목걸이2 - 3성</t>
  </si>
  <si>
    <t>목걸이2 - 4성</t>
  </si>
  <si>
    <t>목걸이2 - 5성</t>
  </si>
  <si>
    <t>목걸이2 - 6성</t>
  </si>
  <si>
    <t>목걸이2 - 7성</t>
  </si>
  <si>
    <t>[녹스] 목걸이2 - 4성</t>
  </si>
  <si>
    <t>[녹스] 목걸이2 - 5성</t>
  </si>
  <si>
    <t>[녹스] 목걸이2 - 6성</t>
  </si>
  <si>
    <t>[녹스] 목걸이2 - 7성</t>
  </si>
  <si>
    <t>목걸이3 - 1성</t>
  </si>
  <si>
    <t>목걸이3 - 2성</t>
  </si>
  <si>
    <t>목걸이3 - 3성</t>
  </si>
  <si>
    <t>목걸이3 - 4성</t>
  </si>
  <si>
    <t>목걸이3 - 5성</t>
  </si>
  <si>
    <t>목걸이3 - 6성</t>
  </si>
  <si>
    <t>목걸이3 - 7성</t>
  </si>
  <si>
    <t>[녹스] 목걸이3 - 4성</t>
  </si>
  <si>
    <t>[녹스] 목걸이3 - 5성</t>
  </si>
  <si>
    <t>[녹스] 목걸이3 - 6성</t>
  </si>
  <si>
    <t>[녹스] 목걸이3 - 7성</t>
  </si>
  <si>
    <t>반지1 - 1성</t>
  </si>
  <si>
    <t>반지1 - 2성</t>
  </si>
  <si>
    <t>반지1 - 3성</t>
  </si>
  <si>
    <t>반지1 - 4성</t>
  </si>
  <si>
    <t>반지1 - 5성</t>
  </si>
  <si>
    <t>반지1 - 6성</t>
  </si>
  <si>
    <t>반지1 - 7성</t>
  </si>
  <si>
    <t>[녹스] 반지1 - 4성</t>
  </si>
  <si>
    <t>[녹스] 반지1 - 5성</t>
  </si>
  <si>
    <t>[녹스] 반지1 - 6성</t>
  </si>
  <si>
    <t>[녹스] 반지1 - 7성</t>
  </si>
  <si>
    <t>반지2 - 1성</t>
  </si>
  <si>
    <t>반지2 - 2성</t>
  </si>
  <si>
    <t>반지2 - 3성</t>
  </si>
  <si>
    <t>반지2 - 4성</t>
  </si>
  <si>
    <t>반지2 - 5성</t>
  </si>
  <si>
    <t>반지2 - 6성</t>
  </si>
  <si>
    <t>반지2 - 7성</t>
  </si>
  <si>
    <t>[녹스] 반지2 - 4성</t>
  </si>
  <si>
    <t>[녹스] 반지2 - 5성</t>
  </si>
  <si>
    <t>[녹스] 반지2 - 6성</t>
  </si>
  <si>
    <t>[녹스] 반지2 - 7성</t>
  </si>
  <si>
    <t>반지3 - 1성</t>
  </si>
  <si>
    <t>반지3 - 2성</t>
  </si>
  <si>
    <t>반지3 - 3성</t>
  </si>
  <si>
    <t>반지3 - 4성</t>
  </si>
  <si>
    <t>반지3 - 5성</t>
  </si>
  <si>
    <t>반지3 - 6성</t>
  </si>
  <si>
    <t>반지3 - 7성</t>
  </si>
  <si>
    <t>[녹스] 반지3 - 4성</t>
  </si>
  <si>
    <t>[녹스] 반지3 - 5성</t>
  </si>
  <si>
    <t>[녹스] 반지3 - 6성</t>
  </si>
  <si>
    <t>[녹스] 반지3 - 7성</t>
  </si>
  <si>
    <t>버서커 갑옷1 - 5성</t>
  </si>
  <si>
    <t>버서커 갑옷1 - 6성</t>
  </si>
  <si>
    <t>버서커 갑옷1 - 7성</t>
  </si>
  <si>
    <t>[녹스] 버서커 갑옷1 - 4성</t>
  </si>
  <si>
    <t>151402011</t>
  </si>
  <si>
    <t>[녹스] 버서커 갑옷1 - 5성</t>
  </si>
  <si>
    <t>151502011</t>
  </si>
  <si>
    <t>[녹스] 버서커 갑옷1 - 6성</t>
  </si>
  <si>
    <t>151602011</t>
  </si>
  <si>
    <t>[녹스] 버서커 갑옷1 - 7성</t>
  </si>
  <si>
    <t>151702011</t>
  </si>
  <si>
    <t>버서커 갑옷2 - 5성</t>
  </si>
  <si>
    <t>버서커 갑옷2 - 6성</t>
  </si>
  <si>
    <t>버서커 갑옷2 - 7성</t>
  </si>
  <si>
    <t>[녹스] 버서커 갑옷2 - 4성</t>
  </si>
  <si>
    <t>151402012</t>
  </si>
  <si>
    <t>[녹스] 버서커 갑옷2 - 5성</t>
  </si>
  <si>
    <t>151502012</t>
  </si>
  <si>
    <t>[녹스] 버서커 갑옷2 - 6성</t>
  </si>
  <si>
    <t>151602012</t>
  </si>
  <si>
    <t>[녹스] 버서커 갑옷2 - 7성</t>
  </si>
  <si>
    <t>151702012</t>
  </si>
  <si>
    <t>버서커 갑옷3 - 5성</t>
  </si>
  <si>
    <t>버서커 갑옷3 - 6성</t>
  </si>
  <si>
    <t>버서커 갑옷3 - 7성</t>
  </si>
  <si>
    <t>[녹스] 버서커 갑옷3 - 4성</t>
  </si>
  <si>
    <t>151402013</t>
  </si>
  <si>
    <t>[녹스] 버서커 갑옷3 - 5성</t>
  </si>
  <si>
    <t>151502013</t>
  </si>
  <si>
    <t>[녹스] 버서커 갑옷3 - 6성</t>
  </si>
  <si>
    <t>151602013</t>
  </si>
  <si>
    <t>[녹스] 버서커 갑옷3 - 7성</t>
  </si>
  <si>
    <t>151702013</t>
  </si>
  <si>
    <t>버서커 갑옷4 - 5성</t>
  </si>
  <si>
    <t>버서커 갑옷4 - 6성</t>
  </si>
  <si>
    <t>버서커 갑옷4 - 7성</t>
  </si>
  <si>
    <t>[녹스] 버서커 갑옷4 - 4성</t>
  </si>
  <si>
    <t>151402014</t>
  </si>
  <si>
    <t>[녹스] 버서커 갑옷4 - 5성</t>
  </si>
  <si>
    <t>151502014</t>
  </si>
  <si>
    <t>[녹스] 버서커 갑옷4 - 6성</t>
  </si>
  <si>
    <t>151602014</t>
  </si>
  <si>
    <t>[녹스] 버서커 갑옷4 - 7성</t>
  </si>
  <si>
    <t>151702014</t>
  </si>
  <si>
    <t>버서커 갑옷5 - 5성</t>
  </si>
  <si>
    <t>버서커 갑옷5 - 6성</t>
  </si>
  <si>
    <t>버서커 갑옷5 - 7성</t>
  </si>
  <si>
    <t>[녹스] 버서커 갑옷5 - 4성</t>
  </si>
  <si>
    <t>151402015</t>
  </si>
  <si>
    <t>[녹스] 버서커 갑옷5 - 5성</t>
  </si>
  <si>
    <t>151502015</t>
  </si>
  <si>
    <t>[녹스] 버서커 갑옷5 - 6성</t>
  </si>
  <si>
    <t>151602015</t>
  </si>
  <si>
    <t>[녹스] 버서커 갑옷5 - 7성</t>
  </si>
  <si>
    <t>151702015</t>
  </si>
  <si>
    <t>버서커 투구1 - 1성</t>
  </si>
  <si>
    <t>버서커 투구1 - 2성</t>
  </si>
  <si>
    <t>버서커 투구1 - 3성</t>
  </si>
  <si>
    <t>버서커 투구1 - 4성</t>
  </si>
  <si>
    <t>버서커 투구1 - 5성</t>
  </si>
  <si>
    <t>버서커 투구1 - 6성</t>
  </si>
  <si>
    <t>버서커 투구1 - 7성</t>
  </si>
  <si>
    <t>151403011</t>
  </si>
  <si>
    <t>[녹스] 버서커 투구1 - 5성</t>
  </si>
  <si>
    <t>151503011</t>
  </si>
  <si>
    <t>[녹스] 버서커 투구1 - 6성</t>
  </si>
  <si>
    <t>151603011</t>
  </si>
  <si>
    <t>[녹스] 버서커 투구1 - 7성</t>
  </si>
  <si>
    <t>151703011</t>
  </si>
  <si>
    <t>버서커 투구2 - 1성</t>
  </si>
  <si>
    <t>151103002</t>
  </si>
  <si>
    <t>버서커 투구2 - 2성</t>
  </si>
  <si>
    <t>버서커 투구2 - 3성</t>
  </si>
  <si>
    <t>버서커 투구2 - 4성</t>
  </si>
  <si>
    <t>버서커 투구2 - 5성</t>
  </si>
  <si>
    <t>버서커 투구2 - 6성</t>
  </si>
  <si>
    <t>버서커 투구2 - 7성</t>
  </si>
  <si>
    <t>151403012</t>
  </si>
  <si>
    <t>[녹스] 버서커 투구2 - 5성</t>
  </si>
  <si>
    <t>151503012</t>
  </si>
  <si>
    <t>[녹스] 버서커 투구2 - 6성</t>
  </si>
  <si>
    <t>151603012</t>
  </si>
  <si>
    <t>[녹스] 버서커 투구2 - 7성</t>
  </si>
  <si>
    <t>151703012</t>
  </si>
  <si>
    <t>버서커 투구3 - 1성</t>
  </si>
  <si>
    <t>버서커 투구3 - 2성</t>
  </si>
  <si>
    <t>버서커 투구3 - 3성</t>
  </si>
  <si>
    <t>버서커 투구3 - 4성</t>
  </si>
  <si>
    <t>버서커 투구3 - 5성</t>
  </si>
  <si>
    <t>버서커 투구3 - 6성</t>
  </si>
  <si>
    <t>버서커 투구3 - 7성</t>
  </si>
  <si>
    <t>151403013</t>
  </si>
  <si>
    <t>[녹스] 버서커 투구3 - 5성</t>
  </si>
  <si>
    <t>151503013</t>
  </si>
  <si>
    <t>[녹스] 버서커 투구3 - 6성</t>
  </si>
  <si>
    <t>151603013</t>
  </si>
  <si>
    <t>[녹스] 버서커 투구3 - 7성</t>
  </si>
  <si>
    <t>151703013</t>
  </si>
  <si>
    <t>버서커 투구4 - 1성</t>
  </si>
  <si>
    <t>버서커 투구4 - 2성</t>
  </si>
  <si>
    <t>버서커 투구4 - 3성</t>
  </si>
  <si>
    <t>버서커 투구4 - 4성</t>
  </si>
  <si>
    <t>버서커 투구4 - 5성</t>
  </si>
  <si>
    <t>버서커 투구4 - 6성</t>
  </si>
  <si>
    <t>버서커 투구4 - 7성</t>
  </si>
  <si>
    <t>151403014</t>
  </si>
  <si>
    <t>[녹스] 버서커 투구4 - 5성</t>
  </si>
  <si>
    <t>151503014</t>
  </si>
  <si>
    <t>[녹스] 버서커 투구4 - 6성</t>
  </si>
  <si>
    <t>151603014</t>
  </si>
  <si>
    <t>[녹스] 버서커 투구4 - 7성</t>
  </si>
  <si>
    <t>151703014</t>
  </si>
  <si>
    <t>버서커 투구5 - 1성</t>
  </si>
  <si>
    <t>버서커 투구5 - 2성</t>
  </si>
  <si>
    <t>버서커 투구5 - 3성</t>
  </si>
  <si>
    <t>버서커 투구5 - 4성</t>
  </si>
  <si>
    <t>버서커 투구5 - 5성</t>
  </si>
  <si>
    <t>버서커 투구5 - 6성</t>
  </si>
  <si>
    <t>버서커 투구5 - 7성</t>
  </si>
  <si>
    <t>151403015</t>
  </si>
  <si>
    <t>[녹스] 버서커 투구5 - 5성</t>
  </si>
  <si>
    <t>151503015</t>
  </si>
  <si>
    <t>[녹스] 버서커 투구5 - 6성</t>
  </si>
  <si>
    <t>151603015</t>
  </si>
  <si>
    <t>[녹스] 버서커 투구5 - 7성</t>
  </si>
  <si>
    <t>151703015</t>
  </si>
  <si>
    <t>버서커 장갑1 - 1성</t>
  </si>
  <si>
    <t>버서커 장갑1 - 2성</t>
  </si>
  <si>
    <t>버서커 장갑1 - 3성</t>
  </si>
  <si>
    <t>버서커 장갑1 - 4성</t>
  </si>
  <si>
    <t>버서커 장갑1 - 5성</t>
  </si>
  <si>
    <t>버서커 장갑1 - 6성</t>
  </si>
  <si>
    <t>버서커 장갑1 - 7성</t>
  </si>
  <si>
    <t>151405011</t>
  </si>
  <si>
    <t>[녹스] 버서커 장갑1 - 5성</t>
  </si>
  <si>
    <t>151505011</t>
  </si>
  <si>
    <t>[녹스] 버서커 장갑1 - 6성</t>
  </si>
  <si>
    <t>151605011</t>
  </si>
  <si>
    <t>[녹스] 버서커 장갑1 - 7성</t>
  </si>
  <si>
    <t>151705011</t>
  </si>
  <si>
    <t>버서커 장갑2 - 1성</t>
  </si>
  <si>
    <t>버서커 장갑2 - 2성</t>
  </si>
  <si>
    <t>버서커 장갑2 - 3성</t>
  </si>
  <si>
    <t>버서커 장갑2 - 4성</t>
  </si>
  <si>
    <t>버서커 장갑2 - 5성</t>
  </si>
  <si>
    <t>버서커 장갑2 - 6성</t>
  </si>
  <si>
    <t>버서커 장갑2 - 7성</t>
  </si>
  <si>
    <t>151405012</t>
  </si>
  <si>
    <t>[녹스] 버서커 장갑2 - 5성</t>
  </si>
  <si>
    <t>151505012</t>
  </si>
  <si>
    <t>[녹스] 버서커 장갑2 - 6성</t>
  </si>
  <si>
    <t>151605012</t>
  </si>
  <si>
    <t>[녹스] 버서커 장갑2 - 7성</t>
  </si>
  <si>
    <t>151705012</t>
  </si>
  <si>
    <t>버서커 장갑3 - 1성</t>
  </si>
  <si>
    <t>버서커 장갑3 - 2성</t>
  </si>
  <si>
    <t>버서커 장갑3 - 3성</t>
  </si>
  <si>
    <t>버서커 장갑3 - 4성</t>
  </si>
  <si>
    <t>버서커 장갑3 - 5성</t>
  </si>
  <si>
    <t>버서커 장갑3 - 6성</t>
  </si>
  <si>
    <t>버서커 장갑3 - 7성</t>
  </si>
  <si>
    <t>151405013</t>
  </si>
  <si>
    <t>[녹스] 버서커 장갑3 - 5성</t>
  </si>
  <si>
    <t>151505013</t>
  </si>
  <si>
    <t>[녹스] 버서커 장갑3 - 6성</t>
  </si>
  <si>
    <t>151605013</t>
  </si>
  <si>
    <t>[녹스] 버서커 장갑3 - 7성</t>
  </si>
  <si>
    <t>151705013</t>
  </si>
  <si>
    <t>버서커 장갑4 - 1성</t>
  </si>
  <si>
    <t>버서커 장갑4 - 2성</t>
  </si>
  <si>
    <t>버서커 장갑4 - 3성</t>
  </si>
  <si>
    <t>버서커 장갑4 - 4성</t>
  </si>
  <si>
    <t>버서커 장갑4 - 5성</t>
  </si>
  <si>
    <t>버서커 장갑4 - 6성</t>
  </si>
  <si>
    <t>버서커 장갑4 - 7성</t>
  </si>
  <si>
    <t>151405014</t>
  </si>
  <si>
    <t>[녹스] 버서커 장갑4 - 5성</t>
  </si>
  <si>
    <t>151505014</t>
  </si>
  <si>
    <t>[녹스] 버서커 장갑4 - 6성</t>
  </si>
  <si>
    <t>151605014</t>
  </si>
  <si>
    <t>[녹스] 버서커 장갑4 - 7성</t>
  </si>
  <si>
    <t>151705014</t>
  </si>
  <si>
    <t>버서커 장갑5 - 1성</t>
  </si>
  <si>
    <t>버서커 장갑5 - 2성</t>
  </si>
  <si>
    <t>버서커 장갑5 - 3성</t>
  </si>
  <si>
    <t>버서커 장갑5 - 4성</t>
  </si>
  <si>
    <t>버서커 장갑5 - 5성</t>
  </si>
  <si>
    <t>버서커 장갑5 - 6성</t>
  </si>
  <si>
    <t>버서커 장갑5 - 7성</t>
  </si>
  <si>
    <t>151405015</t>
  </si>
  <si>
    <t>[녹스] 버서커 장갑5 - 5성</t>
  </si>
  <si>
    <t>151505015</t>
  </si>
  <si>
    <t>[녹스] 버서커 장갑5 - 6성</t>
  </si>
  <si>
    <t>151605015</t>
  </si>
  <si>
    <t>[녹스] 버서커 장갑5 - 7성</t>
  </si>
  <si>
    <t>151705015</t>
  </si>
  <si>
    <t>151406011</t>
  </si>
  <si>
    <t>151506011</t>
  </si>
  <si>
    <t>151606011</t>
  </si>
  <si>
    <t>151706011</t>
  </si>
  <si>
    <t>151406012</t>
  </si>
  <si>
    <t>151506012</t>
  </si>
  <si>
    <t>151606012</t>
  </si>
  <si>
    <t>151706012</t>
  </si>
  <si>
    <t>151406013</t>
  </si>
  <si>
    <t>151506013</t>
  </si>
  <si>
    <t>151606013</t>
  </si>
  <si>
    <t>151706013</t>
  </si>
  <si>
    <t>151406014</t>
  </si>
  <si>
    <t>151506014</t>
  </si>
  <si>
    <t>151606014</t>
  </si>
  <si>
    <t>151706014</t>
  </si>
  <si>
    <t>151406015</t>
  </si>
  <si>
    <t>151506015</t>
  </si>
  <si>
    <t>151606015</t>
  </si>
  <si>
    <t>151706015</t>
  </si>
  <si>
    <t>버서커 신발1 - 1성</t>
  </si>
  <si>
    <t>버서커 신발1 - 2성</t>
  </si>
  <si>
    <t>버서커 신발1 - 3성</t>
  </si>
  <si>
    <t>버서커 신발1 - 4성</t>
  </si>
  <si>
    <t>버서커 신발1 - 5성</t>
  </si>
  <si>
    <t>버서커 신발1 - 6성</t>
  </si>
  <si>
    <t>버서커 신발1 - 7성</t>
  </si>
  <si>
    <t>151407011</t>
  </si>
  <si>
    <t>[녹스] 버서커 신발1 - 5성</t>
  </si>
  <si>
    <t>151507011</t>
  </si>
  <si>
    <t>[녹스] 버서커 신발1 - 6성</t>
  </si>
  <si>
    <t>151607011</t>
  </si>
  <si>
    <t>[녹스] 버서커 신발1 - 7성</t>
  </si>
  <si>
    <t>151707011</t>
  </si>
  <si>
    <t>버서커 신발2 - 1성</t>
  </si>
  <si>
    <t>버서커 신발2 - 2성</t>
  </si>
  <si>
    <t>버서커 신발2 - 3성</t>
  </si>
  <si>
    <t>버서커 신발2 - 4성</t>
  </si>
  <si>
    <t>버서커 신발2 - 5성</t>
  </si>
  <si>
    <t>버서커 신발2 - 6성</t>
  </si>
  <si>
    <t>버서커 신발2 - 7성</t>
  </si>
  <si>
    <t>151407012</t>
  </si>
  <si>
    <t>[녹스] 버서커 신발2 - 5성</t>
  </si>
  <si>
    <t>151507012</t>
  </si>
  <si>
    <t>[녹스] 버서커 신발2 - 6성</t>
  </si>
  <si>
    <t>151607012</t>
  </si>
  <si>
    <t>[녹스] 버서커 신발2 - 7성</t>
  </si>
  <si>
    <t>151707012</t>
  </si>
  <si>
    <t>버서커 신발3 - 1성</t>
  </si>
  <si>
    <t>버서커 신발3 - 2성</t>
  </si>
  <si>
    <t>버서커 신발3 - 3성</t>
  </si>
  <si>
    <t>버서커 신발3 - 4성</t>
  </si>
  <si>
    <t>버서커 신발3 - 5성</t>
  </si>
  <si>
    <t>버서커 신발3 - 6성</t>
  </si>
  <si>
    <t>버서커 신발3 - 7성</t>
  </si>
  <si>
    <t>151407013</t>
  </si>
  <si>
    <t>[녹스] 버서커 신발3 - 5성</t>
  </si>
  <si>
    <t>151507013</t>
  </si>
  <si>
    <t>[녹스] 버서커 신발3 - 6성</t>
  </si>
  <si>
    <t>151607013</t>
  </si>
  <si>
    <t>[녹스] 버서커 신발3 - 7성</t>
  </si>
  <si>
    <t>151707013</t>
  </si>
  <si>
    <t>버서커 신발4 - 1성</t>
  </si>
  <si>
    <t>버서커 신발4 - 2성</t>
  </si>
  <si>
    <t>버서커 신발4 - 3성</t>
  </si>
  <si>
    <t>버서커 신발4 - 4성</t>
  </si>
  <si>
    <t>버서커 신발4 - 5성</t>
  </si>
  <si>
    <t>버서커 신발4 - 6성</t>
  </si>
  <si>
    <t>버서커 신발4 - 7성</t>
  </si>
  <si>
    <t>151407014</t>
  </si>
  <si>
    <t>[녹스] 버서커 신발4 - 5성</t>
  </si>
  <si>
    <t>151507014</t>
  </si>
  <si>
    <t>[녹스] 버서커 신발4 - 6성</t>
  </si>
  <si>
    <t>151607014</t>
  </si>
  <si>
    <t>[녹스] 버서커 신발4 - 7성</t>
  </si>
  <si>
    <t>151707014</t>
  </si>
  <si>
    <t>버서커 신발5 - 1성</t>
  </si>
  <si>
    <t>버서커 신발5 - 2성</t>
  </si>
  <si>
    <t>버서커 신발5 - 3성</t>
  </si>
  <si>
    <t>버서커 신발5 - 4성</t>
  </si>
  <si>
    <t>버서커 신발5 - 5성</t>
  </si>
  <si>
    <t>버서커 신발5 - 6성</t>
  </si>
  <si>
    <t>버서커 신발5 - 7성</t>
  </si>
  <si>
    <t>151407015</t>
  </si>
  <si>
    <t>[녹스] 버서커 신발5 - 5성</t>
  </si>
  <si>
    <t>151507015</t>
  </si>
  <si>
    <t>[녹스] 버서커 신발5 - 6성</t>
  </si>
  <si>
    <t>151607015</t>
  </si>
  <si>
    <t>[녹스] 버서커 신발5 - 7성</t>
  </si>
  <si>
    <t>151707015</t>
  </si>
  <si>
    <t>데몬헌터 무기1 - 5성</t>
  </si>
  <si>
    <t>데몬헌터 무기1 - 6성</t>
  </si>
  <si>
    <t>데몬헌터 무기1 - 7성</t>
  </si>
  <si>
    <t>[녹스] 데몬헌터 무기1 - 4성</t>
  </si>
  <si>
    <t>[녹스] 데몬헌터 무기1 - 5성</t>
  </si>
  <si>
    <t>[녹스] 데몬헌터 무기1 - 6성</t>
  </si>
  <si>
    <t>[녹스] 데몬헌터 무기1 - 7성</t>
  </si>
  <si>
    <t>데몬헌터 무기2 - 5성</t>
  </si>
  <si>
    <t>데몬헌터 무기2 - 6성</t>
  </si>
  <si>
    <t>데몬헌터 무기2 - 7성</t>
  </si>
  <si>
    <t>[녹스] 데몬헌터 무기2 - 4성</t>
  </si>
  <si>
    <t>[녹스] 데몬헌터 무기2 - 5성</t>
  </si>
  <si>
    <t>[녹스] 데몬헌터 무기2 - 6성</t>
  </si>
  <si>
    <t>[녹스] 데몬헌터 무기2 - 7성</t>
  </si>
  <si>
    <t>데몬헌터 무기3 - 5성</t>
  </si>
  <si>
    <t>데몬헌터 무기3 - 6성</t>
  </si>
  <si>
    <t>데몬헌터 무기3 - 7성</t>
  </si>
  <si>
    <t>[녹스] 데몬헌터 무기3 - 4성</t>
  </si>
  <si>
    <t>[녹스] 데몬헌터 무기3 - 5성</t>
  </si>
  <si>
    <t>[녹스] 데몬헌터 무기3 - 6성</t>
  </si>
  <si>
    <t>[녹스] 데몬헌터 무기3 - 7성</t>
  </si>
  <si>
    <t>데몬헌터 무기4 - 5성</t>
  </si>
  <si>
    <t>데몬헌터 무기4 - 6성</t>
  </si>
  <si>
    <t>데몬헌터 무기4 - 7성</t>
  </si>
  <si>
    <t>[녹스] 데몬헌터 무기4 - 4성</t>
  </si>
  <si>
    <t>[녹스] 데몬헌터 무기4 - 5성</t>
  </si>
  <si>
    <t>[녹스] 데몬헌터 무기4 - 6성</t>
  </si>
  <si>
    <t>[녹스] 데몬헌터 무기4 - 7성</t>
  </si>
  <si>
    <t>데몬헌터 무기5 - 5성</t>
  </si>
  <si>
    <t>데몬헌터 무기5 - 6성</t>
  </si>
  <si>
    <t>데몬헌터 무기5 - 7성</t>
  </si>
  <si>
    <t>[녹스] 데몬헌터 무기5 - 4성</t>
  </si>
  <si>
    <t>[녹스] 데몬헌터 무기5 - 5성</t>
  </si>
  <si>
    <t>[녹스] 데몬헌터 무기5 - 6성</t>
  </si>
  <si>
    <t>[녹스] 데몬헌터 무기5 - 7성</t>
  </si>
  <si>
    <t>데몬헌터 무기6 - 5성</t>
  </si>
  <si>
    <t>데몬헌터 무기6 - 6성</t>
  </si>
  <si>
    <t>데몬헌터 무기6 - 7성</t>
  </si>
  <si>
    <t>[녹스] 데몬헌터 무기6 - 4성</t>
  </si>
  <si>
    <t>[녹스] 데몬헌터 무기6 - 5성</t>
  </si>
  <si>
    <t>[녹스] 데몬헌터 무기6 - 6성</t>
  </si>
  <si>
    <t>[녹스] 데몬헌터 무기6 - 7성</t>
  </si>
  <si>
    <t>데몬헌터 갑옷1 - 5성</t>
  </si>
  <si>
    <t>데몬헌터 갑옷1 - 6성</t>
  </si>
  <si>
    <t>데몬헌터 갑옷1 - 7성</t>
  </si>
  <si>
    <t>[녹스] 데몬헌터 갑옷1 - 4성</t>
  </si>
  <si>
    <t>152402011</t>
  </si>
  <si>
    <t>[녹스] 데몬헌터 갑옷1 - 5성</t>
  </si>
  <si>
    <t>152502011</t>
  </si>
  <si>
    <t>[녹스] 데몬헌터 갑옷1 - 6성</t>
  </si>
  <si>
    <t>152602011</t>
  </si>
  <si>
    <t>[녹스] 데몬헌터 갑옷1 - 7성</t>
  </si>
  <si>
    <t>152702011</t>
  </si>
  <si>
    <t>데몬헌터 갑옷2 - 5성</t>
  </si>
  <si>
    <t>데몬헌터 갑옷2 - 6성</t>
  </si>
  <si>
    <t>데몬헌터 갑옷2 - 7성</t>
  </si>
  <si>
    <t>[녹스] 데몬헌터 갑옷2 - 4성</t>
  </si>
  <si>
    <t>152402012</t>
  </si>
  <si>
    <t>[녹스] 데몬헌터 갑옷2 - 5성</t>
  </si>
  <si>
    <t>152502012</t>
  </si>
  <si>
    <t>[녹스] 데몬헌터 갑옷2 - 6성</t>
  </si>
  <si>
    <t>152602012</t>
  </si>
  <si>
    <t>[녹스] 데몬헌터 갑옷2 - 7성</t>
  </si>
  <si>
    <t>152702012</t>
  </si>
  <si>
    <t>데몬헌터 갑옷3 - 5성</t>
  </si>
  <si>
    <t>데몬헌터 갑옷3 - 6성</t>
  </si>
  <si>
    <t>데몬헌터 갑옷3 - 7성</t>
  </si>
  <si>
    <t>[녹스] 데몬헌터 갑옷3 - 4성</t>
  </si>
  <si>
    <t>152402013</t>
  </si>
  <si>
    <t>[녹스] 데몬헌터 갑옷3 - 5성</t>
  </si>
  <si>
    <t>152502013</t>
  </si>
  <si>
    <t>[녹스] 데몬헌터 갑옷3 - 6성</t>
  </si>
  <si>
    <t>152602013</t>
  </si>
  <si>
    <t>[녹스] 데몬헌터 갑옷3 - 7성</t>
  </si>
  <si>
    <t>152702013</t>
  </si>
  <si>
    <t>데몬헌터 갑옷4 - 5성</t>
  </si>
  <si>
    <t>데몬헌터 갑옷4 - 6성</t>
  </si>
  <si>
    <t>데몬헌터 갑옷4 - 7성</t>
  </si>
  <si>
    <t>[녹스] 데몬헌터 갑옷4 - 4성</t>
  </si>
  <si>
    <t>152402014</t>
  </si>
  <si>
    <t>[녹스] 데몬헌터 갑옷4 - 5성</t>
  </si>
  <si>
    <t>152502014</t>
  </si>
  <si>
    <t>[녹스] 데몬헌터 갑옷4 - 6성</t>
  </si>
  <si>
    <t>152602014</t>
  </si>
  <si>
    <t>[녹스] 데몬헌터 갑옷4 - 7성</t>
  </si>
  <si>
    <t>152702014</t>
  </si>
  <si>
    <t>데몬헌터 갑옷5 - 5성</t>
  </si>
  <si>
    <t>데몬헌터 갑옷5 - 6성</t>
  </si>
  <si>
    <t>데몬헌터 갑옷5 - 7성</t>
  </si>
  <si>
    <t>[녹스] 데몬헌터 갑옷5 - 4성</t>
  </si>
  <si>
    <t>152402015</t>
  </si>
  <si>
    <t>[녹스] 데몬헌터 갑옷5 - 5성</t>
  </si>
  <si>
    <t>152502015</t>
  </si>
  <si>
    <t>[녹스] 데몬헌터 갑옷5 - 6성</t>
  </si>
  <si>
    <t>152602015</t>
  </si>
  <si>
    <t>[녹스] 데몬헌터 갑옷5 - 7성</t>
  </si>
  <si>
    <t>152702015</t>
  </si>
  <si>
    <t>데몬헌터 투구1 - 1성</t>
  </si>
  <si>
    <t>데몬헌터 투구1 - 2성</t>
  </si>
  <si>
    <t>데몬헌터 투구1 - 3성</t>
  </si>
  <si>
    <t>데몬헌터 투구1 - 4성</t>
  </si>
  <si>
    <t>데몬헌터 투구1 - 5성</t>
  </si>
  <si>
    <t>데몬헌터 투구1 - 6성</t>
  </si>
  <si>
    <t>데몬헌터 투구1 - 7성</t>
  </si>
  <si>
    <t>152403011</t>
  </si>
  <si>
    <t>[녹스] 데몬헌터 투구1 - 5성</t>
  </si>
  <si>
    <t>152503011</t>
  </si>
  <si>
    <t>[녹스] 데몬헌터 투구1 - 6성</t>
  </si>
  <si>
    <t>152603011</t>
  </si>
  <si>
    <t>[녹스] 데몬헌터 투구1 - 7성</t>
  </si>
  <si>
    <t>152703011</t>
  </si>
  <si>
    <t>데몬헌터 투구2 - 1성</t>
  </si>
  <si>
    <t>데몬헌터 투구2 - 2성</t>
  </si>
  <si>
    <t>데몬헌터 투구2 - 3성</t>
  </si>
  <si>
    <t>데몬헌터 투구2 - 4성</t>
  </si>
  <si>
    <t>데몬헌터 투구2 - 5성</t>
  </si>
  <si>
    <t>데몬헌터 투구2 - 6성</t>
  </si>
  <si>
    <t>데몬헌터 투구2 - 7성</t>
  </si>
  <si>
    <t>152403012</t>
  </si>
  <si>
    <t>[녹스] 데몬헌터 투구2 - 5성</t>
  </si>
  <si>
    <t>152503012</t>
  </si>
  <si>
    <t>[녹스] 데몬헌터 투구2 - 6성</t>
  </si>
  <si>
    <t>152603012</t>
  </si>
  <si>
    <t>[녹스] 데몬헌터 투구2 - 7성</t>
  </si>
  <si>
    <t>152703012</t>
  </si>
  <si>
    <t>데몬헌터 투구3 - 1성</t>
  </si>
  <si>
    <t>데몬헌터 투구3 - 2성</t>
  </si>
  <si>
    <t>데몬헌터 투구3 - 3성</t>
  </si>
  <si>
    <t>데몬헌터 투구3 - 4성</t>
  </si>
  <si>
    <t>데몬헌터 투구3 - 5성</t>
  </si>
  <si>
    <t>데몬헌터 투구3 - 6성</t>
  </si>
  <si>
    <t>데몬헌터 투구3 - 7성</t>
  </si>
  <si>
    <t>152403013</t>
  </si>
  <si>
    <t>[녹스] 데몬헌터 투구3 - 5성</t>
  </si>
  <si>
    <t>152503013</t>
  </si>
  <si>
    <t>[녹스] 데몬헌터 투구3 - 6성</t>
  </si>
  <si>
    <t>152603013</t>
  </si>
  <si>
    <t>[녹스] 데몬헌터 투구3 - 7성</t>
  </si>
  <si>
    <t>152703013</t>
  </si>
  <si>
    <t>데몬헌터 투구4 - 1성</t>
  </si>
  <si>
    <t>데몬헌터 투구4 - 2성</t>
  </si>
  <si>
    <t>데몬헌터 투구4 - 3성</t>
  </si>
  <si>
    <t>데몬헌터 투구4 - 4성</t>
  </si>
  <si>
    <t>데몬헌터 투구4 - 5성</t>
  </si>
  <si>
    <t>데몬헌터 투구4 - 6성</t>
  </si>
  <si>
    <t>데몬헌터 투구4 - 7성</t>
  </si>
  <si>
    <t>152403014</t>
  </si>
  <si>
    <t>[녹스] 데몬헌터 투구4 - 5성</t>
  </si>
  <si>
    <t>152503014</t>
  </si>
  <si>
    <t>[녹스] 데몬헌터 투구4 - 6성</t>
  </si>
  <si>
    <t>152603014</t>
  </si>
  <si>
    <t>[녹스] 데몬헌터 투구4 - 7성</t>
  </si>
  <si>
    <t>152703014</t>
  </si>
  <si>
    <t>데몬헌터 투구5 - 1성</t>
  </si>
  <si>
    <t>데몬헌터 투구5 - 2성</t>
  </si>
  <si>
    <t>데몬헌터 투구5 - 3성</t>
  </si>
  <si>
    <t>데몬헌터 투구5 - 4성</t>
  </si>
  <si>
    <t>데몬헌터 투구5 - 5성</t>
  </si>
  <si>
    <t>데몬헌터 투구5 - 6성</t>
  </si>
  <si>
    <t>데몬헌터 투구5 - 7성</t>
  </si>
  <si>
    <t>152403015</t>
  </si>
  <si>
    <t>[녹스] 데몬헌터 투구5 - 5성</t>
  </si>
  <si>
    <t>152503015</t>
  </si>
  <si>
    <t>[녹스] 데몬헌터 투구5 - 6성</t>
  </si>
  <si>
    <t>152603015</t>
  </si>
  <si>
    <t>[녹스] 데몬헌터 투구5 - 7성</t>
  </si>
  <si>
    <t>152703015</t>
  </si>
  <si>
    <t>데몬헌터 장갑1 - 1성</t>
  </si>
  <si>
    <t>데몬헌터 장갑1 - 2성</t>
  </si>
  <si>
    <t>데몬헌터 장갑1 - 3성</t>
  </si>
  <si>
    <t>데몬헌터 장갑1 - 4성</t>
  </si>
  <si>
    <t>데몬헌터 장갑1 - 5성</t>
  </si>
  <si>
    <t>데몬헌터 장갑1 - 6성</t>
  </si>
  <si>
    <t>데몬헌터 장갑1 - 7성</t>
  </si>
  <si>
    <t>152405011</t>
  </si>
  <si>
    <t>[녹스] 데몬헌터 장갑1 - 5성</t>
  </si>
  <si>
    <t>152505011</t>
  </si>
  <si>
    <t>[녹스] 데몬헌터 장갑1 - 6성</t>
  </si>
  <si>
    <t>152605011</t>
  </si>
  <si>
    <t>[녹스] 데몬헌터 장갑1 - 7성</t>
  </si>
  <si>
    <t>152705011</t>
  </si>
  <si>
    <t>데몬헌터 장갑2 - 1성</t>
  </si>
  <si>
    <t>데몬헌터 장갑2 - 2성</t>
  </si>
  <si>
    <t>데몬헌터 장갑2 - 3성</t>
  </si>
  <si>
    <t>데몬헌터 장갑2 - 4성</t>
  </si>
  <si>
    <t>데몬헌터 장갑2 - 5성</t>
  </si>
  <si>
    <t>데몬헌터 장갑2 - 6성</t>
  </si>
  <si>
    <t>데몬헌터 장갑2 - 7성</t>
  </si>
  <si>
    <t>152405012</t>
  </si>
  <si>
    <t>[녹스] 데몬헌터 장갑2 - 5성</t>
  </si>
  <si>
    <t>152505012</t>
  </si>
  <si>
    <t>[녹스] 데몬헌터 장갑2 - 6성</t>
  </si>
  <si>
    <t>152605012</t>
  </si>
  <si>
    <t>[녹스] 데몬헌터 장갑2 - 7성</t>
  </si>
  <si>
    <t>152705012</t>
  </si>
  <si>
    <t>데몬헌터 장갑3 - 1성</t>
  </si>
  <si>
    <t>데몬헌터 장갑3 - 2성</t>
  </si>
  <si>
    <t>데몬헌터 장갑3 - 3성</t>
  </si>
  <si>
    <t>데몬헌터 장갑3 - 4성</t>
  </si>
  <si>
    <t>데몬헌터 장갑3 - 5성</t>
  </si>
  <si>
    <t>데몬헌터 장갑3 - 6성</t>
  </si>
  <si>
    <t>데몬헌터 장갑3 - 7성</t>
  </si>
  <si>
    <t>152405013</t>
  </si>
  <si>
    <t>[녹스] 데몬헌터 장갑3 - 5성</t>
  </si>
  <si>
    <t>152505013</t>
  </si>
  <si>
    <t>[녹스] 데몬헌터 장갑3 - 6성</t>
  </si>
  <si>
    <t>152605013</t>
  </si>
  <si>
    <t>[녹스] 데몬헌터 장갑3 - 7성</t>
  </si>
  <si>
    <t>152705013</t>
  </si>
  <si>
    <t>데몬헌터 장갑4 - 1성</t>
  </si>
  <si>
    <t>데몬헌터 장갑4 - 2성</t>
  </si>
  <si>
    <t>데몬헌터 장갑4 - 3성</t>
  </si>
  <si>
    <t>데몬헌터 장갑4 - 4성</t>
  </si>
  <si>
    <t>데몬헌터 장갑4 - 5성</t>
  </si>
  <si>
    <t>데몬헌터 장갑4 - 6성</t>
  </si>
  <si>
    <t>데몬헌터 장갑4 - 7성</t>
  </si>
  <si>
    <t>152405014</t>
  </si>
  <si>
    <t>[녹스] 데몬헌터 장갑4 - 5성</t>
  </si>
  <si>
    <t>152505014</t>
  </si>
  <si>
    <t>[녹스] 데몬헌터 장갑4 - 6성</t>
  </si>
  <si>
    <t>152605014</t>
  </si>
  <si>
    <t>[녹스] 데몬헌터 장갑4 - 7성</t>
  </si>
  <si>
    <t>152705014</t>
  </si>
  <si>
    <t>데몬헌터 장갑5 - 1성</t>
  </si>
  <si>
    <t>데몬헌터 장갑5 - 2성</t>
  </si>
  <si>
    <t>데몬헌터 장갑5 - 3성</t>
  </si>
  <si>
    <t>데몬헌터 장갑5 - 4성</t>
  </si>
  <si>
    <t>데몬헌터 장갑5 - 5성</t>
  </si>
  <si>
    <t>데몬헌터 장갑5 - 6성</t>
  </si>
  <si>
    <t>데몬헌터 장갑5 - 7성</t>
  </si>
  <si>
    <t>152405015</t>
  </si>
  <si>
    <t>[녹스] 데몬헌터 장갑5 - 5성</t>
  </si>
  <si>
    <t>152505015</t>
  </si>
  <si>
    <t>[녹스] 데몬헌터 장갑5 - 6성</t>
  </si>
  <si>
    <t>152605015</t>
  </si>
  <si>
    <t>[녹스] 데몬헌터 장갑5 - 7성</t>
  </si>
  <si>
    <t>152705015</t>
  </si>
  <si>
    <t>152406011</t>
  </si>
  <si>
    <t>152506011</t>
  </si>
  <si>
    <t>152606011</t>
  </si>
  <si>
    <t>152706011</t>
  </si>
  <si>
    <t>152406012</t>
  </si>
  <si>
    <t>152506012</t>
  </si>
  <si>
    <t>152606012</t>
  </si>
  <si>
    <t>152706012</t>
  </si>
  <si>
    <t>152406013</t>
  </si>
  <si>
    <t>152506013</t>
  </si>
  <si>
    <t>152606013</t>
  </si>
  <si>
    <t>152706013</t>
  </si>
  <si>
    <t>152406014</t>
  </si>
  <si>
    <t>152506014</t>
  </si>
  <si>
    <t>152606014</t>
  </si>
  <si>
    <t>152706014</t>
  </si>
  <si>
    <t>152406015</t>
  </si>
  <si>
    <t>152506015</t>
  </si>
  <si>
    <t>152606015</t>
  </si>
  <si>
    <t>152706015</t>
  </si>
  <si>
    <t>데몬헌터 신발1 - 1성</t>
  </si>
  <si>
    <t>데몬헌터 신발1 - 2성</t>
  </si>
  <si>
    <t>데몬헌터 신발1 - 3성</t>
  </si>
  <si>
    <t>데몬헌터 신발1 - 4성</t>
  </si>
  <si>
    <t>데몬헌터 신발1 - 5성</t>
  </si>
  <si>
    <t>데몬헌터 신발1 - 6성</t>
  </si>
  <si>
    <t>데몬헌터 신발1 - 7성</t>
  </si>
  <si>
    <t>152407011</t>
  </si>
  <si>
    <t>[녹스] 데몬헌터 신발1 - 5성</t>
  </si>
  <si>
    <t>152507011</t>
  </si>
  <si>
    <t>[녹스] 데몬헌터 신발1 - 6성</t>
  </si>
  <si>
    <t>152607011</t>
  </si>
  <si>
    <t>[녹스] 데몬헌터 신발1 - 7성</t>
  </si>
  <si>
    <t>152707011</t>
  </si>
  <si>
    <t>데몬헌터 신발2 - 1성</t>
  </si>
  <si>
    <t>데몬헌터 신발2 - 2성</t>
  </si>
  <si>
    <t>데몬헌터 신발2 - 3성</t>
  </si>
  <si>
    <t>데몬헌터 신발2 - 4성</t>
  </si>
  <si>
    <t>데몬헌터 신발2 - 5성</t>
  </si>
  <si>
    <t>데몬헌터 신발2 - 6성</t>
  </si>
  <si>
    <t>데몬헌터 신발2 - 7성</t>
  </si>
  <si>
    <t>152407012</t>
  </si>
  <si>
    <t>[녹스] 데몬헌터 신발2 - 5성</t>
  </si>
  <si>
    <t>152507012</t>
  </si>
  <si>
    <t>[녹스] 데몬헌터 신발2 - 6성</t>
  </si>
  <si>
    <t>152607012</t>
  </si>
  <si>
    <t>[녹스] 데몬헌터 신발2 - 7성</t>
  </si>
  <si>
    <t>152707012</t>
  </si>
  <si>
    <t>데몬헌터 신발3 - 1성</t>
  </si>
  <si>
    <t>데몬헌터 신발3 - 2성</t>
  </si>
  <si>
    <t>데몬헌터 신발3 - 3성</t>
  </si>
  <si>
    <t>데몬헌터 신발3 - 4성</t>
  </si>
  <si>
    <t>데몬헌터 신발3 - 5성</t>
  </si>
  <si>
    <t>데몬헌터 신발3 - 6성</t>
  </si>
  <si>
    <t>데몬헌터 신발3 - 7성</t>
  </si>
  <si>
    <t>152407013</t>
  </si>
  <si>
    <t>[녹스] 데몬헌터 신발3 - 5성</t>
  </si>
  <si>
    <t>152507013</t>
  </si>
  <si>
    <t>[녹스] 데몬헌터 신발3 - 6성</t>
  </si>
  <si>
    <t>152607013</t>
  </si>
  <si>
    <t>[녹스] 데몬헌터 신발3 - 7성</t>
  </si>
  <si>
    <t>152707013</t>
  </si>
  <si>
    <t>데몬헌터 신발4 - 1성</t>
  </si>
  <si>
    <t>데몬헌터 신발4 - 2성</t>
  </si>
  <si>
    <t>데몬헌터 신발4 - 3성</t>
  </si>
  <si>
    <t>데몬헌터 신발4 - 4성</t>
  </si>
  <si>
    <t>데몬헌터 신발4 - 5성</t>
  </si>
  <si>
    <t>데몬헌터 신발4 - 6성</t>
  </si>
  <si>
    <t>데몬헌터 신발4 - 7성</t>
  </si>
  <si>
    <t>152407014</t>
  </si>
  <si>
    <t>[녹스] 데몬헌터 신발4 - 5성</t>
  </si>
  <si>
    <t>152507014</t>
  </si>
  <si>
    <t>[녹스] 데몬헌터 신발4 - 6성</t>
  </si>
  <si>
    <t>152607014</t>
  </si>
  <si>
    <t>[녹스] 데몬헌터 신발4 - 7성</t>
  </si>
  <si>
    <t>152707014</t>
  </si>
  <si>
    <t>데몬헌터 신발5 - 1성</t>
  </si>
  <si>
    <t>데몬헌터 신발5 - 2성</t>
  </si>
  <si>
    <t>데몬헌터 신발5 - 3성</t>
  </si>
  <si>
    <t>데몬헌터 신발5 - 4성</t>
  </si>
  <si>
    <t>데몬헌터 신발5 - 5성</t>
  </si>
  <si>
    <t>데몬헌터 신발5 - 6성</t>
  </si>
  <si>
    <t>데몬헌터 신발5 - 7성</t>
  </si>
  <si>
    <t>152407015</t>
  </si>
  <si>
    <t>[녹스] 데몬헌터 신발5 - 5성</t>
  </si>
  <si>
    <t>152507015</t>
  </si>
  <si>
    <t>[녹스] 데몬헌터 신발5 - 6성</t>
  </si>
  <si>
    <t>152607015</t>
  </si>
  <si>
    <t>[녹스] 데몬헌터 신발5 - 7성</t>
  </si>
  <si>
    <t>152707015</t>
  </si>
  <si>
    <t>아칸 무기1 - 5성</t>
  </si>
  <si>
    <t>아칸 무기1 - 6성</t>
  </si>
  <si>
    <t>아칸 무기1 - 7성</t>
  </si>
  <si>
    <t>[녹스] 아칸 무기1 - 4성</t>
  </si>
  <si>
    <t>[녹스] 아칸 무기1 - 5성</t>
  </si>
  <si>
    <t>[녹스] 아칸 무기1 - 6성</t>
  </si>
  <si>
    <t>[녹스] 아칸 무기1 - 7성</t>
  </si>
  <si>
    <t>아칸 무기2 - 5성</t>
  </si>
  <si>
    <t>아칸 무기2 - 6성</t>
  </si>
  <si>
    <t>아칸 무기2 - 7성</t>
  </si>
  <si>
    <t>[녹스] 아칸 무기2 - 4성</t>
  </si>
  <si>
    <t>[녹스] 아칸 무기2 - 5성</t>
  </si>
  <si>
    <t>[녹스] 아칸 무기2 - 6성</t>
  </si>
  <si>
    <t>[녹스] 아칸 무기2 - 7성</t>
  </si>
  <si>
    <t>아칸 무기3 - 5성</t>
  </si>
  <si>
    <t>아칸 무기3 - 6성</t>
  </si>
  <si>
    <t>아칸 무기3 - 7성</t>
  </si>
  <si>
    <t>[녹스] 아칸 무기3 - 4성</t>
  </si>
  <si>
    <t>[녹스] 아칸 무기3 - 5성</t>
  </si>
  <si>
    <t>[녹스] 아칸 무기3 - 6성</t>
  </si>
  <si>
    <t>[녹스] 아칸 무기3 - 7성</t>
  </si>
  <si>
    <t>아칸 무기4 - 5성</t>
  </si>
  <si>
    <t>아칸 무기4 - 6성</t>
  </si>
  <si>
    <t>아칸 무기4 - 7성</t>
  </si>
  <si>
    <t>[녹스] 아칸 무기4 - 4성</t>
  </si>
  <si>
    <t>[녹스] 아칸 무기4 - 5성</t>
  </si>
  <si>
    <t>[녹스] 아칸 무기4 - 6성</t>
  </si>
  <si>
    <t>[녹스] 아칸 무기4 - 7성</t>
  </si>
  <si>
    <t>아칸 무기5 - 5성</t>
  </si>
  <si>
    <t>아칸 무기5 - 6성</t>
  </si>
  <si>
    <t>아칸 무기5 - 7성</t>
  </si>
  <si>
    <t>[녹스] 아칸 무기5 - 4성</t>
  </si>
  <si>
    <t>[녹스] 아칸 무기5 - 5성</t>
  </si>
  <si>
    <t>[녹스] 아칸 무기5 - 6성</t>
  </si>
  <si>
    <t>[녹스] 아칸 무기5 - 7성</t>
  </si>
  <si>
    <t>아칸 무기6 - 5성</t>
  </si>
  <si>
    <t>아칸 무기6 - 6성</t>
  </si>
  <si>
    <t>아칸 무기6 - 7성</t>
  </si>
  <si>
    <t>[녹스] 아칸 무기6 - 4성</t>
  </si>
  <si>
    <t>[녹스] 아칸 무기6 - 5성</t>
  </si>
  <si>
    <t>[녹스] 아칸 무기6 - 6성</t>
  </si>
  <si>
    <t>[녹스] 아칸 무기6 - 7성</t>
  </si>
  <si>
    <t>아칸 갑옷1 - 5성</t>
  </si>
  <si>
    <t>아칸 갑옷1 - 6성</t>
  </si>
  <si>
    <t>아칸 갑옷1 - 7성</t>
  </si>
  <si>
    <t>[녹스] 아칸 갑옷1 - 4성</t>
  </si>
  <si>
    <t>153402011</t>
  </si>
  <si>
    <t>[녹스] 아칸 갑옷1 - 5성</t>
  </si>
  <si>
    <t>153502011</t>
  </si>
  <si>
    <t>[녹스] 아칸 갑옷1 - 6성</t>
  </si>
  <si>
    <t>153602011</t>
  </si>
  <si>
    <t>[녹스] 아칸 갑옷1 - 7성</t>
  </si>
  <si>
    <t>153702011</t>
  </si>
  <si>
    <t>아칸 갑옷2 - 5성</t>
  </si>
  <si>
    <t>아칸 갑옷2 - 6성</t>
  </si>
  <si>
    <t>아칸 갑옷2 - 7성</t>
  </si>
  <si>
    <t>[녹스] 아칸 갑옷2 - 4성</t>
  </si>
  <si>
    <t>153402012</t>
  </si>
  <si>
    <t>[녹스] 아칸 갑옷2 - 5성</t>
  </si>
  <si>
    <t>153502012</t>
  </si>
  <si>
    <t>[녹스] 아칸 갑옷2 - 6성</t>
  </si>
  <si>
    <t>153602012</t>
  </si>
  <si>
    <t>[녹스] 아칸 갑옷2 - 7성</t>
  </si>
  <si>
    <t>153702012</t>
  </si>
  <si>
    <t>아칸 갑옷3 - 5성</t>
  </si>
  <si>
    <t>아칸 갑옷3 - 6성</t>
  </si>
  <si>
    <t>아칸 갑옷3 - 7성</t>
  </si>
  <si>
    <t>[녹스] 아칸 갑옷3 - 4성</t>
  </si>
  <si>
    <t>153402013</t>
  </si>
  <si>
    <t>[녹스] 아칸 갑옷3 - 5성</t>
  </si>
  <si>
    <t>153502013</t>
  </si>
  <si>
    <t>[녹스] 아칸 갑옷3 - 6성</t>
  </si>
  <si>
    <t>153602013</t>
  </si>
  <si>
    <t>[녹스] 아칸 갑옷3 - 7성</t>
  </si>
  <si>
    <t>153702013</t>
  </si>
  <si>
    <t>아칸 갑옷4 - 5성</t>
  </si>
  <si>
    <t>아칸 갑옷4 - 6성</t>
  </si>
  <si>
    <t>아칸 갑옷4 - 7성</t>
  </si>
  <si>
    <t>[녹스] 아칸 갑옷4 - 4성</t>
  </si>
  <si>
    <t>153402014</t>
  </si>
  <si>
    <t>[녹스] 아칸 갑옷4 - 5성</t>
  </si>
  <si>
    <t>153502014</t>
  </si>
  <si>
    <t>[녹스] 아칸 갑옷4 - 6성</t>
  </si>
  <si>
    <t>153602014</t>
  </si>
  <si>
    <t>[녹스] 아칸 갑옷4 - 7성</t>
  </si>
  <si>
    <t>153702014</t>
  </si>
  <si>
    <t>아칸 갑옷5 - 5성</t>
  </si>
  <si>
    <t>아칸 갑옷5 - 6성</t>
  </si>
  <si>
    <t>아칸 갑옷5 - 7성</t>
  </si>
  <si>
    <t>[녹스] 아칸 갑옷5 - 4성</t>
  </si>
  <si>
    <t>153402015</t>
  </si>
  <si>
    <t>[녹스] 아칸 갑옷5 - 5성</t>
  </si>
  <si>
    <t>153502015</t>
  </si>
  <si>
    <t>[녹스] 아칸 갑옷5 - 6성</t>
  </si>
  <si>
    <t>153602015</t>
  </si>
  <si>
    <t>[녹스] 아칸 갑옷5 - 7성</t>
  </si>
  <si>
    <t>153702015</t>
  </si>
  <si>
    <t>아칸 투구1 - 1성</t>
  </si>
  <si>
    <t>아칸 투구1 - 2성</t>
  </si>
  <si>
    <t>아칸 투구1 - 3성</t>
  </si>
  <si>
    <t>아칸 투구1 - 4성</t>
  </si>
  <si>
    <t>아칸 투구1 - 5성</t>
  </si>
  <si>
    <t>아칸 투구1 - 6성</t>
  </si>
  <si>
    <t>아칸 투구1 - 7성</t>
  </si>
  <si>
    <t>153403011</t>
  </si>
  <si>
    <t>[녹스] 아칸 투구1 - 5성</t>
  </si>
  <si>
    <t>153503011</t>
  </si>
  <si>
    <t>[녹스] 아칸 투구1 - 6성</t>
  </si>
  <si>
    <t>153603011</t>
  </si>
  <si>
    <t>[녹스] 아칸 투구1 - 7성</t>
  </si>
  <si>
    <t>153703011</t>
  </si>
  <si>
    <t>아칸 투구2 - 1성</t>
  </si>
  <si>
    <t>아칸 투구2 - 2성</t>
  </si>
  <si>
    <t>아칸 투구2 - 3성</t>
  </si>
  <si>
    <t>아칸 투구2 - 4성</t>
  </si>
  <si>
    <t>아칸 투구2 - 5성</t>
  </si>
  <si>
    <t>아칸 투구2 - 6성</t>
  </si>
  <si>
    <t>아칸 투구2 - 7성</t>
  </si>
  <si>
    <t>153403012</t>
  </si>
  <si>
    <t>[녹스] 아칸 투구2 - 5성</t>
  </si>
  <si>
    <t>153503012</t>
  </si>
  <si>
    <t>[녹스] 아칸 투구2 - 6성</t>
  </si>
  <si>
    <t>153603012</t>
  </si>
  <si>
    <t>[녹스] 아칸 투구2 - 7성</t>
  </si>
  <si>
    <t>153703012</t>
  </si>
  <si>
    <t>아칸 투구3 - 1성</t>
  </si>
  <si>
    <t>아칸 투구3 - 2성</t>
  </si>
  <si>
    <t>아칸 투구3 - 3성</t>
  </si>
  <si>
    <t>아칸 투구3 - 4성</t>
  </si>
  <si>
    <t>아칸 투구3 - 5성</t>
  </si>
  <si>
    <t>아칸 투구3 - 6성</t>
  </si>
  <si>
    <t>아칸 투구3 - 7성</t>
  </si>
  <si>
    <t>153403013</t>
  </si>
  <si>
    <t>[녹스] 아칸 투구3 - 5성</t>
  </si>
  <si>
    <t>153503013</t>
  </si>
  <si>
    <t>[녹스] 아칸 투구3 - 6성</t>
  </si>
  <si>
    <t>153603013</t>
  </si>
  <si>
    <t>[녹스] 아칸 투구3 - 7성</t>
  </si>
  <si>
    <t>153703013</t>
  </si>
  <si>
    <t>아칸 투구4 - 1성</t>
  </si>
  <si>
    <t>아칸 투구4 - 2성</t>
  </si>
  <si>
    <t>아칸 투구4 - 3성</t>
  </si>
  <si>
    <t>아칸 투구4 - 4성</t>
  </si>
  <si>
    <t>아칸 투구4 - 5성</t>
  </si>
  <si>
    <t>아칸 투구4 - 6성</t>
  </si>
  <si>
    <t>아칸 투구4 - 7성</t>
  </si>
  <si>
    <t>153403014</t>
  </si>
  <si>
    <t>[녹스] 아칸 투구4 - 5성</t>
  </si>
  <si>
    <t>153503014</t>
  </si>
  <si>
    <t>[녹스] 아칸 투구4 - 6성</t>
  </si>
  <si>
    <t>153603014</t>
  </si>
  <si>
    <t>[녹스] 아칸 투구4 - 7성</t>
  </si>
  <si>
    <t>153703014</t>
  </si>
  <si>
    <t>아칸 투구5 - 1성</t>
  </si>
  <si>
    <t>아칸 투구5 - 2성</t>
  </si>
  <si>
    <t>아칸 투구5 - 3성</t>
  </si>
  <si>
    <t>아칸 투구5 - 4성</t>
  </si>
  <si>
    <t>아칸 투구5 - 5성</t>
  </si>
  <si>
    <t>아칸 투구5 - 6성</t>
  </si>
  <si>
    <t>아칸 투구5 - 7성</t>
  </si>
  <si>
    <t>153403015</t>
  </si>
  <si>
    <t>[녹스] 아칸 투구5 - 5성</t>
  </si>
  <si>
    <t>153503015</t>
  </si>
  <si>
    <t>[녹스] 아칸 투구5 - 6성</t>
  </si>
  <si>
    <t>153603015</t>
  </si>
  <si>
    <t>[녹스] 아칸 투구5 - 7성</t>
  </si>
  <si>
    <t>153703015</t>
  </si>
  <si>
    <t>아칸 장갑1 - 1성</t>
  </si>
  <si>
    <t>아칸 장갑1 - 2성</t>
  </si>
  <si>
    <t>아칸 장갑1 - 3성</t>
  </si>
  <si>
    <t>아칸 장갑1 - 4성</t>
  </si>
  <si>
    <t>아칸 장갑1 - 5성</t>
  </si>
  <si>
    <t>아칸 장갑1 - 6성</t>
  </si>
  <si>
    <t>아칸 장갑1 - 7성</t>
  </si>
  <si>
    <t>153405011</t>
  </si>
  <si>
    <t>[녹스] 아칸 장갑1 - 5성</t>
  </si>
  <si>
    <t>153505011</t>
  </si>
  <si>
    <t>[녹스] 아칸 장갑1 - 6성</t>
  </si>
  <si>
    <t>153605011</t>
  </si>
  <si>
    <t>[녹스] 아칸 장갑1 - 7성</t>
  </si>
  <si>
    <t>153705011</t>
  </si>
  <si>
    <t>아칸 장갑2 - 1성</t>
  </si>
  <si>
    <t>아칸 장갑2 - 2성</t>
  </si>
  <si>
    <t>아칸 장갑2 - 3성</t>
  </si>
  <si>
    <t>아칸 장갑2 - 4성</t>
  </si>
  <si>
    <t>아칸 장갑2 - 5성</t>
  </si>
  <si>
    <t>아칸 장갑2 - 6성</t>
  </si>
  <si>
    <t>아칸 장갑2 - 7성</t>
  </si>
  <si>
    <t>153405012</t>
  </si>
  <si>
    <t>[녹스] 아칸 장갑2 - 5성</t>
  </si>
  <si>
    <t>153505012</t>
  </si>
  <si>
    <t>[녹스] 아칸 장갑2 - 6성</t>
  </si>
  <si>
    <t>153605012</t>
  </si>
  <si>
    <t>[녹스] 아칸 장갑2 - 7성</t>
  </si>
  <si>
    <t>153705012</t>
  </si>
  <si>
    <t>아칸 장갑3 - 1성</t>
  </si>
  <si>
    <t>아칸 장갑3 - 2성</t>
  </si>
  <si>
    <t>아칸 장갑3 - 3성</t>
  </si>
  <si>
    <t>아칸 장갑3 - 4성</t>
  </si>
  <si>
    <t>아칸 장갑3 - 5성</t>
  </si>
  <si>
    <t>아칸 장갑3 - 6성</t>
  </si>
  <si>
    <t>아칸 장갑3 - 7성</t>
  </si>
  <si>
    <t>153405013</t>
  </si>
  <si>
    <t>[녹스] 아칸 장갑3 - 5성</t>
  </si>
  <si>
    <t>153505013</t>
  </si>
  <si>
    <t>[녹스] 아칸 장갑3 - 6성</t>
  </si>
  <si>
    <t>153605013</t>
  </si>
  <si>
    <t>[녹스] 아칸 장갑3 - 7성</t>
  </si>
  <si>
    <t>153705013</t>
  </si>
  <si>
    <t>아칸 장갑4 - 1성</t>
  </si>
  <si>
    <t>아칸 장갑4 - 2성</t>
  </si>
  <si>
    <t>아칸 장갑4 - 3성</t>
  </si>
  <si>
    <t>아칸 장갑4 - 4성</t>
  </si>
  <si>
    <t>아칸 장갑4 - 5성</t>
  </si>
  <si>
    <t>아칸 장갑4 - 6성</t>
  </si>
  <si>
    <t>아칸 장갑4 - 7성</t>
  </si>
  <si>
    <t>153405014</t>
  </si>
  <si>
    <t>[녹스] 아칸 장갑4 - 5성</t>
  </si>
  <si>
    <t>153505014</t>
  </si>
  <si>
    <t>[녹스] 아칸 장갑4 - 6성</t>
  </si>
  <si>
    <t>153605014</t>
  </si>
  <si>
    <t>[녹스] 아칸 장갑4 - 7성</t>
  </si>
  <si>
    <t>153705014</t>
  </si>
  <si>
    <t>아칸 장갑5 - 1성</t>
  </si>
  <si>
    <t>아칸 장갑5 - 2성</t>
  </si>
  <si>
    <t>아칸 장갑5 - 3성</t>
  </si>
  <si>
    <t>아칸 장갑5 - 4성</t>
  </si>
  <si>
    <t>아칸 장갑5 - 5성</t>
  </si>
  <si>
    <t>아칸 장갑5 - 6성</t>
  </si>
  <si>
    <t>아칸 장갑5 - 7성</t>
  </si>
  <si>
    <t>153405015</t>
  </si>
  <si>
    <t>[녹스] 아칸 장갑5 - 5성</t>
  </si>
  <si>
    <t>153505015</t>
  </si>
  <si>
    <t>[녹스] 아칸 장갑5 - 6성</t>
  </si>
  <si>
    <t>153605015</t>
  </si>
  <si>
    <t>[녹스] 아칸 장갑5 - 7성</t>
  </si>
  <si>
    <t>153705015</t>
  </si>
  <si>
    <t>153406011</t>
  </si>
  <si>
    <t>153506011</t>
  </si>
  <si>
    <t>153606011</t>
  </si>
  <si>
    <t>153706011</t>
  </si>
  <si>
    <t>153406012</t>
  </si>
  <si>
    <t>153506012</t>
  </si>
  <si>
    <t>153606012</t>
  </si>
  <si>
    <t>153706012</t>
  </si>
  <si>
    <t>153406013</t>
  </si>
  <si>
    <t>153506013</t>
  </si>
  <si>
    <t>153606013</t>
  </si>
  <si>
    <t>153706013</t>
  </si>
  <si>
    <t>153406014</t>
  </si>
  <si>
    <t>153506014</t>
  </si>
  <si>
    <t>153606014</t>
  </si>
  <si>
    <t>153706014</t>
  </si>
  <si>
    <t>153406015</t>
  </si>
  <si>
    <t>153506015</t>
  </si>
  <si>
    <t>153606015</t>
  </si>
  <si>
    <t>153706015</t>
  </si>
  <si>
    <t>아칸 신발1 - 1성</t>
  </si>
  <si>
    <t>아칸 신발1 - 2성</t>
  </si>
  <si>
    <t>아칸 신발1 - 3성</t>
  </si>
  <si>
    <t>아칸 신발1 - 4성</t>
  </si>
  <si>
    <t>아칸 신발1 - 5성</t>
  </si>
  <si>
    <t>아칸 신발1 - 6성</t>
  </si>
  <si>
    <t>아칸 신발1 - 7성</t>
  </si>
  <si>
    <t>153407011</t>
  </si>
  <si>
    <t>[녹스] 아칸 신발1 - 5성</t>
  </si>
  <si>
    <t>153507011</t>
  </si>
  <si>
    <t>[녹스] 아칸 신발1 - 6성</t>
  </si>
  <si>
    <t>153607011</t>
  </si>
  <si>
    <t>[녹스] 아칸 신발1 - 7성</t>
  </si>
  <si>
    <t>153707011</t>
  </si>
  <si>
    <t>아칸 신발2 - 1성</t>
  </si>
  <si>
    <t>아칸 신발2 - 2성</t>
  </si>
  <si>
    <t>아칸 신발2 - 3성</t>
  </si>
  <si>
    <t>아칸 신발2 - 4성</t>
  </si>
  <si>
    <t>아칸 신발2 - 5성</t>
  </si>
  <si>
    <t>아칸 신발2 - 6성</t>
  </si>
  <si>
    <t>아칸 신발2 - 7성</t>
  </si>
  <si>
    <t>153407012</t>
  </si>
  <si>
    <t>[녹스] 아칸 신발2 - 5성</t>
  </si>
  <si>
    <t>153507012</t>
  </si>
  <si>
    <t>[녹스] 아칸 신발2 - 6성</t>
  </si>
  <si>
    <t>153607012</t>
  </si>
  <si>
    <t>[녹스] 아칸 신발2 - 7성</t>
  </si>
  <si>
    <t>153707012</t>
  </si>
  <si>
    <t>아칸 신발3 - 1성</t>
  </si>
  <si>
    <t>아칸 신발3 - 2성</t>
  </si>
  <si>
    <t>아칸 신발3 - 3성</t>
  </si>
  <si>
    <t>아칸 신발3 - 4성</t>
  </si>
  <si>
    <t>아칸 신발3 - 5성</t>
  </si>
  <si>
    <t>아칸 신발3 - 6성</t>
  </si>
  <si>
    <t>아칸 신발3 - 7성</t>
  </si>
  <si>
    <t>153407013</t>
  </si>
  <si>
    <t>[녹스] 아칸 신발3 - 5성</t>
  </si>
  <si>
    <t>153507013</t>
  </si>
  <si>
    <t>[녹스] 아칸 신발3 - 6성</t>
  </si>
  <si>
    <t>153607013</t>
  </si>
  <si>
    <t>[녹스] 아칸 신발3 - 7성</t>
  </si>
  <si>
    <t>153707013</t>
  </si>
  <si>
    <t>아칸 신발4 - 1성</t>
  </si>
  <si>
    <t>아칸 신발4 - 2성</t>
  </si>
  <si>
    <t>아칸 신발4 - 3성</t>
  </si>
  <si>
    <t>아칸 신발4 - 4성</t>
  </si>
  <si>
    <t>아칸 신발4 - 5성</t>
  </si>
  <si>
    <t>아칸 신발4 - 6성</t>
  </si>
  <si>
    <t>아칸 신발4 - 7성</t>
  </si>
  <si>
    <t>153407014</t>
  </si>
  <si>
    <t>[녹스] 아칸 신발4 - 5성</t>
  </si>
  <si>
    <t>153507014</t>
  </si>
  <si>
    <t>[녹스] 아칸 신발4 - 6성</t>
  </si>
  <si>
    <t>153607014</t>
  </si>
  <si>
    <t>[녹스] 아칸 신발4 - 7성</t>
  </si>
  <si>
    <t>153707014</t>
  </si>
  <si>
    <t>아칸 신발5 - 1성</t>
  </si>
  <si>
    <t>아칸 신발5 - 2성</t>
  </si>
  <si>
    <t>아칸 신발5 - 3성</t>
  </si>
  <si>
    <t>아칸 신발5 - 4성</t>
  </si>
  <si>
    <t>아칸 신발5 - 5성</t>
  </si>
  <si>
    <t>아칸 신발5 - 6성</t>
  </si>
  <si>
    <t>아칸 신발5 - 7성</t>
  </si>
  <si>
    <t>153407015</t>
  </si>
  <si>
    <t>[녹스] 아칸 신발5 - 5성</t>
  </si>
  <si>
    <t>153507015</t>
  </si>
  <si>
    <t>[녹스] 아칸 신발5 - 6성</t>
  </si>
  <si>
    <t>153607015</t>
  </si>
  <si>
    <t>[녹스] 아칸 신발5 - 7성</t>
  </si>
  <si>
    <t>153707015</t>
  </si>
  <si>
    <t>나이트 갑옷1 - 5성</t>
  </si>
  <si>
    <t>나이트 갑옷1 - 6성</t>
  </si>
  <si>
    <t>나이트 갑옷1 - 7성</t>
  </si>
  <si>
    <t>[녹스] 나이트 갑옷1 - 4성</t>
  </si>
  <si>
    <t>154402011</t>
  </si>
  <si>
    <t>[녹스] 나이트 갑옷1 - 5성</t>
  </si>
  <si>
    <t>154502011</t>
  </si>
  <si>
    <t>[녹스] 나이트 갑옷1 - 6성</t>
  </si>
  <si>
    <t>154602011</t>
  </si>
  <si>
    <t>[녹스] 나이트 갑옷1 - 7성</t>
  </si>
  <si>
    <t>154702011</t>
  </si>
  <si>
    <t>나이트 갑옷2 - 5성</t>
  </si>
  <si>
    <t>나이트 갑옷2 - 6성</t>
  </si>
  <si>
    <t>나이트 갑옷2 - 7성</t>
  </si>
  <si>
    <t>[녹스] 나이트 갑옷2 - 4성</t>
  </si>
  <si>
    <t>154402012</t>
  </si>
  <si>
    <t>[녹스] 나이트 갑옷2 - 5성</t>
  </si>
  <si>
    <t>154502012</t>
  </si>
  <si>
    <t>[녹스] 나이트 갑옷2 - 6성</t>
  </si>
  <si>
    <t>154602012</t>
  </si>
  <si>
    <t>[녹스] 나이트 갑옷2 - 7성</t>
  </si>
  <si>
    <t>154702012</t>
  </si>
  <si>
    <t>나이트 갑옷3 - 5성</t>
  </si>
  <si>
    <t>나이트 갑옷3 - 6성</t>
  </si>
  <si>
    <t>나이트 갑옷3 - 7성</t>
  </si>
  <si>
    <t>[녹스] 나이트 갑옷3 - 4성</t>
  </si>
  <si>
    <t>154402013</t>
  </si>
  <si>
    <t>[녹스] 나이트 갑옷3 - 5성</t>
  </si>
  <si>
    <t>154502013</t>
  </si>
  <si>
    <t>[녹스] 나이트 갑옷3 - 6성</t>
  </si>
  <si>
    <t>154602013</t>
  </si>
  <si>
    <t>[녹스] 나이트 갑옷3 - 7성</t>
  </si>
  <si>
    <t>154702013</t>
  </si>
  <si>
    <t>나이트 갑옷4 - 5성</t>
  </si>
  <si>
    <t>나이트 갑옷4 - 6성</t>
  </si>
  <si>
    <t>나이트 갑옷4 - 7성</t>
  </si>
  <si>
    <t>[녹스] 나이트 갑옷4 - 4성</t>
  </si>
  <si>
    <t>154402014</t>
  </si>
  <si>
    <t>[녹스] 나이트 갑옷4 - 5성</t>
  </si>
  <si>
    <t>154502014</t>
  </si>
  <si>
    <t>[녹스] 나이트 갑옷4 - 6성</t>
  </si>
  <si>
    <t>154602014</t>
  </si>
  <si>
    <t>[녹스] 나이트 갑옷4 - 7성</t>
  </si>
  <si>
    <t>154702014</t>
  </si>
  <si>
    <t>나이트 갑옷5 - 5성</t>
  </si>
  <si>
    <t>나이트 갑옷5 - 6성</t>
  </si>
  <si>
    <t>나이트 갑옷5 - 7성</t>
  </si>
  <si>
    <t>[녹스] 나이트 갑옷5 - 4성</t>
  </si>
  <si>
    <t>154402015</t>
  </si>
  <si>
    <t>[녹스] 나이트 갑옷5 - 5성</t>
  </si>
  <si>
    <t>154502015</t>
  </si>
  <si>
    <t>[녹스] 나이트 갑옷5 - 6성</t>
  </si>
  <si>
    <t>154602015</t>
  </si>
  <si>
    <t>[녹스] 나이트 갑옷5 - 7성</t>
  </si>
  <si>
    <t>154702015</t>
  </si>
  <si>
    <t>나이트 투구1 - 1성</t>
  </si>
  <si>
    <t>나이트 투구1 - 2성</t>
  </si>
  <si>
    <t>나이트 투구1 - 3성</t>
  </si>
  <si>
    <t>나이트 투구1 - 4성</t>
  </si>
  <si>
    <t>나이트 투구1 - 5성</t>
  </si>
  <si>
    <t>나이트 투구1 - 6성</t>
  </si>
  <si>
    <t>나이트 투구1 - 7성</t>
  </si>
  <si>
    <t>154403011</t>
  </si>
  <si>
    <t>[녹스] 나이트 투구1 - 5성</t>
  </si>
  <si>
    <t>154503011</t>
  </si>
  <si>
    <t>[녹스] 나이트 투구1 - 6성</t>
  </si>
  <si>
    <t>154603011</t>
  </si>
  <si>
    <t>[녹스] 나이트 투구1 - 7성</t>
  </si>
  <si>
    <t>154703011</t>
  </si>
  <si>
    <t>나이트 투구2 - 1성</t>
  </si>
  <si>
    <t>나이트 투구2 - 2성</t>
  </si>
  <si>
    <t>나이트 투구2 - 3성</t>
  </si>
  <si>
    <t>나이트 투구2 - 4성</t>
  </si>
  <si>
    <t>나이트 투구2 - 5성</t>
  </si>
  <si>
    <t>나이트 투구2 - 6성</t>
  </si>
  <si>
    <t>나이트 투구2 - 7성</t>
  </si>
  <si>
    <t>154403012</t>
  </si>
  <si>
    <t>[녹스] 나이트 투구2 - 5성</t>
  </si>
  <si>
    <t>154503012</t>
  </si>
  <si>
    <t>[녹스] 나이트 투구2 - 6성</t>
  </si>
  <si>
    <t>154603012</t>
  </si>
  <si>
    <t>[녹스] 나이트 투구2 - 7성</t>
  </si>
  <si>
    <t>154703012</t>
  </si>
  <si>
    <t>나이트 투구3 - 1성</t>
  </si>
  <si>
    <t>나이트 투구3 - 2성</t>
  </si>
  <si>
    <t>나이트 투구3 - 3성</t>
  </si>
  <si>
    <t>나이트 투구3 - 4성</t>
  </si>
  <si>
    <t>나이트 투구3 - 5성</t>
  </si>
  <si>
    <t>나이트 투구3 - 6성</t>
  </si>
  <si>
    <t>나이트 투구3 - 7성</t>
  </si>
  <si>
    <t>154403013</t>
  </si>
  <si>
    <t>[녹스] 나이트 투구3 - 5성</t>
  </si>
  <si>
    <t>154503013</t>
  </si>
  <si>
    <t>[녹스] 나이트 투구3 - 6성</t>
  </si>
  <si>
    <t>154603013</t>
  </si>
  <si>
    <t>[녹스] 나이트 투구3 - 7성</t>
  </si>
  <si>
    <t>154703013</t>
  </si>
  <si>
    <t>나이트 투구4 - 1성</t>
  </si>
  <si>
    <t>나이트 투구4 - 2성</t>
  </si>
  <si>
    <t>나이트 투구4 - 3성</t>
  </si>
  <si>
    <t>나이트 투구4 - 4성</t>
  </si>
  <si>
    <t>나이트 투구4 - 5성</t>
  </si>
  <si>
    <t>나이트 투구4 - 6성</t>
  </si>
  <si>
    <t>나이트 투구4 - 7성</t>
  </si>
  <si>
    <t>154403014</t>
  </si>
  <si>
    <t>[녹스] 나이트 투구4 - 5성</t>
  </si>
  <si>
    <t>154503014</t>
  </si>
  <si>
    <t>[녹스] 나이트 투구4 - 6성</t>
  </si>
  <si>
    <t>154603014</t>
  </si>
  <si>
    <t>[녹스] 나이트 투구4 - 7성</t>
  </si>
  <si>
    <t>154703014</t>
  </si>
  <si>
    <t>나이트 투구5 - 1성</t>
  </si>
  <si>
    <t>나이트 투구5 - 2성</t>
  </si>
  <si>
    <t>나이트 투구5 - 3성</t>
  </si>
  <si>
    <t>나이트 투구5 - 4성</t>
  </si>
  <si>
    <t>나이트 투구5 - 5성</t>
  </si>
  <si>
    <t>나이트 투구5 - 6성</t>
  </si>
  <si>
    <t>나이트 투구5 - 7성</t>
  </si>
  <si>
    <t>154403015</t>
  </si>
  <si>
    <t>[녹스] 나이트 투구5 - 5성</t>
  </si>
  <si>
    <t>154503015</t>
  </si>
  <si>
    <t>[녹스] 나이트 투구5 - 6성</t>
  </si>
  <si>
    <t>154603015</t>
  </si>
  <si>
    <t>[녹스] 나이트 투구5 - 7성</t>
  </si>
  <si>
    <t>154703015</t>
  </si>
  <si>
    <t>나이트 장갑1 - 1성</t>
  </si>
  <si>
    <t>나이트 장갑1 - 2성</t>
  </si>
  <si>
    <t>나이트 장갑1 - 3성</t>
  </si>
  <si>
    <t>나이트 장갑1 - 4성</t>
  </si>
  <si>
    <t>나이트 장갑1 - 5성</t>
  </si>
  <si>
    <t>나이트 장갑1 - 6성</t>
  </si>
  <si>
    <t>나이트 장갑1 - 7성</t>
  </si>
  <si>
    <t>154405011</t>
  </si>
  <si>
    <t>[녹스] 나이트 장갑1 - 5성</t>
  </si>
  <si>
    <t>154505011</t>
  </si>
  <si>
    <t>[녹스] 나이트 장갑1 - 6성</t>
  </si>
  <si>
    <t>154605011</t>
  </si>
  <si>
    <t>[녹스] 나이트 장갑1 - 7성</t>
  </si>
  <si>
    <t>154705011</t>
  </si>
  <si>
    <t>나이트 장갑2 - 1성</t>
  </si>
  <si>
    <t>나이트 장갑2 - 2성</t>
  </si>
  <si>
    <t>나이트 장갑2 - 3성</t>
  </si>
  <si>
    <t>나이트 장갑2 - 4성</t>
  </si>
  <si>
    <t>나이트 장갑2 - 5성</t>
  </si>
  <si>
    <t>나이트 장갑2 - 6성</t>
  </si>
  <si>
    <t>나이트 장갑2 - 7성</t>
  </si>
  <si>
    <t>154405012</t>
  </si>
  <si>
    <t>[녹스] 나이트 장갑2 - 5성</t>
  </si>
  <si>
    <t>154505012</t>
  </si>
  <si>
    <t>[녹스] 나이트 장갑2 - 6성</t>
  </si>
  <si>
    <t>154605012</t>
  </si>
  <si>
    <t>[녹스] 나이트 장갑2 - 7성</t>
  </si>
  <si>
    <t>154705012</t>
  </si>
  <si>
    <t>나이트 장갑3 - 1성</t>
  </si>
  <si>
    <t>나이트 장갑3 - 2성</t>
  </si>
  <si>
    <t>나이트 장갑3 - 3성</t>
  </si>
  <si>
    <t>나이트 장갑3 - 4성</t>
  </si>
  <si>
    <t>나이트 장갑3 - 5성</t>
  </si>
  <si>
    <t>나이트 장갑3 - 6성</t>
  </si>
  <si>
    <t>나이트 장갑3 - 7성</t>
  </si>
  <si>
    <t>154405013</t>
  </si>
  <si>
    <t>[녹스] 나이트 장갑3 - 5성</t>
  </si>
  <si>
    <t>154505013</t>
  </si>
  <si>
    <t>[녹스] 나이트 장갑3 - 6성</t>
  </si>
  <si>
    <t>154605013</t>
  </si>
  <si>
    <t>[녹스] 나이트 장갑3 - 7성</t>
  </si>
  <si>
    <t>154705013</t>
  </si>
  <si>
    <t>나이트 장갑4 - 1성</t>
  </si>
  <si>
    <t>나이트 장갑4 - 2성</t>
  </si>
  <si>
    <t>나이트 장갑4 - 3성</t>
  </si>
  <si>
    <t>나이트 장갑4 - 4성</t>
  </si>
  <si>
    <t>나이트 장갑4 - 5성</t>
  </si>
  <si>
    <t>나이트 장갑4 - 6성</t>
  </si>
  <si>
    <t>나이트 장갑4 - 7성</t>
  </si>
  <si>
    <t>154405014</t>
  </si>
  <si>
    <t>[녹스] 나이트 장갑4 - 5성</t>
  </si>
  <si>
    <t>154505014</t>
  </si>
  <si>
    <t>[녹스] 나이트 장갑4 - 6성</t>
  </si>
  <si>
    <t>154605014</t>
  </si>
  <si>
    <t>[녹스] 나이트 장갑4 - 7성</t>
  </si>
  <si>
    <t>154705014</t>
  </si>
  <si>
    <t>나이트 장갑5 - 1성</t>
  </si>
  <si>
    <t>나이트 장갑5 - 2성</t>
  </si>
  <si>
    <t>나이트 장갑5 - 3성</t>
  </si>
  <si>
    <t>나이트 장갑5 - 4성</t>
  </si>
  <si>
    <t>나이트 장갑5 - 5성</t>
  </si>
  <si>
    <t>나이트 장갑5 - 6성</t>
  </si>
  <si>
    <t>나이트 장갑5 - 7성</t>
  </si>
  <si>
    <t>154405015</t>
  </si>
  <si>
    <t>[녹스] 나이트 장갑5 - 5성</t>
  </si>
  <si>
    <t>154505015</t>
  </si>
  <si>
    <t>[녹스] 나이트 장갑5 - 6성</t>
  </si>
  <si>
    <t>154605015</t>
  </si>
  <si>
    <t>[녹스] 나이트 장갑5 - 7성</t>
  </si>
  <si>
    <t>154705015</t>
  </si>
  <si>
    <t>154406011</t>
  </si>
  <si>
    <t>154506011</t>
  </si>
  <si>
    <t>154606011</t>
  </si>
  <si>
    <t>154706011</t>
  </si>
  <si>
    <t>154406012</t>
  </si>
  <si>
    <t>154506012</t>
  </si>
  <si>
    <t>154606012</t>
  </si>
  <si>
    <t>154706012</t>
  </si>
  <si>
    <t>154406013</t>
  </si>
  <si>
    <t>154506013</t>
  </si>
  <si>
    <t>154606013</t>
  </si>
  <si>
    <t>154706013</t>
  </si>
  <si>
    <t>154406014</t>
  </si>
  <si>
    <t>154506014</t>
  </si>
  <si>
    <t>154606014</t>
  </si>
  <si>
    <t>154706014</t>
  </si>
  <si>
    <t>154406015</t>
  </si>
  <si>
    <t>154506015</t>
  </si>
  <si>
    <t>154606015</t>
  </si>
  <si>
    <t>154706015</t>
  </si>
  <si>
    <t>나이트 신발1 - 1성</t>
  </si>
  <si>
    <t>나이트 신발1 - 2성</t>
  </si>
  <si>
    <t>나이트 신발1 - 3성</t>
  </si>
  <si>
    <t>나이트 신발1 - 4성</t>
  </si>
  <si>
    <t>나이트 신발1 - 5성</t>
  </si>
  <si>
    <t>나이트 신발1 - 6성</t>
  </si>
  <si>
    <t>나이트 신발1 - 7성</t>
  </si>
  <si>
    <t>154407011</t>
  </si>
  <si>
    <t>[녹스] 나이트 신발1 - 5성</t>
  </si>
  <si>
    <t>154507011</t>
  </si>
  <si>
    <t>[녹스] 나이트 신발1 - 6성</t>
  </si>
  <si>
    <t>154607011</t>
  </si>
  <si>
    <t>[녹스] 나이트 신발1 - 7성</t>
  </si>
  <si>
    <t>154707011</t>
  </si>
  <si>
    <t>나이트 신발2 - 1성</t>
  </si>
  <si>
    <t>나이트 신발2 - 2성</t>
  </si>
  <si>
    <t>나이트 신발2 - 3성</t>
  </si>
  <si>
    <t>나이트 신발2 - 4성</t>
  </si>
  <si>
    <t>나이트 신발2 - 5성</t>
  </si>
  <si>
    <t>나이트 신발2 - 6성</t>
  </si>
  <si>
    <t>나이트 신발2 - 7성</t>
  </si>
  <si>
    <t>154407012</t>
  </si>
  <si>
    <t>[녹스] 나이트 신발2 - 5성</t>
  </si>
  <si>
    <t>154507012</t>
  </si>
  <si>
    <t>[녹스] 나이트 신발2 - 6성</t>
  </si>
  <si>
    <t>154607012</t>
  </si>
  <si>
    <t>[녹스] 나이트 신발2 - 7성</t>
  </si>
  <si>
    <t>154707012</t>
  </si>
  <si>
    <t>나이트 신발3 - 1성</t>
  </si>
  <si>
    <t>나이트 신발3 - 2성</t>
  </si>
  <si>
    <t>나이트 신발3 - 3성</t>
  </si>
  <si>
    <t>나이트 신발3 - 4성</t>
  </si>
  <si>
    <t>나이트 신발3 - 5성</t>
  </si>
  <si>
    <t>나이트 신발3 - 6성</t>
  </si>
  <si>
    <t>나이트 신발3 - 7성</t>
  </si>
  <si>
    <t>154407013</t>
  </si>
  <si>
    <t>[녹스] 나이트 신발3 - 5성</t>
  </si>
  <si>
    <t>154507013</t>
  </si>
  <si>
    <t>[녹스] 나이트 신발3 - 6성</t>
  </si>
  <si>
    <t>154607013</t>
  </si>
  <si>
    <t>[녹스] 나이트 신발3 - 7성</t>
  </si>
  <si>
    <t>154707013</t>
  </si>
  <si>
    <t>나이트 신발4 - 1성</t>
  </si>
  <si>
    <t>나이트 신발4 - 2성</t>
  </si>
  <si>
    <t>나이트 신발4 - 3성</t>
  </si>
  <si>
    <t>나이트 신발4 - 4성</t>
  </si>
  <si>
    <t>나이트 신발4 - 5성</t>
  </si>
  <si>
    <t>나이트 신발4 - 6성</t>
  </si>
  <si>
    <t>나이트 신발4 - 7성</t>
  </si>
  <si>
    <t>154407014</t>
  </si>
  <si>
    <t>[녹스] 나이트 신발4 - 5성</t>
  </si>
  <si>
    <t>154507014</t>
  </si>
  <si>
    <t>[녹스] 나이트 신발4 - 6성</t>
  </si>
  <si>
    <t>154607014</t>
  </si>
  <si>
    <t>[녹스] 나이트 신발4 - 7성</t>
  </si>
  <si>
    <t>154707014</t>
  </si>
  <si>
    <t>나이트 신발5 - 1성</t>
  </si>
  <si>
    <t>나이트 신발5 - 2성</t>
  </si>
  <si>
    <t>나이트 신발5 - 3성</t>
  </si>
  <si>
    <t>나이트 신발5 - 4성</t>
  </si>
  <si>
    <t>나이트 신발5 - 5성</t>
  </si>
  <si>
    <t>나이트 신발5 - 6성</t>
  </si>
  <si>
    <t>나이트 신발5 - 7성</t>
  </si>
  <si>
    <t>154407015</t>
  </si>
  <si>
    <t>[녹스] 나이트 신발5 - 5성</t>
  </si>
  <si>
    <t>154507015</t>
  </si>
  <si>
    <t>[녹스] 나이트 신발5 - 6성</t>
  </si>
  <si>
    <t>154607015</t>
  </si>
  <si>
    <t>[녹스] 나이트 신발5 - 7성</t>
  </si>
  <si>
    <t>154707015</t>
  </si>
  <si>
    <t>정수(재료아이템)</t>
  </si>
  <si>
    <t>용맹의 룬 1</t>
  </si>
  <si>
    <t>용맹의 룬 2</t>
  </si>
  <si>
    <t>용맹의 룬 3</t>
  </si>
  <si>
    <t>용맹의 룬 4</t>
  </si>
  <si>
    <t>용맹의 룬 5</t>
  </si>
  <si>
    <t>160000105</t>
  </si>
  <si>
    <t>용맹의 룬 6</t>
  </si>
  <si>
    <t>160000106</t>
  </si>
  <si>
    <t>용맹의 룬 7</t>
  </si>
  <si>
    <t>수호의 룬 1</t>
  </si>
  <si>
    <t>160000201</t>
  </si>
  <si>
    <t>수호의 룬 2</t>
  </si>
  <si>
    <t>수호의 룬 3</t>
  </si>
  <si>
    <t>수호의 룬 4</t>
  </si>
  <si>
    <t>수호의 룬 5</t>
  </si>
  <si>
    <t>수호의 룬 6</t>
  </si>
  <si>
    <t>수호의 룬 7</t>
  </si>
  <si>
    <t>지혜의 룬 1</t>
  </si>
  <si>
    <t>160000301</t>
  </si>
  <si>
    <t>지혜의 룬 2</t>
  </si>
  <si>
    <t>160000302</t>
  </si>
  <si>
    <t>지혜의 룬 3</t>
  </si>
  <si>
    <t>지혜의 룬 4</t>
  </si>
  <si>
    <t>지혜의 룬 5</t>
  </si>
  <si>
    <t>지혜의 룬 6</t>
  </si>
  <si>
    <t>지혜의 룬 7</t>
  </si>
  <si>
    <t>재능의 룬 1</t>
  </si>
  <si>
    <t>160000401</t>
  </si>
  <si>
    <t>재능의 룬 2</t>
  </si>
  <si>
    <t>160000402</t>
  </si>
  <si>
    <t>재능의 룬 3</t>
  </si>
  <si>
    <t>재능의 룬 4</t>
  </si>
  <si>
    <t>재능의 룬 5</t>
  </si>
  <si>
    <t>재능의 룬 6</t>
  </si>
  <si>
    <t>재능의 룬 7</t>
  </si>
  <si>
    <t>잼(보석)</t>
  </si>
  <si>
    <t>캐시</t>
  </si>
  <si>
    <t>일반 뽑기</t>
  </si>
  <si>
    <t>고급 뽑기</t>
  </si>
  <si>
    <t>입장권(Key)</t>
  </si>
  <si>
    <t>트로피(우정 점수)</t>
  </si>
  <si>
    <t>160002004</t>
  </si>
  <si>
    <t>체력 회복 물약</t>
  </si>
  <si>
    <t>마나 회복 물약</t>
  </si>
  <si>
    <t>아이템 100% 증가 권</t>
  </si>
  <si>
    <t>경험치 100% 증가 권</t>
  </si>
  <si>
    <t>골드 100% 증가 권</t>
  </si>
  <si>
    <t>즉시 완료 권</t>
  </si>
  <si>
    <t>공격력 버프 이벤트 아이템</t>
  </si>
  <si>
    <t>균열석</t>
  </si>
  <si>
    <t>유예</t>
  </si>
  <si>
    <t>고통</t>
  </si>
  <si>
    <t>무적</t>
  </si>
  <si>
    <t>거울</t>
  </si>
  <si>
    <t>신속</t>
  </si>
  <si>
    <t>중독</t>
  </si>
  <si>
    <t>근성</t>
  </si>
  <si>
    <t>신성</t>
  </si>
  <si>
    <t>도움</t>
  </si>
  <si>
    <t>은총</t>
  </si>
  <si>
    <t>부활</t>
  </si>
  <si>
    <t>태극</t>
  </si>
  <si>
    <t>선고</t>
  </si>
  <si>
    <t>보호</t>
  </si>
  <si>
    <t>통제</t>
  </si>
  <si>
    <t>조력자 작은 물약</t>
  </si>
  <si>
    <t>조력자 중형 물약</t>
  </si>
  <si>
    <t>조력자 대형 물약</t>
  </si>
  <si>
    <t>조력자 초대형 물약</t>
  </si>
  <si>
    <t>조력자 피구르</t>
  </si>
  <si>
    <t>조력자 수페르모</t>
  </si>
  <si>
    <t>조력자 베아루스</t>
  </si>
  <si>
    <t>조력자 오넬로</t>
  </si>
  <si>
    <t>조력자 그리모크</t>
  </si>
  <si>
    <t>조력자 데스로크</t>
  </si>
  <si>
    <t>조력자 레글리스</t>
  </si>
  <si>
    <t>조력자 쿠르크</t>
  </si>
  <si>
    <t>조력자 쿠이안</t>
  </si>
  <si>
    <t>조력자 로켈토즈</t>
  </si>
  <si>
    <t>조력자 드레이크</t>
  </si>
  <si>
    <t>조력자 미아스튜터</t>
  </si>
  <si>
    <t>조력자 케라버그</t>
  </si>
  <si>
    <t>조력자 루스트룸</t>
  </si>
  <si>
    <t>조력자 프리겔리두즈</t>
  </si>
  <si>
    <t>조력자 헤르케리움</t>
  </si>
  <si>
    <t>1성 무기 소환권</t>
  </si>
  <si>
    <t>3성 무기 소환권</t>
  </si>
  <si>
    <t>156101001</t>
  </si>
  <si>
    <t>4성 무기 소환권</t>
  </si>
  <si>
    <t>5성 무기 소환권</t>
  </si>
  <si>
    <t>6성 무기 소환권</t>
  </si>
  <si>
    <t>7성 무기 소환권</t>
  </si>
  <si>
    <t>1~3성 무기 소환권</t>
  </si>
  <si>
    <t>3~4성 무기 소환권</t>
  </si>
  <si>
    <t>3~5성 무기 소환권</t>
  </si>
  <si>
    <t>4~5성 무기 소환권</t>
  </si>
  <si>
    <t>4~7성 무기 소환권</t>
  </si>
  <si>
    <t>5~7성 무기 소환권</t>
  </si>
  <si>
    <t>[녹스] 4성 무기 소환권</t>
  </si>
  <si>
    <t>[녹스] 5성 무기 소환권</t>
  </si>
  <si>
    <t>[녹스] 6성 무기 소환권</t>
  </si>
  <si>
    <t>[녹스] 7성 무기 소환권</t>
  </si>
  <si>
    <t>6~7성 무기 소환권</t>
  </si>
  <si>
    <t>4~6성 무기 소환권</t>
  </si>
  <si>
    <t>3성 방어구 소환권</t>
  </si>
  <si>
    <t>4성 방어구 소환권</t>
  </si>
  <si>
    <t>5성 방어구 소환권</t>
  </si>
  <si>
    <t>6성 방어구 소환권</t>
  </si>
  <si>
    <t>7성 방어구 소환권</t>
  </si>
  <si>
    <t>1~3성 방어구 소환권</t>
  </si>
  <si>
    <t>3~4성 방어구 소환권</t>
  </si>
  <si>
    <t>3~5성 방어구 소환권</t>
  </si>
  <si>
    <t>4~5성 방어구 소환권</t>
  </si>
  <si>
    <t>4~7성 방어구 소환권</t>
  </si>
  <si>
    <t>5~7성 방어구 소환권</t>
  </si>
  <si>
    <t>[녹스] 4성 방어구 소환권</t>
  </si>
  <si>
    <t>[녹스] 5성 방어구 소환권</t>
  </si>
  <si>
    <t>[녹스] 6성 방어구 소환권</t>
  </si>
  <si>
    <t>[녹스] 7성 방어구 소환권</t>
  </si>
  <si>
    <t>1성 방어구 소환권</t>
  </si>
  <si>
    <t>3성 장신구 소환권</t>
  </si>
  <si>
    <t>4성 장신구 소환권</t>
  </si>
  <si>
    <t>5성 장신구 소환권</t>
  </si>
  <si>
    <t>6성 장신구 소환권</t>
  </si>
  <si>
    <t>7성 장신구 소환권</t>
  </si>
  <si>
    <t>1~3성 장신구 소환권</t>
  </si>
  <si>
    <t>3~4성 장신구 소환권</t>
  </si>
  <si>
    <t>3~5성 장신구 소환권</t>
  </si>
  <si>
    <t>4~6성 장신구 소환권</t>
  </si>
  <si>
    <t>4~7성 장신구 소환권</t>
  </si>
  <si>
    <t>5~7성 장신구 소환권</t>
  </si>
  <si>
    <t>[녹스] 4성 장신구 소환권</t>
  </si>
  <si>
    <t>[녹스] 5성 장신구 소환권</t>
  </si>
  <si>
    <t>[녹스] 6성 장신구 소환권</t>
  </si>
  <si>
    <t>[녹스] 7성 장신구 소환권</t>
  </si>
  <si>
    <t>2성 장신구 소환권</t>
  </si>
  <si>
    <t>1성 장신구 소환권</t>
  </si>
  <si>
    <t>3성 룬스톤 소환권</t>
  </si>
  <si>
    <t>4성 룬스톤 소환권</t>
  </si>
  <si>
    <t>5성 룬스톤 소환권</t>
  </si>
  <si>
    <t>6성 룬스톤 소환권</t>
  </si>
  <si>
    <t>7성 룬스톤 소환권</t>
  </si>
  <si>
    <t>1~3성 룬스톤 소환권</t>
  </si>
  <si>
    <t>3~4성 룬스톤 소환권</t>
  </si>
  <si>
    <t>3~5성 룬스톤 소환권</t>
  </si>
  <si>
    <t>4~5성 룬스톤 소환권</t>
  </si>
  <si>
    <t>4~7성 룬스톤 소환권</t>
  </si>
  <si>
    <t>5~7성 룬스톤 소환권</t>
  </si>
  <si>
    <t>3성 투구 소환권</t>
  </si>
  <si>
    <t>4성 투구 소환권</t>
  </si>
  <si>
    <t>5성 투구 소환권</t>
  </si>
  <si>
    <t>6성 투구 소환권</t>
  </si>
  <si>
    <t>7성 투구 소환권</t>
  </si>
  <si>
    <t>1~3성 투구 소환권</t>
  </si>
  <si>
    <t>3~4성 투구 소환권</t>
  </si>
  <si>
    <t>3~5성 투구 소환권</t>
  </si>
  <si>
    <t>4~5성 투구 소환권</t>
  </si>
  <si>
    <t>4~7성 투구 소환권</t>
  </si>
  <si>
    <t>5~7성 투구 소환권</t>
  </si>
  <si>
    <t>3성 갑옷 소환권</t>
  </si>
  <si>
    <t>4성 갑옷 소환권</t>
  </si>
  <si>
    <t>5성 갑옷 소환권</t>
  </si>
  <si>
    <t>6성 갑옷 소환권</t>
  </si>
  <si>
    <t>7성 갑옷 소환권</t>
  </si>
  <si>
    <t>1~3성 갑옷 소환권</t>
  </si>
  <si>
    <t>3~4성 갑옷 소환권</t>
  </si>
  <si>
    <t>3~5성 갑옷 소환권</t>
  </si>
  <si>
    <t>4~5성 갑옷 소환권</t>
  </si>
  <si>
    <t>4~7성 갑옷 소환권</t>
  </si>
  <si>
    <t>5~7성 갑옷 소환권</t>
  </si>
  <si>
    <t>3성 하의 소환권</t>
  </si>
  <si>
    <t>4성 하의 소환권</t>
  </si>
  <si>
    <t>5성 하의 소환권</t>
  </si>
  <si>
    <t>6성 하의 소환권</t>
  </si>
  <si>
    <t>7성 하의 소환권</t>
  </si>
  <si>
    <t>1~3성 하의 소환권</t>
  </si>
  <si>
    <t>3~4성 하의 소환권</t>
  </si>
  <si>
    <t>3~5성 하의 소환권</t>
  </si>
  <si>
    <t>4~5성 하의 소환권</t>
  </si>
  <si>
    <t>4~7성 하의 소환권</t>
  </si>
  <si>
    <t>5~7성 하의 소환권</t>
  </si>
  <si>
    <t>3성 장갑 소환권</t>
  </si>
  <si>
    <t>4성 장갑 소환권</t>
  </si>
  <si>
    <t>5성 장갑 소환권</t>
  </si>
  <si>
    <t>6성 장갑 소환권</t>
  </si>
  <si>
    <t>7성 장갑 소환권</t>
  </si>
  <si>
    <t>1~3성 장갑 소환권</t>
  </si>
  <si>
    <t>3~4성 장갑 소환권</t>
  </si>
  <si>
    <t>3~5성 장갑 소환권</t>
  </si>
  <si>
    <t>4~5성 장갑 소환권</t>
  </si>
  <si>
    <t>4~7성 장갑 소환권</t>
  </si>
  <si>
    <t>5~7성 장갑 소환권</t>
  </si>
  <si>
    <t>3성 부츠 소환권</t>
  </si>
  <si>
    <t>4성 부츠 소환권</t>
  </si>
  <si>
    <t>5성 부츠 소환권</t>
  </si>
  <si>
    <t>6성 부츠 소환권</t>
  </si>
  <si>
    <t>7성 부츠 소환권</t>
  </si>
  <si>
    <t>1~3성 부츠 소환권</t>
  </si>
  <si>
    <t>3~4성 부츠 소환권</t>
  </si>
  <si>
    <t>3~5성 부츠 소환권</t>
  </si>
  <si>
    <t>4~5성 부츠 소환권</t>
  </si>
  <si>
    <t>4~7성 부츠 소환권</t>
  </si>
  <si>
    <t>5~7성 부츠 소환권</t>
  </si>
  <si>
    <t>3성 목걸이 소환권</t>
  </si>
  <si>
    <t>4성 목걸이 소환권</t>
  </si>
  <si>
    <t>5성 목걸이 소환권</t>
  </si>
  <si>
    <t>6성 목걸이 소환권</t>
  </si>
  <si>
    <t>7성 목걸이 소환권</t>
  </si>
  <si>
    <t>1~3성 목걸이 소환권</t>
  </si>
  <si>
    <t>3~4성 목걸이 소환권</t>
  </si>
  <si>
    <t>3~5성 목걸이 소환권</t>
  </si>
  <si>
    <t>4~5성 목걸이 소환권</t>
  </si>
  <si>
    <t>4~7성 목걸이 소환권</t>
  </si>
  <si>
    <t>5~7성 목걸이 소환권</t>
  </si>
  <si>
    <t>3성 반지 소환권</t>
  </si>
  <si>
    <t>4성 반지 소환권</t>
  </si>
  <si>
    <t>5성 반지 소환권</t>
  </si>
  <si>
    <t>6성 반지 소환권</t>
  </si>
  <si>
    <t>7성 반지 소환권</t>
  </si>
  <si>
    <t>1~3성 반지 소환권</t>
  </si>
  <si>
    <t>3~4성 반지 소환권</t>
  </si>
  <si>
    <t>3~5성 반지 소환권</t>
  </si>
  <si>
    <t>4~5성 반지 소환권</t>
  </si>
  <si>
    <t>4~7성 반지 소환권</t>
  </si>
  <si>
    <t>5~7성 반지 소환권</t>
  </si>
  <si>
    <t>[녹스] 4~6성 장비 소환권</t>
  </si>
  <si>
    <t>무결점 무기 정수 - 장비초월강화</t>
  </si>
  <si>
    <t>무결점 방어구 정수 - 장비초월강화</t>
  </si>
  <si>
    <t>무결점 장신구 정수 - 장비초월강화</t>
  </si>
  <si>
    <t>중급 회복 물약 - 체력회복25%</t>
  </si>
  <si>
    <t>최상급 회복 물약 - 체력회복50%</t>
  </si>
  <si>
    <t>중급 기력 물약 - 기력회복25%</t>
  </si>
  <si>
    <t>최상급 기력 물약 - 기력회복50%</t>
  </si>
  <si>
    <t>일반 강화 물약 - 공격력증가100 (30s)</t>
  </si>
  <si>
    <t>중급 강화 물약 - 공격력증가500(30s)</t>
  </si>
  <si>
    <t>상급 강화 물약 - 공격력증가1000(30s)</t>
  </si>
  <si>
    <t>최상급 강화 물약 - 공격력증가2000(30s)</t>
  </si>
  <si>
    <t>일반 속도 물약 - 공격속도증가10(30s)</t>
  </si>
  <si>
    <t>중급 속도 물약 - 공격속도증가20(30s)</t>
  </si>
  <si>
    <t>상급 속도 물약 - 공격속도증가30(30s)</t>
  </si>
  <si>
    <t>최상급 속도 물약 - 공격속도증가50(30s)</t>
  </si>
  <si>
    <t>일반 보호 물약 - 방어력증가625(30s)</t>
  </si>
  <si>
    <t>중급 보호 물약 - 방어력증가1250(30s)</t>
  </si>
  <si>
    <t>상급 보호 물약 - 방어력증가2500(30s)</t>
  </si>
  <si>
    <t>최상급 보호 물약 - 방어력증가5000(30s)</t>
  </si>
  <si>
    <t>일반 증가 물약 - 최대생명력증가2500(30s)</t>
  </si>
  <si>
    <t>중급 증가 물약 - 최대생명력증가5000(30s)</t>
  </si>
  <si>
    <t>상급 증가 물약 - 최대생명력증가10000(30s)</t>
  </si>
  <si>
    <t>최상급 증가 물약 - 최대생명력증가20000(30s)</t>
  </si>
  <si>
    <t>설날 떡국 - 체력회복15000,기력회복1000</t>
  </si>
  <si>
    <t>털뭉치 - 팻 하트 래빗 재료(토끼)</t>
  </si>
  <si>
    <t>가죽 - 팻  테오 재료(곰)</t>
  </si>
  <si>
    <t>이빨 - 팻 라이오 재료(사자)</t>
  </si>
  <si>
    <t>용비늘 - 팻 드리스타 재료(용)</t>
  </si>
  <si>
    <t>발톱 - 팻 쿠가 재료(고양이)</t>
  </si>
  <si>
    <t>문자 A</t>
  </si>
  <si>
    <t>문자 B</t>
  </si>
  <si>
    <t>문자 C</t>
  </si>
  <si>
    <t>문자 D</t>
  </si>
  <si>
    <t>문자 E</t>
  </si>
  <si>
    <t>문자 F</t>
  </si>
  <si>
    <t>문자 G</t>
  </si>
  <si>
    <t>문자 H</t>
  </si>
  <si>
    <t>문자 I</t>
  </si>
  <si>
    <t>문자 J</t>
  </si>
  <si>
    <t>문자 K</t>
  </si>
  <si>
    <t>문자 L</t>
  </si>
  <si>
    <t>문자 M</t>
  </si>
  <si>
    <t>문자 N</t>
  </si>
  <si>
    <t>문자 O</t>
  </si>
  <si>
    <t>문자 P</t>
  </si>
  <si>
    <t>문자 Q</t>
  </si>
  <si>
    <t>문자 R</t>
  </si>
  <si>
    <t>문자 S</t>
  </si>
  <si>
    <t>문자 T</t>
  </si>
  <si>
    <t>문자 U</t>
  </si>
  <si>
    <t>문자 V</t>
  </si>
  <si>
    <t>문자 W</t>
  </si>
  <si>
    <t>문자 X</t>
  </si>
  <si>
    <t>문자 Y</t>
  </si>
  <si>
    <t>문자 Z</t>
  </si>
  <si>
    <t>팻 하트 래빗 (토끼)</t>
  </si>
  <si>
    <t>팻  테오 (곰)</t>
  </si>
  <si>
    <t>팻 라이오 (사자)</t>
  </si>
  <si>
    <t>팻 드리스타 (용)</t>
  </si>
  <si>
    <t>팻 쿠가 (고양이)</t>
  </si>
  <si>
    <t>알쏭달쏭 소환상자 하급</t>
  </si>
  <si>
    <t>알쏭달쏭 소환상자 중급</t>
  </si>
  <si>
    <t>알쏭달쏭 소환상자 상급</t>
  </si>
  <si>
    <t>칭호 등록권</t>
  </si>
  <si>
    <t>녹스 영혼석</t>
  </si>
  <si>
    <t>녹스 무기 주문서</t>
  </si>
  <si>
    <t>녹스 투구 주문서</t>
  </si>
  <si>
    <t>녹스 갑옷 주문서</t>
  </si>
  <si>
    <t>녹스 바지 주문서</t>
  </si>
  <si>
    <t>녹스 신발 주문서</t>
  </si>
  <si>
    <t>녹스 장갑 주문서</t>
  </si>
  <si>
    <t>녹스 목걸이 주문서</t>
  </si>
  <si>
    <t>녹스 반지 주문서</t>
  </si>
  <si>
    <t>고대 무기</t>
  </si>
  <si>
    <t>고대 투구</t>
  </si>
  <si>
    <t>고대 갑옷</t>
  </si>
  <si>
    <t>고대 바지</t>
  </si>
  <si>
    <t>고대 신발</t>
  </si>
  <si>
    <t>고대 장갑</t>
  </si>
  <si>
    <t>고대 목걸이</t>
  </si>
  <si>
    <t>고대 반지</t>
  </si>
  <si>
    <t>[일반][녹스]3~6성 무기 뽑기권</t>
  </si>
  <si>
    <t>[일반][녹스]3~6성 방어구 뽑기권</t>
  </si>
  <si>
    <t>[일반][녹스]3~6성 장신구 뽑기권</t>
  </si>
  <si>
    <t>보이드의 무기 소환권</t>
  </si>
  <si>
    <t>변경</t>
    <phoneticPr fontId="6" type="noConversion"/>
  </si>
  <si>
    <t>동일</t>
  </si>
  <si>
    <t>녹스 방어구 하의 방어력 수치 오류 수정 (20170417_내용참고01 참고)</t>
    <phoneticPr fontId="6" type="noConversion"/>
  </si>
  <si>
    <r>
      <t>녹스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하의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오류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</si>
  <si>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칭호 시스템 : 특수문자 기능 추가</t>
    <phoneticPr fontId="6" type="noConversion"/>
  </si>
  <si>
    <t>♡♥♤♠☆★♧♣○●◎◐◑□■▣◇◆◈△▲▽▼◁◀▷▶</t>
    <phoneticPr fontId="6" type="noConversion"/>
  </si>
  <si>
    <t>▒▤▥▦▩▨▧♨☏☎☜☞¶†→←↑↓↔※《》↕↗↙↖↘♭♩♪♬ⅰⅱⅲⅳⅴⅵⅶⅷⅸⅹⅠⅡⅢⅣⅤⅥⅦⅧⅨⅩ</t>
  </si>
  <si>
    <t>RealCash</t>
  </si>
  <si>
    <t>보이드의 무기 소환권1 4성 무기 일반</t>
  </si>
  <si>
    <t>보이드의 무기 소환권1 4성 무기 녹스</t>
  </si>
  <si>
    <t>보이드의 무기 소환권1 5성 무기 일반</t>
  </si>
  <si>
    <t>보이드의 무기 소환권1 5성 무기 녹스</t>
  </si>
  <si>
    <t>보이드의 무기 소환권1 6성 무기 일반</t>
  </si>
  <si>
    <t>보이드의 무기 소환권1 6성 무기 녹스</t>
  </si>
  <si>
    <t>보이드의 무기 소환권1 7성 무기 일반</t>
  </si>
  <si>
    <t>보이드의 무기 소환권1 7성 무기 녹스</t>
  </si>
  <si>
    <t>[녹스] 4~6성 장비 소환권 4성 무기</t>
  </si>
  <si>
    <t>[녹스] 4~6성 장비 소환권 5성 무기</t>
  </si>
  <si>
    <t>[녹스] 4~6성 장비 소환권 6성 무기</t>
  </si>
  <si>
    <t>[녹스] 4~6성 장비 소환권 4성 방어구</t>
  </si>
  <si>
    <t>[녹스] 4~6성 장비 소환권 5성 방어구</t>
  </si>
  <si>
    <t>[녹스] 4~6성 장비 소환권 6성 방어구</t>
  </si>
  <si>
    <t>[녹스] 4~6성 장비 소환권 4성 장신구</t>
  </si>
  <si>
    <t>[녹스] 4~6성 장비 소환권 5성 장신구</t>
  </si>
  <si>
    <t>[녹스] 4~6성 장비 소환권 6성 장신구</t>
  </si>
  <si>
    <t>세트</t>
  </si>
  <si>
    <t>가디언 세트</t>
  </si>
  <si>
    <t>아이언 세트</t>
  </si>
  <si>
    <t>이클립스 세트</t>
  </si>
  <si>
    <r>
      <t>세인트</t>
    </r>
    <r>
      <rPr>
        <b/>
        <sz val="10"/>
        <color rgb="FF000000"/>
        <rFont val="맑은 고딕"/>
        <family val="3"/>
        <charset val="129"/>
      </rPr>
      <t xml:space="preserve"> 세트</t>
    </r>
  </si>
  <si>
    <r>
      <t>이모탈</t>
    </r>
    <r>
      <rPr>
        <b/>
        <sz val="10"/>
        <color rgb="FF000000"/>
        <rFont val="맑은 고딕"/>
        <family val="3"/>
        <charset val="129"/>
      </rPr>
      <t xml:space="preserve"> 세트</t>
    </r>
  </si>
  <si>
    <r>
      <t>치명타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확률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</si>
  <si>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회피율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</si>
  <si>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추가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신성력</t>
    </r>
    <r>
      <rPr>
        <sz val="10"/>
        <color rgb="FF000000"/>
        <rFont val="맑은 고딕"/>
        <family val="3"/>
        <charset val="129"/>
      </rPr>
      <t xml:space="preserve"> 10</t>
    </r>
  </si>
  <si>
    <r>
      <t>공격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속도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</si>
  <si>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체력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흡수</t>
    </r>
    <r>
      <rPr>
        <sz val="10"/>
        <color rgb="FF000000"/>
        <rFont val="맑은 고딕"/>
        <family val="3"/>
        <charset val="129"/>
      </rPr>
      <t xml:space="preserve"> 1%</t>
    </r>
  </si>
  <si>
    <r>
      <t>이동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속도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10%</t>
    </r>
  </si>
  <si>
    <r>
      <t>활력도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25%</t>
    </r>
  </si>
  <si>
    <r>
      <t>생명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회복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25%</t>
    </r>
  </si>
  <si>
    <r>
      <t>공격력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12%</t>
    </r>
  </si>
  <si>
    <r>
      <t>상태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저항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20%</t>
    </r>
  </si>
  <si>
    <r>
      <t>치명타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세기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</si>
  <si>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재사용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대기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시간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감소</t>
    </r>
    <r>
      <rPr>
        <sz val="10"/>
        <color rgb="FF000000"/>
        <rFont val="맑은 고딕"/>
        <family val="3"/>
        <charset val="129"/>
      </rPr>
      <t xml:space="preserve"> 20%</t>
    </r>
  </si>
  <si>
    <r>
      <t>생명력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35%</t>
    </r>
  </si>
  <si>
    <r>
      <t>재사용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대기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시간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감소</t>
    </r>
    <r>
      <rPr>
        <sz val="10"/>
        <color rgb="FFFF0000"/>
        <rFont val="맑은 고딕"/>
        <family val="3"/>
        <charset val="129"/>
      </rPr>
      <t xml:space="preserve"> 15%</t>
    </r>
  </si>
  <si>
    <r>
      <t>공격력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Calibri"/>
        <family val="2"/>
      </rPr>
      <t>15</t>
    </r>
    <r>
      <rPr>
        <sz val="10"/>
        <color rgb="FFFF0000"/>
        <rFont val="맑은 고딕"/>
        <family val="3"/>
        <charset val="129"/>
      </rPr>
      <t>%</t>
    </r>
  </si>
  <si>
    <r>
      <t>방어력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30%</t>
    </r>
  </si>
  <si>
    <r>
      <t>반사</t>
    </r>
    <r>
      <rPr>
        <sz val="10"/>
        <color rgb="FFFF0000"/>
        <rFont val="맑은 고딕"/>
        <family val="3"/>
        <charset val="129"/>
      </rPr>
      <t xml:space="preserve"> 15%</t>
    </r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</si>
  <si>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세기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100%</t>
    </r>
  </si>
  <si>
    <r>
      <t>생명력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30%</t>
    </r>
  </si>
  <si>
    <r>
      <t>피해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감소</t>
    </r>
    <r>
      <rPr>
        <sz val="10"/>
        <color rgb="FFFF0000"/>
        <rFont val="맑은 고딕"/>
        <family val="3"/>
        <charset val="129"/>
      </rPr>
      <t xml:space="preserve"> 20%</t>
    </r>
  </si>
  <si>
    <r>
      <t>방어력</t>
    </r>
    <r>
      <rPr>
        <sz val="10"/>
        <rFont val="맑은 고딕"/>
        <family val="3"/>
        <charset val="129"/>
      </rPr>
      <t xml:space="preserve"> </t>
    </r>
    <r>
      <rPr>
        <sz val="10"/>
        <rFont val="Malgun Gothic"/>
        <family val="3"/>
        <charset val="129"/>
      </rPr>
      <t>증가</t>
    </r>
    <r>
      <rPr>
        <sz val="10"/>
        <rFont val="맑은 고딕"/>
        <family val="3"/>
        <charset val="129"/>
      </rPr>
      <t xml:space="preserve"> 20%</t>
    </r>
  </si>
  <si>
    <r>
      <t>반사</t>
    </r>
    <r>
      <rPr>
        <sz val="10"/>
        <rFont val="맑은 고딕"/>
        <family val="3"/>
        <charset val="129"/>
      </rPr>
      <t xml:space="preserve"> 9%</t>
    </r>
  </si>
  <si>
    <t>수정되는 세트 별 옵션 및 효과</t>
    <phoneticPr fontId="6" type="noConversion"/>
  </si>
  <si>
    <t>이전 세트 별 옵션 및 효과</t>
    <phoneticPr fontId="6" type="noConversion"/>
  </si>
  <si>
    <t>세트 아이템 옵션 조정</t>
    <phoneticPr fontId="6" type="noConversion"/>
  </si>
  <si>
    <t>클래스</t>
  </si>
  <si>
    <t>아바타 부위</t>
  </si>
  <si>
    <t>아바타 이름</t>
  </si>
  <si>
    <t>오버로드 헬름</t>
  </si>
  <si>
    <t>스노우 헤드</t>
  </si>
  <si>
    <t>오버로드 아머</t>
  </si>
  <si>
    <t>스노우 아머</t>
  </si>
  <si>
    <t>오버로드 클락</t>
  </si>
  <si>
    <t>스노우 마이크</t>
  </si>
  <si>
    <t>오버로드 블레이드</t>
  </si>
  <si>
    <t>스노우 보드</t>
  </si>
  <si>
    <t>어쌔신 후드</t>
  </si>
  <si>
    <t>팬더 햇</t>
  </si>
  <si>
    <t>어쌔신 아머</t>
  </si>
  <si>
    <t>팬더 유니폼</t>
  </si>
  <si>
    <t>어쌔신 윙</t>
  </si>
  <si>
    <t>팬더 밤부</t>
  </si>
  <si>
    <t>어쌔신 슈터</t>
  </si>
  <si>
    <t>팬더 슈터</t>
  </si>
  <si>
    <t>루나 서클릿</t>
  </si>
  <si>
    <t>라쿤 캡</t>
  </si>
  <si>
    <t>루나 드레스</t>
  </si>
  <si>
    <t>라쿤 드레스</t>
  </si>
  <si>
    <t>루나 테일</t>
  </si>
  <si>
    <t>라쿤 테일</t>
  </si>
  <si>
    <t>루나 디스크</t>
  </si>
  <si>
    <t>라쿤 디스크</t>
  </si>
  <si>
    <t>컴뱃 헬름</t>
  </si>
  <si>
    <t>울프 햇</t>
  </si>
  <si>
    <t>컴뱃 가드</t>
  </si>
  <si>
    <t>울프 코트</t>
  </si>
  <si>
    <t>컴뱃 아티팩트</t>
  </si>
  <si>
    <t>울프 아티팩트</t>
  </si>
  <si>
    <t>컴뱃 소드</t>
  </si>
  <si>
    <t>울프 소드</t>
  </si>
  <si>
    <t>아바타 추가</t>
    <phoneticPr fontId="6" type="noConversion"/>
  </si>
  <si>
    <t>버서커</t>
  </si>
  <si>
    <t>데몬헌터</t>
  </si>
  <si>
    <t>아칸</t>
  </si>
  <si>
    <t>나이트</t>
  </si>
  <si>
    <t>머리</t>
  </si>
  <si>
    <t>의상</t>
  </si>
  <si>
    <t>무기</t>
  </si>
  <si>
    <t>장식</t>
  </si>
  <si>
    <t>판매 재화</t>
    <phoneticPr fontId="6" type="noConversion"/>
  </si>
  <si>
    <t>판매 가격</t>
    <phoneticPr fontId="6" type="noConversion"/>
  </si>
  <si>
    <t>다이아</t>
  </si>
  <si>
    <t>다이아</t>
    <phoneticPr fontId="6" type="noConversion"/>
  </si>
  <si>
    <t>루비</t>
    <phoneticPr fontId="6" type="noConversion"/>
  </si>
  <si>
    <t>초월 업적 추가</t>
    <phoneticPr fontId="6" type="noConversion"/>
  </si>
  <si>
    <t>10 - 일일
70 - 주간
30 - 월간
90 - 업적</t>
  </si>
  <si>
    <t>업적 타입
0. 무효값
1. 플레이어 업적
2. 캐릭터 업적</t>
  </si>
  <si>
    <t>초월던전 5단계를 클리어</t>
  </si>
  <si>
    <t>초월던전 10단계를 클리어</t>
  </si>
  <si>
    <t>초월던전 15단계를 클리어</t>
  </si>
  <si>
    <t>초월던전 20단계를 클리어</t>
  </si>
  <si>
    <t>초월던전 25단계를 클리어</t>
  </si>
  <si>
    <t>초월던전 30단계를 클리어</t>
  </si>
  <si>
    <t>초월던전 35단계를 클리어</t>
  </si>
  <si>
    <t>초월던전 40단계를 클리어</t>
  </si>
  <si>
    <t>초월던전 45단계를 클리어</t>
  </si>
  <si>
    <t>초월던전 50단계를 클리어</t>
  </si>
  <si>
    <t>초월던전 55단계를 클리어</t>
  </si>
  <si>
    <t>초월던전 60단계를 클리어</t>
  </si>
  <si>
    <t>초월던전 65단계를 클리어</t>
  </si>
  <si>
    <t>초월던전 70단계를 클리어</t>
  </si>
  <si>
    <t>초월던전 75단계를 클리어</t>
  </si>
  <si>
    <t>초월던전 80단계를 클리어</t>
  </si>
  <si>
    <t>초월던전 85단계를 클리어</t>
  </si>
  <si>
    <t>초월던전 90단계를 클리어</t>
  </si>
  <si>
    <t>초월던전 95단계를 클리어</t>
  </si>
  <si>
    <t>초월던전 100단계를 클리어</t>
  </si>
  <si>
    <t>초월던전 105단계를 클리어</t>
  </si>
  <si>
    <t>초월던전 110단계를 클리어</t>
  </si>
  <si>
    <t>초월던전 115단계를 클리어</t>
  </si>
  <si>
    <t>초월던전 120단계를 클리어</t>
  </si>
  <si>
    <t>초월던전 125단계를 클리어</t>
  </si>
  <si>
    <t>초월던전 130단계를 클리어</t>
  </si>
  <si>
    <t>보상 지급수</t>
    <phoneticPr fontId="6" type="noConversion"/>
  </si>
  <si>
    <t>보상 아이템 인덱스(우편함)</t>
    <phoneticPr fontId="6" type="noConversion"/>
  </si>
  <si>
    <t>조력자 추가</t>
    <phoneticPr fontId="6" type="noConversion"/>
  </si>
  <si>
    <t>퀸투스 3성 (승급 6성)</t>
    <phoneticPr fontId="6" type="noConversion"/>
  </si>
  <si>
    <t>페르페투스 3성 (승급 6성)</t>
    <phoneticPr fontId="6" type="noConversion"/>
  </si>
  <si>
    <t>조력자 2종 : 퀸투스, 페르페투스 3성(승급6성) 조력자 추가</t>
    <phoneticPr fontId="6" type="noConversion"/>
  </si>
  <si>
    <t>초월던전 단계</t>
    <phoneticPr fontId="6" type="noConversion"/>
  </si>
  <si>
    <t>업적 클리어 값
(회수)</t>
    <phoneticPr fontId="6" type="noConversion"/>
  </si>
  <si>
    <t>아이템 결과물</t>
    <phoneticPr fontId="25" type="noConversion"/>
  </si>
  <si>
    <t>결과물 인덱스</t>
    <phoneticPr fontId="25" type="noConversion"/>
  </si>
  <si>
    <t>재료 인덱스</t>
    <phoneticPr fontId="25" type="noConversion"/>
  </si>
  <si>
    <t>재료 개수</t>
    <phoneticPr fontId="25" type="noConversion"/>
  </si>
  <si>
    <t>재료 이름</t>
    <phoneticPr fontId="25" type="noConversion"/>
  </si>
  <si>
    <t>녹스 변환 주문서</t>
    <phoneticPr fontId="6" type="noConversion"/>
  </si>
  <si>
    <t>이전 단계 업적을 클리어 해야 다음 단계 업적
진행이 가능함</t>
    <phoneticPr fontId="6" type="noConversion"/>
  </si>
  <si>
    <t>녹스 아이템인지 여부</t>
  </si>
  <si>
    <t xml:space="preserve">장착 타입
Necklace
Ring
Weapon
Body
Head
Glove
Pants
Shoes
</t>
  </si>
  <si>
    <t>아이템 등급
Common
Superior
Rare
Unique
Heroic
Legendary
Immortal</t>
  </si>
  <si>
    <t>녹스 랜덤능력치태그
ValueFlag</t>
  </si>
  <si>
    <t>기본능력치를 밸류값적용이전 값으로 돌리기 위한 배수</t>
  </si>
  <si>
    <r>
      <t xml:space="preserve">ValuePencentage
기본능력치 환산공식
무기:((Ib_AttkPow_ Constant/1.5)*ValuePencentage)
방어구:((Ib_DfsPow_Constant/1.3)*ValuePencentage)
장신구1:((Ib_HP_Constant/1.5)*ValuePencentage)
장신구2:((Ib_StReg/1.5)*ValuePencentage)
</t>
    </r>
    <r>
      <rPr>
        <sz val="10"/>
        <color indexed="10"/>
        <rFont val="맑은 고딕"/>
        <family val="3"/>
        <charset val="129"/>
      </rPr>
      <t>해당 기본능력치가 환산된 후에 강화단계, 공격력증가 등 능력배율이 적용된다.</t>
    </r>
  </si>
  <si>
    <t>NoxGradeEnchantRate
성공확률
(성공외 확률은 실패, 현재랜덤능력치 유지)</t>
  </si>
  <si>
    <t>각등급 당 필요 주문서 (인덱스) 아이템 연동</t>
  </si>
  <si>
    <t>각등급 당 필요 주문서 (인덱스) 아이템 요구 개수</t>
  </si>
  <si>
    <t>녹스 무기 4성</t>
  </si>
  <si>
    <t>녹스 무기 5성</t>
  </si>
  <si>
    <t>Heroic</t>
  </si>
  <si>
    <t>녹스 무기 6성</t>
  </si>
  <si>
    <t>Legendary</t>
  </si>
  <si>
    <t>녹스 무기 7성</t>
  </si>
  <si>
    <t>Immortal</t>
  </si>
  <si>
    <t>녹스 방어구 4성</t>
  </si>
  <si>
    <t>녹스 방어구 5성</t>
  </si>
  <si>
    <t>녹스 방어구 6성</t>
  </si>
  <si>
    <t>녹스 방어구 7성</t>
  </si>
  <si>
    <t>녹스 장신구 4성</t>
  </si>
  <si>
    <t>Necklace</t>
  </si>
  <si>
    <t>녹스 장신구 5성</t>
  </si>
  <si>
    <t>녹스 장신구 6성</t>
  </si>
  <si>
    <t>녹스 장신구 7성</t>
  </si>
  <si>
    <t>Ring</t>
  </si>
  <si>
    <t>초월 61~65단계 드롭그룹</t>
  </si>
  <si>
    <t>초월 66~70단계 드롭그룹</t>
  </si>
  <si>
    <t>초월 71~75단계 드롭그룹</t>
  </si>
  <si>
    <t>초월 76~80단계 드롭그룹</t>
  </si>
  <si>
    <t>초월 81~85단계 드롭그룹</t>
  </si>
  <si>
    <t>초월 86~90단계 드롭그룹</t>
  </si>
  <si>
    <t>초월 91~95단계 드롭그룹</t>
  </si>
  <si>
    <t>초월 96~100단계 드롭그룹</t>
  </si>
  <si>
    <t>초월 100~105단계 드롭그룹</t>
  </si>
  <si>
    <t>초월 106~110단계 드롭그룹</t>
  </si>
  <si>
    <t>초월 111~115단계 드롭그룹</t>
  </si>
  <si>
    <t>초월 116~120단계 드롭그룹</t>
  </si>
  <si>
    <t>초월 121~125단계 드롭그룹</t>
  </si>
  <si>
    <t>초월 126~130단계 드롭그룹</t>
  </si>
  <si>
    <t>6~7성 룬스톤 소환권</t>
  </si>
  <si>
    <t>7성 무기 선택권</t>
  </si>
  <si>
    <t>[NOX] 4성 방어구 소환권</t>
  </si>
  <si>
    <t>[NOX] 4성 장비 소환권</t>
  </si>
  <si>
    <t>녹스 장신구 주문서</t>
  </si>
  <si>
    <t>[NOX] 4성 무기 소환권</t>
  </si>
  <si>
    <t>녹스 방어구 주문서</t>
  </si>
  <si>
    <t>[NOX] 4성 방어구 선택권</t>
  </si>
  <si>
    <t>방어구 승급 스톤</t>
  </si>
  <si>
    <t>[NOX] 4성 무기 선택권</t>
  </si>
  <si>
    <t>녹스게임즈 요청 단계 및 보상</t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</si>
  <si>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확률 10%</t>
    </r>
    <phoneticPr fontId="6" type="noConversion"/>
  </si>
  <si>
    <r>
      <t>추가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신성력</t>
    </r>
    <r>
      <rPr>
        <sz val="10"/>
        <color rgb="FFFF0000"/>
        <rFont val="맑은 고딕"/>
        <family val="3"/>
        <charset val="129"/>
      </rPr>
      <t xml:space="preserve"> 15</t>
    </r>
    <phoneticPr fontId="6" type="noConversion"/>
  </si>
  <si>
    <r>
      <t>최종피해 증가</t>
    </r>
    <r>
      <rPr>
        <sz val="10"/>
        <color rgb="FFFF0000"/>
        <rFont val="Calibri"/>
        <family val="2"/>
      </rPr>
      <t>30%</t>
    </r>
    <r>
      <rPr>
        <b/>
        <sz val="10"/>
        <color rgb="FFFF0000"/>
        <rFont val="Calibri"/>
        <family val="2"/>
      </rPr>
      <t/>
    </r>
    <phoneticPr fontId="6" type="noConversion"/>
  </si>
  <si>
    <t>Character</t>
    <phoneticPr fontId="6" type="noConversion"/>
  </si>
  <si>
    <t>Character</t>
    <phoneticPr fontId="6" type="noConversion"/>
  </si>
  <si>
    <t>초월 던전 난이도</t>
    <phoneticPr fontId="6" type="noConversion"/>
  </si>
  <si>
    <t xml:space="preserve">* 19일 패치에 누락된 버서커 기본 활력도 증가 </t>
    <phoneticPr fontId="6" type="noConversion"/>
  </si>
  <si>
    <t>초월 던전 동선</t>
    <phoneticPr fontId="6" type="noConversion"/>
  </si>
  <si>
    <t xml:space="preserve">Map 2 개에 대한 각 트리거 3 종 수정 : 총 6개 트리거 수정작업 </t>
    <phoneticPr fontId="6" type="noConversion"/>
  </si>
  <si>
    <t>초월 던전 난이도 수정</t>
    <phoneticPr fontId="6" type="noConversion"/>
  </si>
  <si>
    <t>초월던전 111단계</t>
  </si>
  <si>
    <t>초월던전 112단계</t>
  </si>
  <si>
    <t>초월던전 113단계</t>
  </si>
  <si>
    <t>초월던전 114단계</t>
  </si>
  <si>
    <t>초월던전 115단계</t>
  </si>
  <si>
    <t>초월던전 116단계</t>
  </si>
  <si>
    <t>초월던전 117단계</t>
  </si>
  <si>
    <t>초월던전 118단계</t>
  </si>
  <si>
    <t>초월던전 119단계</t>
  </si>
  <si>
    <t>초월던전 120단계</t>
  </si>
  <si>
    <t>초월던전 121단계</t>
  </si>
  <si>
    <t>초월던전 122단계</t>
  </si>
  <si>
    <t>초월던전 123단계</t>
  </si>
  <si>
    <t>초월던전 124단계</t>
  </si>
  <si>
    <t>초월던전 125단계</t>
  </si>
  <si>
    <t>초월던전 126단계</t>
  </si>
  <si>
    <t>초월던전 127단계</t>
  </si>
  <si>
    <t>초월던전 128단계</t>
  </si>
  <si>
    <t>초월던전 129단계</t>
  </si>
  <si>
    <t>초월던전 130단계</t>
  </si>
  <si>
    <t>보스 소환 가능
적 체력누적 게이지</t>
  </si>
  <si>
    <t>몬스터 레벨</t>
    <phoneticPr fontId="6" type="noConversion"/>
  </si>
  <si>
    <t>몬스터 적중도</t>
    <phoneticPr fontId="6" type="noConversion"/>
  </si>
  <si>
    <t>이전</t>
    <phoneticPr fontId="6" type="noConversion"/>
  </si>
  <si>
    <t>Act9 추가</t>
    <phoneticPr fontId="6" type="noConversion"/>
  </si>
  <si>
    <t>Act9 일반/정예 던전 추가</t>
    <phoneticPr fontId="6" type="noConversion"/>
  </si>
  <si>
    <t>Act9 퀘스트 추가</t>
    <phoneticPr fontId="6" type="noConversion"/>
  </si>
  <si>
    <t>Act9 스토리 추가</t>
    <phoneticPr fontId="6" type="noConversion"/>
  </si>
  <si>
    <t>반사 옵션 공식 수정</t>
    <phoneticPr fontId="6" type="noConversion"/>
  </si>
  <si>
    <t>균열석</t>
    <phoneticPr fontId="6" type="noConversion"/>
  </si>
  <si>
    <t>아이템 이름</t>
    <phoneticPr fontId="6" type="noConversion"/>
  </si>
  <si>
    <t>초월던전 5단계 클리어(강화성공) 시 업적으로 보상 지급 (20170424_Achievement 참고) // 업적 보상 재설정</t>
    <phoneticPr fontId="6" type="noConversion"/>
  </si>
  <si>
    <t>녹스 아이템 티어(기본능력치) 능력승단 시스템</t>
    <phoneticPr fontId="6" type="noConversion"/>
  </si>
  <si>
    <t>녹스 4성 ~ 7성 까지 기본 능력치 티어를 승단시키는 각 파츠별 (무기, 투구, 상의, 하의, 장갑, 신발, 목걸이, 반지) 의 변환 주문서 추가</t>
    <phoneticPr fontId="6" type="noConversion"/>
  </si>
  <si>
    <t>녹스 주문서를 통한 기본능력치 승단  (20170424_ItemNoxEnchant 참고) : 승단별 확률 변경 적용 // 업그레이드 재료 개수 재설정</t>
    <phoneticPr fontId="6" type="noConversion"/>
  </si>
  <si>
    <t>녹스 아이템 티어(기본능력치) 승단 재료 제작</t>
    <phoneticPr fontId="6" type="noConversion"/>
  </si>
  <si>
    <t>초월업적 4성 무기 소환권에는 새크리드 무기는 제외됩니다.</t>
    <phoneticPr fontId="6" type="noConversion"/>
  </si>
  <si>
    <t>1개획득에 필요한 초월던전 시도 횟수</t>
    <phoneticPr fontId="6" type="noConversion"/>
  </si>
  <si>
    <t>일수</t>
    <phoneticPr fontId="6" type="noConversion"/>
  </si>
  <si>
    <t>고대 무기 재료확률</t>
    <phoneticPr fontId="6" type="noConversion"/>
  </si>
  <si>
    <t>초월단계</t>
    <phoneticPr fontId="6" type="noConversion"/>
  </si>
  <si>
    <t>획득 개수</t>
    <phoneticPr fontId="6" type="noConversion"/>
  </si>
  <si>
    <t>제작에 필요한 고대재료 개수</t>
    <phoneticPr fontId="6" type="noConversion"/>
  </si>
  <si>
    <t>주문서 제작 개수</t>
    <phoneticPr fontId="6" type="noConversion"/>
  </si>
  <si>
    <t>고대재료획득 개수</t>
    <phoneticPr fontId="6" type="noConversion"/>
  </si>
  <si>
    <t>1개제작을위한 시도횟수</t>
    <phoneticPr fontId="6" type="noConversion"/>
  </si>
  <si>
    <t>1일 최대시도횟수</t>
    <phoneticPr fontId="6" type="noConversion"/>
  </si>
  <si>
    <t>최대시도시제작개수</t>
    <phoneticPr fontId="6" type="noConversion"/>
  </si>
  <si>
    <t>▶ 기존 [승급 패키지] 대체 상품</t>
    <phoneticPr fontId="6" type="noConversion"/>
  </si>
  <si>
    <t>구분</t>
  </si>
  <si>
    <t>패키지 명칭</t>
  </si>
  <si>
    <t>상품 구성</t>
    <phoneticPr fontId="6" type="noConversion"/>
  </si>
  <si>
    <t>지급량</t>
  </si>
  <si>
    <t>캐시 가격</t>
  </si>
  <si>
    <t>원가</t>
  </si>
  <si>
    <t>판매가</t>
  </si>
  <si>
    <t>할인율</t>
  </si>
  <si>
    <t>횟수제한</t>
  </si>
  <si>
    <t>판매 기간</t>
    <phoneticPr fontId="6" type="noConversion"/>
  </si>
  <si>
    <t>비고</t>
  </si>
  <si>
    <t>가격(\)</t>
  </si>
  <si>
    <t>아이템</t>
  </si>
  <si>
    <t>수량</t>
  </si>
  <si>
    <t>설정 가격(\)</t>
  </si>
  <si>
    <t>영웅 패키지</t>
    <phoneticPr fontId="6" type="noConversion"/>
  </si>
  <si>
    <t>초보 영웅 패키지</t>
    <phoneticPr fontId="6" type="noConversion"/>
  </si>
  <si>
    <t>다이아</t>
    <phoneticPr fontId="6" type="noConversion"/>
  </si>
  <si>
    <t>캐릭터당 3회</t>
    <phoneticPr fontId="6" type="noConversion"/>
  </si>
  <si>
    <t>4월 25일 ~ 5월 10일</t>
    <phoneticPr fontId="6" type="noConversion"/>
  </si>
  <si>
    <t>[승급 패키지] 대체 상품</t>
    <phoneticPr fontId="6" type="noConversion"/>
  </si>
  <si>
    <t>다이아</t>
    <phoneticPr fontId="6" type="noConversion"/>
  </si>
  <si>
    <t>유일~전설 무기 소환권</t>
    <phoneticPr fontId="6" type="noConversion"/>
  </si>
  <si>
    <t>열쇠</t>
    <phoneticPr fontId="6" type="noConversion"/>
  </si>
  <si>
    <t>열쇠</t>
    <phoneticPr fontId="6" type="noConversion"/>
  </si>
  <si>
    <t>골드</t>
    <phoneticPr fontId="6" type="noConversion"/>
  </si>
  <si>
    <t>7성 장비</t>
  </si>
  <si>
    <t>경험치 증가권</t>
  </si>
  <si>
    <t>* 액트 8기준 열쇠 6개 소모 X 100회 / 아이템 보상 비용 차감</t>
  </si>
  <si>
    <t>6성 장비</t>
  </si>
  <si>
    <t>즉시완료권</t>
  </si>
  <si>
    <t>* 예상가격(플레이 시간을 줄여주는 효과로 가격 산정 불가)</t>
    <phoneticPr fontId="6" type="noConversion"/>
  </si>
  <si>
    <t>중급 영웅 패키지</t>
    <phoneticPr fontId="6" type="noConversion"/>
  </si>
  <si>
    <t>5성 장비</t>
  </si>
  <si>
    <t>* 5회 리셋 시 균열석 90개 획득(리셋 비용 + 균열던전 1판당 열쇠 6개 소모)</t>
    <phoneticPr fontId="6" type="noConversion"/>
  </si>
  <si>
    <t>즉시 완료권</t>
    <phoneticPr fontId="6" type="noConversion"/>
  </si>
  <si>
    <t>4성 장비</t>
  </si>
  <si>
    <t>강화용 정수</t>
  </si>
  <si>
    <t>* 고급 장비 10+1 뽑기 시 획득 장비 분해 기준</t>
    <phoneticPr fontId="6" type="noConversion"/>
  </si>
  <si>
    <t>경험치 2배 증가권</t>
    <phoneticPr fontId="6" type="noConversion"/>
  </si>
  <si>
    <t>3성 장비</t>
  </si>
  <si>
    <t>무기 승급 스톤</t>
  </si>
  <si>
    <t>* 무기 / 방어구 / 장신구 구분없이 공통으로 산정</t>
    <phoneticPr fontId="6" type="noConversion"/>
  </si>
  <si>
    <t>골드 2배 증가권</t>
    <phoneticPr fontId="6" type="noConversion"/>
  </si>
  <si>
    <t>유일~전설 장비</t>
  </si>
  <si>
    <t>아이템 증가권</t>
    <phoneticPr fontId="6" type="noConversion"/>
  </si>
  <si>
    <t>영웅~불멸 장비</t>
  </si>
  <si>
    <t>장신구 승급 스톤</t>
  </si>
  <si>
    <t>* 무기 / 방어구 / 장신구 구분없이 공통으로 산정</t>
    <phoneticPr fontId="6" type="noConversion"/>
  </si>
  <si>
    <t>상급 영웅 패키지</t>
    <phoneticPr fontId="6" type="noConversion"/>
  </si>
  <si>
    <t>전설~불멸 장비</t>
  </si>
  <si>
    <t>고급~희귀 랜덤 조력자조각</t>
  </si>
  <si>
    <t>* 정예던전 1회 플레이 시 조각 획득 확률 적용</t>
  </si>
  <si>
    <t>균열석</t>
    <phoneticPr fontId="6" type="noConversion"/>
  </si>
  <si>
    <t>즉시 완료권</t>
    <phoneticPr fontId="6" type="noConversion"/>
  </si>
  <si>
    <t>* 정예던전 1회 플레이 시 평균 물약 획득 경험치량 150Exp 적용</t>
  </si>
  <si>
    <t>경험치 2배 증가권</t>
    <phoneticPr fontId="6" type="noConversion"/>
  </si>
  <si>
    <t>희귀 세인트 방어구 세트</t>
  </si>
  <si>
    <t>즉시 완료권</t>
    <phoneticPr fontId="6" type="noConversion"/>
  </si>
  <si>
    <t>골드 2배 증가권</t>
    <phoneticPr fontId="6" type="noConversion"/>
  </si>
  <si>
    <t>경험치 2배 증가권</t>
    <phoneticPr fontId="6" type="noConversion"/>
  </si>
  <si>
    <t>아이템 증가권</t>
    <phoneticPr fontId="6" type="noConversion"/>
  </si>
  <si>
    <t>균열석</t>
    <phoneticPr fontId="6" type="noConversion"/>
  </si>
  <si>
    <t>▶ 기존 [초월 패키지] 대체 상품</t>
    <phoneticPr fontId="6" type="noConversion"/>
  </si>
  <si>
    <t>상품 구성</t>
    <phoneticPr fontId="6" type="noConversion"/>
  </si>
  <si>
    <t>판매 기간</t>
    <phoneticPr fontId="6" type="noConversion"/>
  </si>
  <si>
    <t>고대의 패키지</t>
    <phoneticPr fontId="6" type="noConversion"/>
  </si>
  <si>
    <t>고대의 패키지 1단계</t>
    <phoneticPr fontId="6" type="noConversion"/>
  </si>
  <si>
    <t>계정당 1회</t>
  </si>
  <si>
    <t>4월 25일 ~ 5월 10일</t>
    <phoneticPr fontId="6" type="noConversion"/>
  </si>
  <si>
    <t>[초월 패키지] 대체 상품</t>
    <phoneticPr fontId="6" type="noConversion"/>
  </si>
  <si>
    <t>균열석</t>
    <phoneticPr fontId="6" type="noConversion"/>
  </si>
  <si>
    <t>강화 정수</t>
    <phoneticPr fontId="6" type="noConversion"/>
  </si>
  <si>
    <t>&gt; 고대의 방어구 아이템 구성</t>
    <phoneticPr fontId="6" type="noConversion"/>
  </si>
  <si>
    <t>아이템명</t>
    <phoneticPr fontId="6" type="noConversion"/>
  </si>
  <si>
    <t>아이템 수량</t>
    <phoneticPr fontId="6" type="noConversion"/>
  </si>
  <si>
    <t>획득 확률</t>
    <phoneticPr fontId="6" type="noConversion"/>
  </si>
  <si>
    <t>고대의 패키지 2단계</t>
    <phoneticPr fontId="6" type="noConversion"/>
  </si>
  <si>
    <t>고대 투구</t>
    <phoneticPr fontId="6" type="noConversion"/>
  </si>
  <si>
    <t>고대 갑옷</t>
    <phoneticPr fontId="6" type="noConversion"/>
  </si>
  <si>
    <t>고대 바지</t>
    <phoneticPr fontId="6" type="noConversion"/>
  </si>
  <si>
    <t>고대 부츠</t>
    <phoneticPr fontId="6" type="noConversion"/>
  </si>
  <si>
    <t>고대 장갑</t>
    <phoneticPr fontId="6" type="noConversion"/>
  </si>
  <si>
    <t>고대의 패키지 3단계</t>
    <phoneticPr fontId="6" type="noConversion"/>
  </si>
  <si>
    <t># 획득 확률은 [녹스 변환 주문서]에 필요로하는 재료 아이템의 비율을 적용 시킴</t>
    <phoneticPr fontId="6" type="noConversion"/>
  </si>
  <si>
    <t>장신구 승급 스톤</t>
    <phoneticPr fontId="6" type="noConversion"/>
  </si>
  <si>
    <t>[NOX] 장신구 소환권</t>
    <phoneticPr fontId="6" type="noConversion"/>
  </si>
  <si>
    <t>고대의 패키지 4단계</t>
    <phoneticPr fontId="6" type="noConversion"/>
  </si>
  <si>
    <t>방어구 승급 스톤</t>
    <phoneticPr fontId="6" type="noConversion"/>
  </si>
  <si>
    <t>[NOX] 방어구 소환권</t>
    <phoneticPr fontId="6" type="noConversion"/>
  </si>
  <si>
    <t>고대의 패키지 5단계</t>
    <phoneticPr fontId="6" type="noConversion"/>
  </si>
  <si>
    <t>무기 승급 스톤</t>
    <phoneticPr fontId="6" type="noConversion"/>
  </si>
  <si>
    <t>[NOX] 무기 소환권</t>
    <phoneticPr fontId="6" type="noConversion"/>
  </si>
  <si>
    <t>▶ 기존 [상점 패키지] 대체 상품</t>
    <phoneticPr fontId="6" type="noConversion"/>
  </si>
  <si>
    <t>상점 패키지</t>
    <phoneticPr fontId="6" type="noConversion"/>
  </si>
  <si>
    <t>승급 패키지(할인)</t>
    <phoneticPr fontId="6" type="noConversion"/>
  </si>
  <si>
    <t>캐릭터 기준 10회</t>
    <phoneticPr fontId="6" type="noConversion"/>
  </si>
  <si>
    <t>기존 판매 대비 [20% 할인]</t>
    <phoneticPr fontId="6" type="noConversion"/>
  </si>
  <si>
    <t>방어구 승급 스톤</t>
    <phoneticPr fontId="6" type="noConversion"/>
  </si>
  <si>
    <t>강화 패키지(할인)</t>
    <phoneticPr fontId="6" type="noConversion"/>
  </si>
  <si>
    <t>강화 정수</t>
  </si>
  <si>
    <t>캐릭터 기준 10회</t>
  </si>
  <si>
    <t>4월 25일 ~ 5월 10일</t>
    <phoneticPr fontId="6" type="noConversion"/>
  </si>
  <si>
    <t>기존 판매 대비 [33% 할인]</t>
    <phoneticPr fontId="6" type="noConversion"/>
  </si>
  <si>
    <t>조력자 패키지(할인)</t>
    <phoneticPr fontId="6" type="noConversion"/>
  </si>
  <si>
    <t>고급~희귀 랜덤 조력자 조각</t>
  </si>
  <si>
    <t>기존 판매 대비 [40% 할인]</t>
    <phoneticPr fontId="6" type="noConversion"/>
  </si>
  <si>
    <t>즉시 완료권</t>
  </si>
  <si>
    <t>무기 승급 스톤 패키지</t>
    <phoneticPr fontId="6" type="noConversion"/>
  </si>
  <si>
    <t>무기 승급 스톤</t>
    <phoneticPr fontId="6" type="noConversion"/>
  </si>
  <si>
    <t>골드</t>
    <phoneticPr fontId="6" type="noConversion"/>
  </si>
  <si>
    <t>방어구 승급 스톤 패키지</t>
    <phoneticPr fontId="6" type="noConversion"/>
  </si>
  <si>
    <t>골드</t>
    <phoneticPr fontId="6" type="noConversion"/>
  </si>
  <si>
    <t>장신구 승급 스톤 패키지</t>
    <phoneticPr fontId="6" type="noConversion"/>
  </si>
  <si>
    <t>장신구 승급 스톤</t>
    <phoneticPr fontId="6" type="noConversion"/>
  </si>
  <si>
    <t>영웅 패키지 상품 등록: 3종 (초보, 중급, 상급)</t>
    <phoneticPr fontId="6" type="noConversion"/>
  </si>
  <si>
    <t>고대  패키지 상품 등록 : 5종 ( 1단계 ~ 5단계)</t>
    <phoneticPr fontId="6" type="noConversion"/>
  </si>
  <si>
    <t>승급 패키지(할인), 강화 패키지(할인), 조력자 패키지(할인) 등록</t>
    <phoneticPr fontId="6" type="noConversion"/>
  </si>
  <si>
    <t>레벨업 패키지, 입장권 패키지 상품 삭제</t>
    <phoneticPr fontId="6" type="noConversion"/>
  </si>
  <si>
    <r>
      <t xml:space="preserve">공격자의 공격력에 스킬 데미지 값과 방어자의 방어력 값으로 환산되는 DMG 값이라고 볼 수 있는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를 기준으로 </t>
    </r>
    <r>
      <rPr>
        <b/>
        <sz val="10"/>
        <color rgb="FF000000"/>
        <rFont val="맑은 고딕"/>
        <family val="3"/>
        <charset val="129"/>
        <scheme val="minor"/>
      </rPr>
      <t>반사 피해율%</t>
    </r>
    <r>
      <rPr>
        <sz val="10"/>
        <color rgb="FF000000"/>
        <rFont val="맑은 고딕"/>
        <family val="3"/>
        <charset val="129"/>
        <scheme val="minor"/>
      </rPr>
      <t>만큼 공격자에게 돌려줌.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</si>
  <si>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반사 피해 데미지 Reflect Damage =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</t>
    </r>
    <r>
      <rPr>
        <sz val="10"/>
        <color rgb="FFFF0000"/>
        <rFont val="맑은 고딕"/>
        <family val="3"/>
        <charset val="129"/>
        <scheme val="minor"/>
      </rPr>
      <t>*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b/>
        <sz val="10"/>
        <color theme="1"/>
        <rFont val="맑은 고딕"/>
        <family val="3"/>
        <charset val="129"/>
        <scheme val="minor"/>
      </rPr>
      <t xml:space="preserve">[ sum( </t>
    </r>
    <r>
      <rPr>
        <b/>
        <sz val="10"/>
        <color rgb="FF0070C0"/>
        <rFont val="맑은 고딕"/>
        <family val="3"/>
        <charset val="129"/>
        <scheme val="minor"/>
      </rPr>
      <t xml:space="preserve">Reflect_Factor </t>
    </r>
    <r>
      <rPr>
        <b/>
        <sz val="10"/>
        <color theme="1"/>
        <rFont val="맑은 고딕"/>
        <family val="3"/>
        <charset val="129"/>
        <scheme val="minor"/>
      </rPr>
      <t>) / 100 ]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sz val="10"/>
        <color rgb="FF000000"/>
        <rFont val="맑은 고딕"/>
        <family val="3"/>
        <charset val="129"/>
        <scheme val="minor"/>
      </rPr>
      <t>만큼 대상에게 돌려줌.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</si>
  <si>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>DMG 는 PvP, PvE 둘로 나뉜다.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</si>
  <si>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PVE: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* { 1 - { [ (</t>
    </r>
    <r>
      <rPr>
        <b/>
        <sz val="10"/>
        <color rgb="FF000000"/>
        <rFont val="맑은 고딕"/>
        <family val="3"/>
        <charset val="129"/>
        <scheme val="minor"/>
      </rPr>
      <t>DfsLevel</t>
    </r>
    <r>
      <rPr>
        <sz val="10"/>
        <color rgb="FF000000"/>
        <rFont val="맑은 고딕"/>
        <family val="3"/>
        <charset val="129"/>
        <scheme val="minor"/>
      </rPr>
      <t xml:space="preserve"> *20) + 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>) ] / (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+23500) } }</t>
    </r>
  </si>
  <si>
    <r>
      <t>l</t>
    </r>
    <r>
      <rPr>
        <sz val="10"/>
        <color rgb="FFFF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PVP: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b/>
        <sz val="10"/>
        <color rgb="FFFF0000"/>
        <rFont val="맑은 고딕"/>
        <family val="3"/>
        <charset val="129"/>
        <scheme val="minor"/>
      </rPr>
      <t>PvPOfsV</t>
    </r>
    <r>
      <rPr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color theme="1"/>
        <rFont val="맑은 고딕"/>
        <family val="3"/>
        <charset val="129"/>
        <scheme val="minor"/>
      </rPr>
      <t>*</t>
    </r>
    <r>
      <rPr>
        <b/>
        <sz val="10"/>
        <color rgb="FFFF0000"/>
        <rFont val="맑은 고딕"/>
        <family val="3"/>
        <charset val="129"/>
        <scheme val="minor"/>
      </rPr>
      <t xml:space="preserve"> {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* { 1 - { </t>
    </r>
    <r>
      <rPr>
        <sz val="10"/>
        <color rgb="FF002060"/>
        <rFont val="맑은 고딕"/>
        <family val="3"/>
        <charset val="129"/>
        <scheme val="minor"/>
      </rPr>
      <t>[(</t>
    </r>
    <r>
      <rPr>
        <b/>
        <sz val="10"/>
        <color rgb="FF000000"/>
        <rFont val="맑은 고딕"/>
        <family val="3"/>
        <charset val="129"/>
        <scheme val="minor"/>
      </rPr>
      <t>DfsLevel</t>
    </r>
    <r>
      <rPr>
        <sz val="10"/>
        <color rgb="FF002060"/>
        <rFont val="맑은 고딕"/>
        <family val="3"/>
        <charset val="129"/>
        <scheme val="minor"/>
      </rPr>
      <t>*20)+</t>
    </r>
    <r>
      <rPr>
        <sz val="10"/>
        <color rgb="FFFF6600"/>
        <rFont val="맑은 고딕"/>
        <family val="3"/>
        <charset val="129"/>
        <scheme val="minor"/>
      </rPr>
      <t xml:space="preserve"> DfsPow</t>
    </r>
    <r>
      <rPr>
        <sz val="10"/>
        <color rgb="FF002060"/>
        <rFont val="맑은 고딕"/>
        <family val="3"/>
        <charset val="129"/>
        <scheme val="minor"/>
      </rPr>
      <t>) ]</t>
    </r>
    <r>
      <rPr>
        <sz val="10"/>
        <color rgb="FF000000"/>
        <rFont val="맑은 고딕"/>
        <family val="3"/>
        <charset val="129"/>
        <scheme val="minor"/>
      </rPr>
      <t xml:space="preserve"> / (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+ ( 23500 * </t>
    </r>
    <r>
      <rPr>
        <b/>
        <sz val="10"/>
        <color rgb="FF00B050"/>
        <rFont val="맑은 고딕"/>
        <family val="3"/>
        <charset val="129"/>
        <scheme val="minor"/>
      </rPr>
      <t>PvPDfsV</t>
    </r>
    <r>
      <rPr>
        <sz val="10"/>
        <color rgb="FF000000"/>
        <rFont val="맑은 고딕"/>
        <family val="3"/>
        <charset val="129"/>
        <scheme val="minor"/>
      </rPr>
      <t xml:space="preserve">) ) } } </t>
    </r>
    <r>
      <rPr>
        <sz val="10"/>
        <color rgb="FFFF0000"/>
        <rFont val="맑은 고딕"/>
        <family val="3"/>
        <charset val="129"/>
        <scheme val="minor"/>
      </rPr>
      <t>}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</si>
  <si>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 xml:space="preserve">공격자의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sz val="10"/>
        <color rgb="FFFF6600"/>
        <rFont val="맑은 고딕"/>
        <family val="3"/>
        <charset val="129"/>
        <scheme val="minor"/>
      </rPr>
      <t>AttkPow</t>
    </r>
    <r>
      <rPr>
        <sz val="10"/>
        <color rgb="FF000000"/>
        <rFont val="맑은 고딕"/>
        <family val="3"/>
        <charset val="129"/>
        <scheme val="minor"/>
      </rPr>
      <t xml:space="preserve"> * ( 1 + ( </t>
    </r>
    <r>
      <rPr>
        <sz val="10"/>
        <color rgb="FF7030A0"/>
        <rFont val="맑은 고딕"/>
        <family val="3"/>
        <charset val="129"/>
        <scheme val="minor"/>
      </rPr>
      <t>skDMG_Percent</t>
    </r>
    <r>
      <rPr>
        <sz val="10"/>
        <color rgb="FF000000"/>
        <rFont val="맑은 고딕"/>
        <family val="3"/>
        <charset val="129"/>
        <scheme val="minor"/>
      </rPr>
      <t xml:space="preserve"> / 100 )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</si>
  <si>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 xml:space="preserve">방어자의 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= ( </t>
    </r>
    <r>
      <rPr>
        <sz val="10"/>
        <color rgb="FF806000"/>
        <rFont val="맑은 고딕"/>
        <family val="3"/>
        <charset val="129"/>
        <scheme val="minor"/>
      </rPr>
      <t>DfsPow_Base</t>
    </r>
    <r>
      <rPr>
        <sz val="10"/>
        <color rgb="FF000000"/>
        <rFont val="맑은 고딕"/>
        <family val="3"/>
        <charset val="129"/>
        <scheme val="minor"/>
      </rPr>
      <t xml:space="preserve"> + </t>
    </r>
    <r>
      <rPr>
        <sz val="10"/>
        <color rgb="FF7030A0"/>
        <rFont val="맑은 고딕"/>
        <family val="3"/>
        <charset val="129"/>
        <scheme val="minor"/>
      </rPr>
      <t xml:space="preserve">sum [ </t>
    </r>
    <r>
      <rPr>
        <sz val="10"/>
        <color rgb="FF00B050"/>
        <rFont val="맑은 고딕"/>
        <family val="3"/>
        <charset val="129"/>
        <scheme val="minor"/>
      </rPr>
      <t xml:space="preserve">DfsPow_Adjust </t>
    </r>
    <r>
      <rPr>
        <sz val="10"/>
        <color rgb="FF7030A0"/>
        <rFont val="맑은 고딕"/>
        <family val="3"/>
        <charset val="129"/>
        <scheme val="minor"/>
      </rPr>
      <t>]</t>
    </r>
    <r>
      <rPr>
        <sz val="10"/>
        <color rgb="FF000000"/>
        <rFont val="맑은 고딕"/>
        <family val="3"/>
        <charset val="129"/>
        <scheme val="minor"/>
      </rPr>
      <t xml:space="preserve"> ) * (1 + ( </t>
    </r>
    <r>
      <rPr>
        <sz val="10"/>
        <color rgb="FF7030A0"/>
        <rFont val="맑은 고딕"/>
        <family val="3"/>
        <charset val="129"/>
        <scheme val="minor"/>
      </rPr>
      <t xml:space="preserve">sum [ </t>
    </r>
    <r>
      <rPr>
        <sz val="10"/>
        <color rgb="FF0070C0"/>
        <rFont val="맑은 고딕"/>
        <family val="3"/>
        <charset val="129"/>
        <scheme val="minor"/>
      </rPr>
      <t xml:space="preserve">DfsPow_Factor </t>
    </r>
    <r>
      <rPr>
        <sz val="10"/>
        <color rgb="FF7030A0"/>
        <rFont val="맑은 고딕"/>
        <family val="3"/>
        <charset val="129"/>
        <scheme val="minor"/>
      </rPr>
      <t>]</t>
    </r>
    <r>
      <rPr>
        <sz val="10"/>
        <color rgb="FF000000"/>
        <rFont val="맑은 고딕"/>
        <family val="3"/>
        <charset val="129"/>
        <scheme val="minor"/>
      </rPr>
      <t xml:space="preserve"> / 100 ) )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</si>
  <si>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b/>
        <sz val="10"/>
        <color theme="1"/>
        <rFont val="맑은 고딕"/>
        <family val="3"/>
        <charset val="129"/>
        <scheme val="minor"/>
      </rPr>
      <t xml:space="preserve">If [ sum( </t>
    </r>
    <r>
      <rPr>
        <b/>
        <sz val="10"/>
        <color rgb="FF0070C0"/>
        <rFont val="맑은 고딕"/>
        <family val="3"/>
        <charset val="129"/>
        <scheme val="minor"/>
      </rPr>
      <t xml:space="preserve">Reflect_Factor </t>
    </r>
    <r>
      <rPr>
        <b/>
        <sz val="10"/>
        <color theme="1"/>
        <rFont val="맑은 고딕"/>
        <family val="3"/>
        <charset val="129"/>
        <scheme val="minor"/>
      </rPr>
      <t xml:space="preserve">)&lt;=50, </t>
    </r>
    <r>
      <rPr>
        <b/>
        <sz val="10"/>
        <color rgb="FF0070C0"/>
        <rFont val="맑은 고딕"/>
        <family val="3"/>
        <charset val="129"/>
        <scheme val="minor"/>
      </rPr>
      <t>Reflect_Factor</t>
    </r>
    <r>
      <rPr>
        <b/>
        <sz val="10"/>
        <color theme="1"/>
        <rFont val="맑은 고딕"/>
        <family val="3"/>
        <charset val="129"/>
        <scheme val="minor"/>
      </rPr>
      <t>, 50)</t>
    </r>
    <r>
      <rPr>
        <b/>
        <sz val="10"/>
        <color rgb="FF0070C0"/>
        <rFont val="맑은 고딕"/>
        <family val="3"/>
        <charset val="129"/>
        <scheme val="minor"/>
      </rPr>
      <t xml:space="preserve"> </t>
    </r>
    <r>
      <rPr>
        <sz val="10"/>
        <color rgb="FF000000"/>
        <rFont val="맑은 고딕"/>
        <family val="3"/>
        <charset val="129"/>
        <scheme val="minor"/>
      </rPr>
      <t xml:space="preserve"> 단, </t>
    </r>
    <r>
      <rPr>
        <b/>
        <sz val="10"/>
        <color rgb="FFFF0000"/>
        <rFont val="맑은 고딕"/>
        <family val="3"/>
        <charset val="129"/>
        <scheme val="minor"/>
      </rPr>
      <t>반사 피해 옵션의 합은 최대 값은 50%로 제한</t>
    </r>
    <r>
      <rPr>
        <sz val="10"/>
        <color rgb="FF000000"/>
        <rFont val="맑은 고딕"/>
        <family val="3"/>
        <charset val="129"/>
        <scheme val="minor"/>
      </rPr>
      <t>한다.</t>
    </r>
  </si>
  <si>
    <t>무기, 방어구, 장신구 승급 스톤 패키지 추가 등록</t>
    <phoneticPr fontId="6" type="noConversion"/>
  </si>
  <si>
    <t>녹스 능력 승단 주문서 각 8종 제작 리스트 추가 (20170424_내용참고01 참고)</t>
    <phoneticPr fontId="6" type="noConversion"/>
  </si>
  <si>
    <t>Act9 일반/정예 던전 보상 설정</t>
    <phoneticPr fontId="6" type="noConversion"/>
  </si>
  <si>
    <t>[2017 04월 26일 One Stroe 라이브 서비스 빌드 개발 및 수정 항목 ( 4월 27일 업데이트 예정항목)]</t>
    <phoneticPr fontId="6" type="noConversion"/>
  </si>
  <si>
    <t xml:space="preserve">녹스 주문서를 통한 기본능력치 승단 : 부위/등급 별 승단 업그레이드 재료 개수 재설정 (20170426_ItemNoxEnchant 참고) </t>
    <phoneticPr fontId="6" type="noConversion"/>
  </si>
  <si>
    <t>[2017 04월 25일 One Stroe 라이브 서비스 빌드 개발 및 수정 항목 ( 4월 27일 업데이트 예정항목)]</t>
    <phoneticPr fontId="6" type="noConversion"/>
  </si>
  <si>
    <t>녹스 아이템 티어(기본능력치) 능력승단 시스템</t>
    <phoneticPr fontId="6" type="noConversion"/>
  </si>
  <si>
    <t>녹스 4성 ~ 7성 까지 기본 능력치 티어를 승단시키는 각 파츠별 (무기, 투구, 상의, 하의, 장갑, 신발, 목걸이, 반지) 의 변환 주문서 추가</t>
    <phoneticPr fontId="6" type="noConversion"/>
  </si>
  <si>
    <t xml:space="preserve">Map 2 개에 대한 각 트리거 3 종 수정 : 총 6개 트리거 수정작업 </t>
    <phoneticPr fontId="6" type="noConversion"/>
  </si>
  <si>
    <t>초월 던전 난이도</t>
    <phoneticPr fontId="6" type="noConversion"/>
  </si>
  <si>
    <t>초월 던전 111 ~ 120, 121 ~ 130 단계의 난이도 재설정 작업(20170424_내용참고01 참고)</t>
    <phoneticPr fontId="6" type="noConversion"/>
  </si>
  <si>
    <t>조력자 추가</t>
    <phoneticPr fontId="6" type="noConversion"/>
  </si>
  <si>
    <t>조력자 추가</t>
    <phoneticPr fontId="6" type="noConversion"/>
  </si>
  <si>
    <t>조력자 2종 : 퀸투스, 페르페투스 3성(승급6성) 조력자 추가</t>
    <phoneticPr fontId="6" type="noConversion"/>
  </si>
  <si>
    <t>세트 아이템 옵션 조정</t>
    <phoneticPr fontId="6" type="noConversion"/>
  </si>
  <si>
    <r>
      <t xml:space="preserve">가디언 세트를 제외한 </t>
    </r>
    <r>
      <rPr>
        <b/>
        <sz val="10"/>
        <color theme="1"/>
        <rFont val="맑은 고딕"/>
        <family val="3"/>
        <charset val="129"/>
        <scheme val="minor"/>
      </rPr>
      <t>4종 세트의 옵션 종류 및 효과 리뉴얼</t>
    </r>
    <r>
      <rPr>
        <sz val="10"/>
        <color theme="1"/>
        <rFont val="맑은 고딕"/>
        <family val="3"/>
        <charset val="129"/>
        <scheme val="minor"/>
      </rPr>
      <t xml:space="preserve"> (20170424_내용참고01 참고)</t>
    </r>
    <phoneticPr fontId="6" type="noConversion"/>
  </si>
  <si>
    <t>Act9 추가</t>
    <phoneticPr fontId="6" type="noConversion"/>
  </si>
  <si>
    <t>Act9 일반/정예 던전 추가</t>
    <phoneticPr fontId="6" type="noConversion"/>
  </si>
  <si>
    <t>Act9 일반/정예 던전 보상 설정</t>
    <phoneticPr fontId="6" type="noConversion"/>
  </si>
  <si>
    <t>Act9 퀘스트 추가</t>
    <phoneticPr fontId="6" type="noConversion"/>
  </si>
  <si>
    <t>Act9 스토리 추가</t>
    <phoneticPr fontId="6" type="noConversion"/>
  </si>
  <si>
    <t>아바타 추가</t>
    <phoneticPr fontId="6" type="noConversion"/>
  </si>
  <si>
    <t>전 클래스 아바타 2종 추가 : 다이아 구매 1종, 루비 구매 1종 (20170424_내용참고01 참고)</t>
    <phoneticPr fontId="6" type="noConversion"/>
  </si>
  <si>
    <r>
      <t xml:space="preserve">재료 드롭 : 초월던전 보상 설정, 재료는 </t>
    </r>
    <r>
      <rPr>
        <b/>
        <sz val="10"/>
        <color theme="1"/>
        <rFont val="맑은 고딕"/>
        <family val="3"/>
        <charset val="129"/>
        <scheme val="minor"/>
      </rPr>
      <t>61단계 이상부터 드롭 설정으로 변경</t>
    </r>
    <r>
      <rPr>
        <sz val="10"/>
        <color theme="1"/>
        <rFont val="맑은 고딕"/>
        <family val="3"/>
        <charset val="129"/>
        <scheme val="minor"/>
      </rPr>
      <t xml:space="preserve"> ( 20170424_AddReward 참고)</t>
    </r>
    <phoneticPr fontId="6" type="noConversion"/>
  </si>
  <si>
    <t>패키지 상품</t>
    <phoneticPr fontId="6" type="noConversion"/>
  </si>
  <si>
    <t>고대  패키지 상품 요청 등록 ( 진행 중 )</t>
    <phoneticPr fontId="6" type="noConversion"/>
  </si>
  <si>
    <t>승급스톤 패키지 상품 할인 적용 ( 진행 중)</t>
    <phoneticPr fontId="6" type="noConversion"/>
  </si>
  <si>
    <t>승급 패키지 상품 할인 적용, 레벨업 패키지, 입장권 패키지 상품 삭제 ( 진행 중)</t>
    <phoneticPr fontId="6" type="noConversion"/>
  </si>
  <si>
    <t>반사 옵션 공식 수정</t>
    <phoneticPr fontId="6" type="noConversion"/>
  </si>
  <si>
    <t>전투 상황에서 방어(피격) 시 공격자의 공격력 최종값을 계산하여, 역으로 공격자에게 반사 피해 %만큼 돌려주는 피해이다.
반사%만큼 즉시 공격자의 체력 차감. (반사 피해는 공격자의 방어력에 관계없이 절대 피해 값이다. )</t>
    <phoneticPr fontId="6" type="noConversion"/>
  </si>
  <si>
    <t>공격자의 공격력 값이라고 볼 수 있는 AttkPow 를 기준으로 반사 피해율%만큼 공격자에게 돌려줌.</t>
  </si>
  <si>
    <t> 반사 피해 데미지 Reflect Damage = AttkPow * [ sum( Reflect_Factor ) / 100 ] 만큼 대상에게 돌려줌.</t>
  </si>
  <si>
    <t> AttkPow = ( AttkPow_Base + sum [ AttkPow_Adjust ] ) * (1 + ( sum [ AttkPow_Factor ]  / 100 ) )</t>
  </si>
  <si>
    <t> If [ sum( Reflect_Factor )&lt;=50, Reflect_Factor, 50)  단, 반사 피해 옵션의 합은 최대 값은 50%로 제한한다.</t>
  </si>
  <si>
    <t>&lt; 서버 항목 &gt;</t>
    <phoneticPr fontId="6" type="noConversion"/>
  </si>
  <si>
    <t>퀸투스 3성 (승급 6성)</t>
    <phoneticPr fontId="6" type="noConversion"/>
  </si>
  <si>
    <t>페르페투스 3성 (승급 6성)</t>
    <phoneticPr fontId="6" type="noConversion"/>
  </si>
  <si>
    <t>세트 아이템 옵션 조정</t>
    <phoneticPr fontId="6" type="noConversion"/>
  </si>
  <si>
    <t>수정되는 세트 별 옵션 및 효과</t>
    <phoneticPr fontId="6" type="noConversion"/>
  </si>
  <si>
    <r>
      <t>추가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신성력</t>
    </r>
    <r>
      <rPr>
        <sz val="10"/>
        <color rgb="FFFF0000"/>
        <rFont val="맑은 고딕"/>
        <family val="3"/>
        <charset val="129"/>
      </rPr>
      <t xml:space="preserve"> 15</t>
    </r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</si>
  <si>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확률 10%</t>
    </r>
    <phoneticPr fontId="6" type="noConversion"/>
  </si>
  <si>
    <r>
      <t>반사</t>
    </r>
    <r>
      <rPr>
        <sz val="10"/>
        <color rgb="FFFF0000"/>
        <rFont val="맑은 고딕"/>
        <family val="3"/>
        <charset val="129"/>
      </rPr>
      <t xml:space="preserve"> 15%</t>
    </r>
    <phoneticPr fontId="6" type="noConversion"/>
  </si>
  <si>
    <r>
      <t>최종피해 증가</t>
    </r>
    <r>
      <rPr>
        <sz val="10"/>
        <color rgb="FFFF0000"/>
        <rFont val="Calibri"/>
        <family val="2"/>
      </rPr>
      <t>30%</t>
    </r>
    <r>
      <rPr>
        <b/>
        <sz val="10"/>
        <color rgb="FFFF0000"/>
        <rFont val="Calibri"/>
        <family val="2"/>
      </rPr>
      <t/>
    </r>
    <phoneticPr fontId="6" type="noConversion"/>
  </si>
  <si>
    <t>이전 세트 별 옵션 및 효과</t>
    <phoneticPr fontId="6" type="noConversion"/>
  </si>
  <si>
    <t>아바타 추가</t>
    <phoneticPr fontId="6" type="noConversion"/>
  </si>
  <si>
    <t>판매 재화</t>
    <phoneticPr fontId="6" type="noConversion"/>
  </si>
  <si>
    <t>판매 가격</t>
    <phoneticPr fontId="6" type="noConversion"/>
  </si>
  <si>
    <t>다이아</t>
    <phoneticPr fontId="6" type="noConversion"/>
  </si>
  <si>
    <t>루비</t>
    <phoneticPr fontId="6" type="noConversion"/>
  </si>
  <si>
    <t>녹스 변환 주문서</t>
    <phoneticPr fontId="6" type="noConversion"/>
  </si>
  <si>
    <t>아이템 결과물</t>
    <phoneticPr fontId="25" type="noConversion"/>
  </si>
  <si>
    <t>결과물 인덱스</t>
    <phoneticPr fontId="25" type="noConversion"/>
  </si>
  <si>
    <t>재료 인덱스</t>
    <phoneticPr fontId="25" type="noConversion"/>
  </si>
  <si>
    <t>재료 개수</t>
    <phoneticPr fontId="25" type="noConversion"/>
  </si>
  <si>
    <t>재료 이름</t>
    <phoneticPr fontId="25" type="noConversion"/>
  </si>
  <si>
    <t xml:space="preserve">* 19일 패치에 누락된 버서커 기본 활력도 증가 </t>
    <phoneticPr fontId="6" type="noConversion"/>
  </si>
  <si>
    <t>초월 던전 난이도 수정</t>
    <phoneticPr fontId="6" type="noConversion"/>
  </si>
  <si>
    <t>몬스터 레벨</t>
    <phoneticPr fontId="6" type="noConversion"/>
  </si>
  <si>
    <t>몬스터 적중도</t>
    <phoneticPr fontId="6" type="noConversion"/>
  </si>
  <si>
    <t>이전</t>
    <phoneticPr fontId="6" type="noConversion"/>
  </si>
  <si>
    <t>몬스터 레벨</t>
    <phoneticPr fontId="6" type="noConversion"/>
  </si>
  <si>
    <t>이전 단계 업적을 클리어 해야 다음 단계 업적
진행이 가능함</t>
    <phoneticPr fontId="6" type="noConversion"/>
  </si>
  <si>
    <t>초월던전 단계</t>
    <phoneticPr fontId="6" type="noConversion"/>
  </si>
  <si>
    <t>업적 클리어 값
(회수)</t>
    <phoneticPr fontId="6" type="noConversion"/>
  </si>
  <si>
    <t>보상 아이템 인덱스(우편함)</t>
    <phoneticPr fontId="6" type="noConversion"/>
  </si>
  <si>
    <t>보상 지급수</t>
    <phoneticPr fontId="6" type="noConversion"/>
  </si>
  <si>
    <t>아이템 이름</t>
    <phoneticPr fontId="6" type="noConversion"/>
  </si>
  <si>
    <t>녹스게임즈 요청 단계 및 보상</t>
    <phoneticPr fontId="6" type="noConversion"/>
  </si>
  <si>
    <t>Character</t>
    <phoneticPr fontId="6" type="noConversion"/>
  </si>
  <si>
    <t>균열석</t>
    <phoneticPr fontId="6" type="noConversion"/>
  </si>
  <si>
    <t>공개불필요 사항</t>
    <phoneticPr fontId="6" type="noConversion"/>
  </si>
  <si>
    <t xml:space="preserve">초월던전 5단계 클리어(강화성공) 시 업적으로 보상 지급 (20170426_Achievement 참고) </t>
    <phoneticPr fontId="6" type="noConversion"/>
  </si>
  <si>
    <t>초월 던전 111 ~ 120, 121 ~ 130 단계의 난이도 재설정 작업(20170426_내용참고01 참고)</t>
    <phoneticPr fontId="6" type="noConversion"/>
  </si>
  <si>
    <r>
      <t xml:space="preserve">가디언 세트를 제외한 </t>
    </r>
    <r>
      <rPr>
        <b/>
        <sz val="10"/>
        <color theme="1"/>
        <rFont val="맑은 고딕"/>
        <family val="3"/>
        <charset val="129"/>
        <scheme val="minor"/>
      </rPr>
      <t>4종 세트의 옵션 종류 및 효과 리뉴얼</t>
    </r>
    <r>
      <rPr>
        <sz val="10"/>
        <color theme="1"/>
        <rFont val="맑은 고딕"/>
        <family val="3"/>
        <charset val="129"/>
        <scheme val="minor"/>
      </rPr>
      <t xml:space="preserve"> (20170426_내용참고01 참고)</t>
    </r>
    <phoneticPr fontId="6" type="noConversion"/>
  </si>
  <si>
    <t>전 클래스 아바타 2종 추가 : 다이아 구매 1종, 루비 구매 1종 (20170426_내용참고01 참고)</t>
    <phoneticPr fontId="6" type="noConversion"/>
  </si>
  <si>
    <t>녹스 능력 승단 주문서 각 8종 제작 리스트 추가(20170426_내용참고01 참고)</t>
    <phoneticPr fontId="6" type="noConversion"/>
  </si>
  <si>
    <r>
      <t xml:space="preserve">재료 드롭 : 초월던전 보상 설정, 재료는 </t>
    </r>
    <r>
      <rPr>
        <b/>
        <sz val="10"/>
        <color theme="1"/>
        <rFont val="맑은 고딕"/>
        <family val="3"/>
        <charset val="129"/>
        <scheme val="minor"/>
      </rPr>
      <t>61단계 이상부터 드롭 설정으로 변경, 영혼석 랜덤개수1~3개로 수정</t>
    </r>
    <r>
      <rPr>
        <sz val="10"/>
        <color theme="1"/>
        <rFont val="맑은 고딕"/>
        <family val="3"/>
        <charset val="129"/>
        <scheme val="minor"/>
      </rPr>
      <t xml:space="preserve"> ( 20170426_AddReward 참고)</t>
    </r>
    <phoneticPr fontId="6" type="noConversion"/>
  </si>
  <si>
    <t>패키지 상품 (20170426_상점 구성 참고)</t>
    <phoneticPr fontId="6" type="noConversion"/>
  </si>
  <si>
    <r>
      <t xml:space="preserve">전투 상황에서 방어(피격) 시 </t>
    </r>
    <r>
      <rPr>
        <sz val="10"/>
        <color rgb="FF000000"/>
        <rFont val="맑은 고딕"/>
        <family val="3"/>
        <charset val="129"/>
        <scheme val="minor"/>
      </rPr>
      <t xml:space="preserve">공격자의 공격력, 방어자의 방어력으로 환산한 Damage 값으로 </t>
    </r>
    <r>
      <rPr>
        <sz val="10"/>
        <color theme="1"/>
        <rFont val="맑은 고딕"/>
        <family val="3"/>
        <charset val="129"/>
        <scheme val="minor"/>
      </rPr>
      <t>계산하여, 역으로 공격자에게 반사 피해 %만큼 돌려주는 피해이다.</t>
    </r>
    <phoneticPr fontId="6" type="noConversion"/>
  </si>
  <si>
    <t>반사%만큼 즉시 공격자의 체력 차감. (반사 피해는 공격자의 방어력에 관계없이 절대 피해 값을 되돌려 받는다. )</t>
    <phoneticPr fontId="6" type="noConversion"/>
  </si>
  <si>
    <r>
      <t>l</t>
    </r>
    <r>
      <rPr>
        <sz val="10"/>
        <color rgb="FF000000"/>
        <rFont val="Times New Roman"/>
        <family val="1"/>
      </rPr>
      <t xml:space="preserve">  </t>
    </r>
    <r>
      <rPr>
        <b/>
        <sz val="10"/>
        <color theme="1"/>
        <rFont val="맑은 고딕"/>
        <family val="3"/>
        <charset val="129"/>
        <scheme val="minor"/>
      </rPr>
      <t>수호석 거울의 경우 200 단계 강화 시 75% 가까이 됨. (거울의 경우 25% 확률이 별도 적용됨)</t>
    </r>
    <phoneticPr fontId="6" type="noConversion"/>
  </si>
  <si>
    <t>&lt; 버그 수정 항목 &gt;</t>
    <phoneticPr fontId="6" type="noConversion"/>
  </si>
  <si>
    <t>[2017 05월 15일 One Stroe 라이브 서비스 빌드 개발 및 수정 항목 ( 5월 17일 업데이트 예정항목)]</t>
    <phoneticPr fontId="6" type="noConversion"/>
  </si>
  <si>
    <t>길드 마크</t>
    <phoneticPr fontId="6" type="noConversion"/>
  </si>
  <si>
    <t>길드 마크 : 기존에 마크만 있던 길드 마크를 배경과 효과 두 단계를 추가.</t>
    <phoneticPr fontId="6" type="noConversion"/>
  </si>
  <si>
    <t>초월 던전</t>
    <phoneticPr fontId="6" type="noConversion"/>
  </si>
  <si>
    <t>스페셜 상점</t>
    <phoneticPr fontId="6" type="noConversion"/>
  </si>
  <si>
    <t>칭호 등록권 3개 묶음 문구 수정:  칭호 등록권 3개 지급 으로 타 상품과 문구 표현 통일</t>
    <phoneticPr fontId="6" type="noConversion"/>
  </si>
  <si>
    <t xml:space="preserve"> - 신규 창설인 경우 새로운 마크 설정 UI 및 기능 제공.</t>
    <phoneticPr fontId="6" type="noConversion"/>
  </si>
  <si>
    <t xml:space="preserve"> - 길드 마크 다양성 제공 : 길드 배경 8종(없음 별도), 길드 효과 8종 (없음 별도)</t>
    <phoneticPr fontId="6" type="noConversion"/>
  </si>
  <si>
    <t xml:space="preserve"> - 이미 적용된 길드 마크 유지 : 길드 마스터가 길드 마크 변경 시 배경과 효과 추가 설정 가능함.</t>
    <phoneticPr fontId="6" type="noConversion"/>
  </si>
  <si>
    <t>110 단계 방어력 보정 비율(4.08)기준으로 111부터 115까지 11%씩 상승</t>
    <phoneticPr fontId="6" type="noConversion"/>
  </si>
  <si>
    <t>이전 요구량보다 5% 하향</t>
  </si>
  <si>
    <t>1레벨 길드경험치 정보</t>
  </si>
  <si>
    <t>2레벨 길드경험치 정보</t>
  </si>
  <si>
    <t>3레벨 길드경험치 정보</t>
  </si>
  <si>
    <t>4레벨 길드경험치 정보</t>
  </si>
  <si>
    <t>5레벨 길드경험치 정보</t>
  </si>
  <si>
    <t>6레벨 길드경험치 정보</t>
  </si>
  <si>
    <t>7레벨 길드경험치 정보</t>
  </si>
  <si>
    <t>8레벨 길드경험치 정보</t>
  </si>
  <si>
    <t>9레벨 길드경험치 정보</t>
  </si>
  <si>
    <t>10레벨 길드경험치 정보</t>
  </si>
  <si>
    <t>11레벨 길드경험치 정보</t>
  </si>
  <si>
    <t>12레벨 길드경험치 정보</t>
  </si>
  <si>
    <t>13레벨 길드경험치 정보</t>
  </si>
  <si>
    <t>14레벨 길드경험치 정보</t>
  </si>
  <si>
    <t>15레벨 길드경험치 정보</t>
  </si>
  <si>
    <t>16레벨 길드경험치 정보</t>
  </si>
  <si>
    <t>17레벨 길드경험치 정보</t>
  </si>
  <si>
    <t>18레벨 길드경험치 정보</t>
  </si>
  <si>
    <t>19레벨 길드경험치 정보</t>
  </si>
  <si>
    <t>20레벨 길드경험치 정보</t>
  </si>
  <si>
    <t>21레벨 길드경험치 정보</t>
  </si>
  <si>
    <t>22레벨 길드경험치 정보</t>
  </si>
  <si>
    <t>23레벨 길드경험치 정보</t>
  </si>
  <si>
    <t>24레벨 길드경험치 정보</t>
  </si>
  <si>
    <t>25레벨 길드경험치 정보</t>
  </si>
  <si>
    <t>26레벨 길드경험치 정보</t>
  </si>
  <si>
    <t>27레벨 길드경험치 정보</t>
  </si>
  <si>
    <t>28레벨 길드경험치 정보</t>
  </si>
  <si>
    <t>29레벨 길드경험치 정보</t>
  </si>
  <si>
    <t>30레벨 길드경험치 정보</t>
  </si>
  <si>
    <t>31레벨 길드경험치 정보</t>
  </si>
  <si>
    <t>32레벨 길드경험치 정보</t>
  </si>
  <si>
    <t>33레벨 길드경험치 정보</t>
  </si>
  <si>
    <t>34레벨 길드경험치 정보</t>
  </si>
  <si>
    <t>35레벨 길드경험치 정보</t>
  </si>
  <si>
    <t>36레벨 길드경험치 정보</t>
  </si>
  <si>
    <t>37레벨 길드경험치 정보</t>
  </si>
  <si>
    <t>38레벨 길드경험치 정보</t>
  </si>
  <si>
    <t>39레벨 길드경험치 정보</t>
  </si>
  <si>
    <t>40레벨 길드경험치 정보</t>
  </si>
  <si>
    <t>41레벨 길드경험치 정보</t>
  </si>
  <si>
    <t>42레벨 길드경험치 정보</t>
  </si>
  <si>
    <t>43레벨 길드경험치 정보</t>
  </si>
  <si>
    <t>44레벨 길드경험치 정보</t>
  </si>
  <si>
    <t>45레벨 길드경험치 정보</t>
  </si>
  <si>
    <t>46레벨 길드경험치 정보</t>
  </si>
  <si>
    <t>47레벨 길드경험치 정보</t>
  </si>
  <si>
    <t>48레벨 길드경험치 정보</t>
  </si>
  <si>
    <t>49레벨 길드경험치 정보</t>
  </si>
  <si>
    <t>50레벨 길드경험치 정보</t>
  </si>
  <si>
    <t>51레벨 길드경험치 정보</t>
  </si>
  <si>
    <t>52레벨 길드경험치 정보</t>
  </si>
  <si>
    <t>53레벨 길드경험치 정보</t>
  </si>
  <si>
    <t>54레벨 길드경험치 정보</t>
  </si>
  <si>
    <t>55레벨 길드경험치 정보</t>
  </si>
  <si>
    <t>56레벨 길드경험치 정보</t>
  </si>
  <si>
    <t>57레벨 길드경험치 정보</t>
  </si>
  <si>
    <t>58레벨 길드경험치 정보</t>
  </si>
  <si>
    <t>59레벨 길드경험치 정보</t>
  </si>
  <si>
    <t>60레벨 길드경험치 정보</t>
  </si>
  <si>
    <t>61레벨 길드경험치 정보</t>
  </si>
  <si>
    <t>62레벨 길드경험치 정보</t>
  </si>
  <si>
    <t>63레벨 길드경험치 정보</t>
  </si>
  <si>
    <t>64레벨 길드경험치 정보</t>
  </si>
  <si>
    <t>65레벨 길드경험치 정보</t>
  </si>
  <si>
    <t>66레벨 길드경험치 정보</t>
  </si>
  <si>
    <t>67레벨 길드경험치 정보</t>
  </si>
  <si>
    <t>68레벨 길드경험치 정보</t>
  </si>
  <si>
    <t>69레벨 길드경험치 정보</t>
  </si>
  <si>
    <t>70레벨 길드경험치 정보</t>
  </si>
  <si>
    <t>길드 레벨</t>
    <phoneticPr fontId="6" type="noConversion"/>
  </si>
  <si>
    <t>길드 레벨 설명</t>
    <phoneticPr fontId="6" type="noConversion"/>
  </si>
  <si>
    <t>길드 레벨 누적 경험치</t>
    <phoneticPr fontId="6" type="noConversion"/>
  </si>
  <si>
    <t>다음 레벨에 필요한 요구 경험치</t>
    <phoneticPr fontId="6" type="noConversion"/>
  </si>
  <si>
    <t>추가된 길드 레벨 구간</t>
    <phoneticPr fontId="6" type="noConversion"/>
  </si>
  <si>
    <t xml:space="preserve">길드 레벨 </t>
    <phoneticPr fontId="6" type="noConversion"/>
  </si>
  <si>
    <t>길드 레벨 60 까지 상향 : (20170515_GuildLevelExperience 참고)</t>
    <phoneticPr fontId="6" type="noConversion"/>
  </si>
  <si>
    <t>NOX 개발 완료 항목</t>
    <phoneticPr fontId="6" type="noConversion"/>
  </si>
  <si>
    <t>[2017 05월 08일 One Stroe 라이브 서비스 빌드 개발 및 수정 항목 ( 5월 10일 업데이트 예정항목)]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</si>
  <si>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</si>
  <si>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</si>
  <si>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&lt; 추가 변경 사항 &gt;</t>
    <phoneticPr fontId="6" type="noConversion"/>
  </si>
  <si>
    <t>패키지 상품</t>
    <phoneticPr fontId="6" type="noConversion"/>
  </si>
  <si>
    <t>패키지 상품 초기화 적용</t>
    <phoneticPr fontId="6" type="noConversion"/>
  </si>
  <si>
    <t>고대 패키지 판매 일자 문구 수정: 별도 안내시까지</t>
    <phoneticPr fontId="6" type="noConversion"/>
  </si>
  <si>
    <t>&lt; 버그 수정 항목 &gt;</t>
    <phoneticPr fontId="6" type="noConversion"/>
  </si>
  <si>
    <t>수호자 레벨</t>
    <phoneticPr fontId="6" type="noConversion"/>
  </si>
  <si>
    <t>수호자 레벨 요구 경험치 표시 오류 수정.</t>
    <phoneticPr fontId="6" type="noConversion"/>
  </si>
  <si>
    <t>&lt; 서버 항목 &gt;</t>
    <phoneticPr fontId="6" type="noConversion"/>
  </si>
  <si>
    <r>
      <t xml:space="preserve">수호자 레벨 당 요구 경험치 조정 : </t>
    </r>
    <r>
      <rPr>
        <b/>
        <sz val="9"/>
        <color theme="1"/>
        <rFont val="맑은 고딕"/>
        <family val="3"/>
        <charset val="129"/>
        <scheme val="minor"/>
      </rPr>
      <t>수호자 레벨 1500(임시)</t>
    </r>
    <r>
      <rPr>
        <sz val="9"/>
        <color theme="1"/>
        <rFont val="맑은 고딕"/>
        <family val="3"/>
        <charset val="129"/>
        <scheme val="minor"/>
      </rPr>
      <t xml:space="preserve"> 부터 요구 경험치 상향 적용 : 점검 전까지 수호자 레벨 최대 도달 레벨 파악 후 증가 적용 레벨 결정</t>
    </r>
    <phoneticPr fontId="6" type="noConversion"/>
  </si>
  <si>
    <t>수호자 레벨 (점검전 데이터 기준으로 적용)</t>
    <phoneticPr fontId="6" type="noConversion"/>
  </si>
  <si>
    <t>길드콘텐츠</t>
    <phoneticPr fontId="6" type="noConversion"/>
  </si>
  <si>
    <t>길드전</t>
    <phoneticPr fontId="6" type="noConversion"/>
  </si>
  <si>
    <t xml:space="preserve"> - 길드간 경쟁 가능 컨텐츠 제공</t>
    <phoneticPr fontId="6" type="noConversion"/>
  </si>
  <si>
    <t xml:space="preserve"> - 계정당 하루 3번으로 총 21번 참여 가능.</t>
    <phoneticPr fontId="6" type="noConversion"/>
  </si>
  <si>
    <t xml:space="preserve"> - 길드전 참여시 공헌도를 획득하고, 획득한 길드원의 공헌도 총합으로 시즌랭킹이 산출 됨.</t>
    <phoneticPr fontId="6" type="noConversion"/>
  </si>
  <si>
    <t xml:space="preserve"> - 길드전 관련 도움말 추가</t>
    <phoneticPr fontId="6" type="noConversion"/>
  </si>
  <si>
    <t xml:space="preserve"> - 길드전 툴팁 튜토리얼 추가</t>
    <phoneticPr fontId="6" type="noConversion"/>
  </si>
  <si>
    <t>길드상점</t>
    <phoneticPr fontId="6" type="noConversion"/>
  </si>
  <si>
    <t xml:space="preserve"> - 녹스승단에 필요한 녹스영혼석 구매 가능 (500길드코인 / 20개)</t>
    <phoneticPr fontId="6" type="noConversion"/>
  </si>
  <si>
    <t xml:space="preserve"> - 매주 월요일 0시 랭킹이 정산되고, 길드전 랭킹과 공헌도 보상을 획득할 수 있음. (우편함 수령)</t>
    <phoneticPr fontId="6" type="noConversion"/>
  </si>
  <si>
    <t xml:space="preserve"> - 공헌도 보상으로는 녹스아이템 승단에 필요한 녹스영혼석, 추후 연금술 재료등을 구입 할 수 있는 길드코인을 획득 가능. (20170515_내용참고01 참고)</t>
    <phoneticPr fontId="6" type="noConversion"/>
  </si>
  <si>
    <t xml:space="preserve"> - 시즌 보상으로는 길드전 랭킹에 따른 4성급 NOX무기, 방어구, 장신구 소환권 및 다이아를 획득 가능. (20170515_내용참고01 참고)</t>
    <phoneticPr fontId="6" type="noConversion"/>
  </si>
  <si>
    <t>최소요구 포인트
-1 : 제한없음</t>
  </si>
  <si>
    <t>최대요구 포인트
-1 : 제한없음</t>
  </si>
  <si>
    <t>최소 인원 수</t>
  </si>
  <si>
    <t>최대 인원 수</t>
  </si>
  <si>
    <t>정산
아이템 보상 인덱스</t>
  </si>
  <si>
    <t>길드전 시즌보상 1</t>
  </si>
  <si>
    <t>SeasonReward</t>
  </si>
  <si>
    <t>길드전 시즌보상 2</t>
  </si>
  <si>
    <t>길드전 시즌보상 3</t>
  </si>
  <si>
    <t>길드전 시즌보상 4</t>
  </si>
  <si>
    <t>길드전 시즌보상 5</t>
  </si>
  <si>
    <t>길드전 시즌보상 6</t>
  </si>
  <si>
    <t>길드전 시즌보상 7</t>
  </si>
  <si>
    <t>길드전 시즌보상 8</t>
  </si>
  <si>
    <t>길드전 시즌보상 9</t>
  </si>
  <si>
    <t>길드전 시즌보상 10</t>
  </si>
  <si>
    <t>길드전 공헌도보상 1</t>
  </si>
  <si>
    <t>ContributeReward</t>
  </si>
  <si>
    <t>길드전 공헌도보상 2</t>
  </si>
  <si>
    <t>길드전 공헌도보상 3</t>
  </si>
  <si>
    <t>길드전 공헌도보상 4</t>
  </si>
  <si>
    <t>길드전 공헌도보상 5</t>
  </si>
  <si>
    <t>길드전 공헌도보상 6</t>
  </si>
  <si>
    <t>길드전 공헌도보상 7</t>
  </si>
  <si>
    <t>길드전 공헌도보상 8</t>
  </si>
  <si>
    <t>길드전 보상 종류
SeasonReward - 
시즌보상
ContributeReward - 공헌도보상</t>
    <phoneticPr fontId="6" type="noConversion"/>
  </si>
  <si>
    <t xml:space="preserve"> - 길드전 관련 로딩이미지 추가</t>
    <phoneticPr fontId="6" type="noConversion"/>
  </si>
  <si>
    <t>초월 던전 난이도 조정 : 초월 111 단계 부터 115단계 난이도 하향  (20170515_내용참고03 참고)</t>
    <phoneticPr fontId="6" type="noConversion"/>
  </si>
  <si>
    <t>상품 수량</t>
  </si>
  <si>
    <t>연성구슬 10개</t>
  </si>
  <si>
    <t>GuildCoin</t>
  </si>
  <si>
    <t>변성구슬 10개</t>
  </si>
  <si>
    <t>변환구슬 10개</t>
  </si>
  <si>
    <t>녹스 영혼석 20개</t>
  </si>
  <si>
    <t>1 길드전 시즌/공헌도 보상</t>
    <phoneticPr fontId="6" type="noConversion"/>
  </si>
  <si>
    <t xml:space="preserve"> - 길드 경험치 획득 수단 추가 (20170515_내용참고02 참고)</t>
    <phoneticPr fontId="6" type="noConversion"/>
  </si>
  <si>
    <t>4 초월 던전 난이도 조정</t>
    <phoneticPr fontId="6" type="noConversion"/>
  </si>
  <si>
    <t>3 길드상점</t>
    <phoneticPr fontId="6" type="noConversion"/>
  </si>
  <si>
    <t>2 길드 경험치 획득수단 추가</t>
    <phoneticPr fontId="6" type="noConversion"/>
  </si>
  <si>
    <t>길드경험치 획득 항목별 경험치량 - 길드출석체크</t>
  </si>
  <si>
    <t>길드경험치 획득 항목별 경험치량 - 입장권 사용 갯수</t>
  </si>
  <si>
    <t>길드경험치 획득 항목별 경험치량 - 결투장 참여 횟수</t>
  </si>
  <si>
    <t>길드경험치 획득 항목별 경험치량 - 요일던전 참여 횟수</t>
  </si>
  <si>
    <t>길드경험치 획득 항목별 경험치량 - 균열던전 참여 횟수</t>
  </si>
  <si>
    <t>길드경험치 획득 항목별 경험치량 - 초월던전 참여 횟수</t>
  </si>
  <si>
    <t>길드경험치 획득 항목별 경험치량 - 수호레이드 참여 횟수</t>
  </si>
  <si>
    <t>길드경험치 획득 항목별 경험치량 - 길드전 참여 횟수</t>
  </si>
  <si>
    <t>길드경험치 획득 항목별 경험치량 - 길드레이드 참여 횟수</t>
  </si>
  <si>
    <t>길드경험치 획득 항목별 경험치량 - 젬 소모량</t>
  </si>
  <si>
    <t>길드경험치 획득 항목별 경험치량 - 젬 충전량</t>
  </si>
  <si>
    <t>길드경험치 획득 항목별 경험치량 - 길드명 변경</t>
    <phoneticPr fontId="6" type="noConversion"/>
  </si>
  <si>
    <t>길드경험치 획득 항목별 경험치량 - 길드마크 변경</t>
    <phoneticPr fontId="6" type="noConversion"/>
  </si>
  <si>
    <t>&lt;추가변경사항&gt;</t>
    <phoneticPr fontId="6" type="noConversion"/>
  </si>
  <si>
    <t xml:space="preserve"> #3226 [길드전/QA] 길드전 횟수가 모두 소진되었을 때 다시하기 진행 시 팝업 창이 닫아지지 않는 현상</t>
    <phoneticPr fontId="6" type="noConversion"/>
  </si>
  <si>
    <t xml:space="preserve"> #3228 [길드전/QA] 길드전 준비 시 상대편에 1레벨 캐릭터가 존재하는 현상</t>
    <phoneticPr fontId="6" type="noConversion"/>
  </si>
  <si>
    <t xml:space="preserve"> #3231 연금술 기능이 활성화 되어 있는 현상</t>
    <phoneticPr fontId="6" type="noConversion"/>
  </si>
  <si>
    <t xml:space="preserve"> 공헌도 보상 1~8 표기를 공헌도 {0}점 이상으로 표기 변경</t>
    <phoneticPr fontId="6" type="noConversion"/>
  </si>
  <si>
    <t>길드전 보상</t>
    <phoneticPr fontId="6" type="noConversion"/>
  </si>
  <si>
    <t>시즌보상</t>
    <phoneticPr fontId="6" type="noConversion"/>
  </si>
  <si>
    <t>SeasonItemReward</t>
    <phoneticPr fontId="6" type="noConversion"/>
  </si>
  <si>
    <t>SeasonItemRewardCount</t>
    <phoneticPr fontId="6" type="noConversion"/>
  </si>
  <si>
    <t>SeasonItemReward2</t>
    <phoneticPr fontId="6" type="noConversion"/>
  </si>
  <si>
    <t>SeasonItemReward2Count</t>
  </si>
  <si>
    <t>SeasonItemReward3</t>
    <phoneticPr fontId="6" type="noConversion"/>
  </si>
  <si>
    <t>SeasonItemReward3Count</t>
  </si>
  <si>
    <t>SeasonItemReward4</t>
    <phoneticPr fontId="6" type="noConversion"/>
  </si>
  <si>
    <t>SeasonItemReward4Count</t>
  </si>
  <si>
    <t>초월플레이 수</t>
    <phoneticPr fontId="6" type="noConversion"/>
  </si>
  <si>
    <t>랭킹 1위</t>
  </si>
  <si>
    <t>루비</t>
    <phoneticPr fontId="6" type="noConversion"/>
  </si>
  <si>
    <t>랭킹 2~5위</t>
  </si>
  <si>
    <t>루비</t>
    <phoneticPr fontId="6" type="noConversion"/>
  </si>
  <si>
    <t>랭킹 6~10위</t>
  </si>
  <si>
    <t>루비</t>
    <phoneticPr fontId="6" type="noConversion"/>
  </si>
  <si>
    <t>랭킹 11~20위</t>
  </si>
  <si>
    <t>상위 1%</t>
  </si>
  <si>
    <t>상위 2~5%</t>
  </si>
  <si>
    <t>상위 6~10%</t>
  </si>
  <si>
    <t>상위 11~20%</t>
  </si>
  <si>
    <t>상위 21~50%</t>
    <phoneticPr fontId="6" type="noConversion"/>
  </si>
  <si>
    <t>상위 51~100%</t>
    <phoneticPr fontId="6" type="noConversion"/>
  </si>
  <si>
    <t>&lt;공헌도 보상 요구치 개선&gt;</t>
    <phoneticPr fontId="6" type="noConversion"/>
  </si>
  <si>
    <t>&lt;공헌도 보상 요구치 기존&gt;</t>
    <phoneticPr fontId="6" type="noConversion"/>
  </si>
  <si>
    <t>RequirePointMin</t>
  </si>
  <si>
    <t>RequirePointMax</t>
  </si>
  <si>
    <t>공헌도 보상1</t>
    <phoneticPr fontId="6" type="noConversion"/>
  </si>
  <si>
    <t>공헌도 보상2</t>
  </si>
  <si>
    <t>공헌도 보상3</t>
  </si>
  <si>
    <t>공헌도 보상4</t>
  </si>
  <si>
    <t>공헌도 보상5</t>
  </si>
  <si>
    <t>공헌도 보상6</t>
  </si>
  <si>
    <t>공헌도 보상7</t>
  </si>
  <si>
    <t>공헌도 보상8</t>
  </si>
  <si>
    <t>&lt;길드 시즌 보상 리뉴얼&gt;</t>
    <phoneticPr fontId="6" type="noConversion"/>
  </si>
  <si>
    <t>공헌도보상</t>
    <phoneticPr fontId="6" type="noConversion"/>
  </si>
  <si>
    <t xml:space="preserve"> - 기존 보상인 4성급 NOX아이템에서 녹스아이템 승단에 필요한 고대 재료 (무기,방어구,장신구)와 루비로 변경 (20170516_길드_시즌&amp;공헌도_보상 참고)</t>
    <phoneticPr fontId="6" type="noConversion"/>
  </si>
  <si>
    <t xml:space="preserve"> - 공헌도 보상 요구치 개선 (20170516_길드_시즌&amp;공헌도_보상 참고)</t>
    <phoneticPr fontId="6" type="noConversion"/>
  </si>
  <si>
    <t>고대 무기</t>
    <phoneticPr fontId="6" type="noConversion"/>
  </si>
  <si>
    <t>고대 방어구 재료 뽑기권</t>
    <phoneticPr fontId="6" type="noConversion"/>
  </si>
  <si>
    <t>고대 장신구 재료 뽑기권</t>
    <phoneticPr fontId="6" type="noConversion"/>
  </si>
  <si>
    <t>* 고대 방어구/재료 뽑기권에서는 랜덤한 재료를 3개 획득 할 수 있습니다.</t>
    <phoneticPr fontId="6" type="noConversion"/>
  </si>
  <si>
    <t>루비 다이아 환산치</t>
    <phoneticPr fontId="6" type="noConversion"/>
  </si>
  <si>
    <t>GuildExp_EnterGuildPVPMode</t>
  </si>
  <si>
    <t>길드전 상대 매칭 랭킹 +/- 범위값</t>
  </si>
  <si>
    <t>GuildPVPMatchingRankRange</t>
  </si>
  <si>
    <t>길드전 경기 제한 시간(초)</t>
  </si>
  <si>
    <t>GuildPVPCombatTimeLimit</t>
  </si>
  <si>
    <t>길드전 승리 길드전 점수 획득량</t>
  </si>
  <si>
    <t>GuildPVPWinGuildWarPoint</t>
  </si>
  <si>
    <t>길드전 패배 길드전 점수 획득량</t>
  </si>
  <si>
    <t>GuildPVPDefeatGuildWarPoint</t>
  </si>
  <si>
    <t>50</t>
  </si>
  <si>
    <t>길드전 승리 길드 공헌도 점수 획득량</t>
  </si>
  <si>
    <t>GuildPVPWinGuildContributionPoint</t>
  </si>
  <si>
    <t>길드전 패배 길드 공헌도 점수 획득량</t>
  </si>
  <si>
    <t>GuildPVPDefeatGuildContributionPoint</t>
  </si>
  <si>
    <t>길드 PvP 방어력 보정치</t>
  </si>
  <si>
    <t>GuildPvPBattleDefenseRevisionValue</t>
  </si>
  <si>
    <t>길드 PvP 공격력 보정치</t>
  </si>
  <si>
    <t>GuildPvPBattleOffenseRevisionValue</t>
  </si>
  <si>
    <t>길드 회피율 보정치</t>
  </si>
  <si>
    <t>GuildPvPBattleAvdRtValue</t>
  </si>
  <si>
    <t>길드전 참여 공헌도</t>
  </si>
  <si>
    <t>GuildPvPBattleJoinContributionPoint</t>
  </si>
  <si>
    <t>길드전 킬 공헌도</t>
  </si>
  <si>
    <t>GuildPvPBattleKillContributionPoint</t>
  </si>
  <si>
    <t>길드전 퍼스트블러드 공헌도</t>
  </si>
  <si>
    <t>GuildPvPFirstBloodContributionPoint</t>
  </si>
  <si>
    <t>길드전 전원처치 공헌도</t>
  </si>
  <si>
    <t>GuildPvPExterminateContributionPoint</t>
  </si>
  <si>
    <t>길드전 연승 공헌도 최대값</t>
  </si>
  <si>
    <t>GuildPvPWinningStreakMaxContributionPoint</t>
  </si>
  <si>
    <t>길드전 잔여시간 공헌도 최대값</t>
  </si>
  <si>
    <t>GuildPvPSpareTimeContributionPoint</t>
  </si>
  <si>
    <t>길드전 정산 시작 시간</t>
  </si>
  <si>
    <t>GuildPvPCalaulateBeginHour</t>
  </si>
  <si>
    <t>길드전 정산 종료 시간</t>
  </si>
  <si>
    <t>GuildPvPCalaulateEndHour</t>
  </si>
  <si>
    <t>길드전 매칭 초기화 가능 횟수</t>
  </si>
  <si>
    <t>GuildPvPMatchingResetPlayCount</t>
  </si>
  <si>
    <t>길드전 1일 입장 횟수</t>
  </si>
  <si>
    <t>EntryLimitCount_GuildWar</t>
  </si>
  <si>
    <t>길드전 입장 가능 레벨</t>
  </si>
  <si>
    <t>GuildPvPEnterLevel</t>
  </si>
  <si>
    <t>패키지 상점</t>
    <phoneticPr fontId="6" type="noConversion"/>
  </si>
  <si>
    <t xml:space="preserve"> </t>
    <phoneticPr fontId="6" type="noConversion"/>
  </si>
  <si>
    <t>지배자의 패키지 3단계 , 4단계 상품 내역 개수 이미지 수정</t>
    <phoneticPr fontId="6" type="noConversion"/>
  </si>
  <si>
    <t>3단계 강화정수 5천-&gt; 3천, 4단계 전설~불멸 방어구 소환권 3장 -&gt; 2장</t>
    <phoneticPr fontId="6" type="noConversion"/>
  </si>
  <si>
    <t>[2017 05월 21일 One Store &amp; Google 라이브 서버 및 QA 서버 빌드 개발 및 수정 항목 ( 5월 23일 업데이트 예정항목)]</t>
    <phoneticPr fontId="6" type="noConversion"/>
  </si>
  <si>
    <t>[NOX::BTS - 제안 &amp; 요청 #2744] (완료) [채팅] 귓속말 전송 시 오프라인인 대상에게는 전송이 불가능하도록 개선</t>
    <phoneticPr fontId="6" type="noConversion"/>
  </si>
  <si>
    <t>[NOX::BTS - 제안 &amp; 요청 #3264] (완료) [QA_공통/서버선택] 캐릭터 선택 창에서 서버 리스트로 이동 가능한 기능 추가</t>
    <phoneticPr fontId="6" type="noConversion"/>
  </si>
  <si>
    <t>[NOX::BTS - 오류 &amp; 버그 #3209] (해결) [결투장] 정산시간에 접속되는 현상</t>
    <phoneticPr fontId="6" type="noConversion"/>
  </si>
  <si>
    <t>[NOX::BTS - 제안 &amp; 요청 #3253] (해결) [QA_구글/초월던전] 가방이 가득찬 상태에서 파티매칭 시 참여 불가 관련</t>
    <phoneticPr fontId="6" type="noConversion"/>
  </si>
  <si>
    <t>[NOX::BTS - 오류 &amp; 버그 #3256] (완료) [QA_구글/초월던전] 파티매칭 대기 시 마을에 대기중인 캐릭터들의 아이디 노출 현상</t>
    <phoneticPr fontId="6" type="noConversion"/>
  </si>
  <si>
    <t>[2017 05월 25일 One Store &amp; Google 라이브 서버 및 QA 서버 빌드 개발 및 수정 항목 ( 5월 26일 업데이트 예정항목)]</t>
    <phoneticPr fontId="6" type="noConversion"/>
  </si>
  <si>
    <t xml:space="preserve">서버 리스트 </t>
    <phoneticPr fontId="6" type="noConversion"/>
  </si>
  <si>
    <t>ShopGachaGradeGroup</t>
  </si>
  <si>
    <t>int[GradeGroup]</t>
  </si>
  <si>
    <t>double</t>
  </si>
  <si>
    <t>일반 장비 1회 뽑기 - 골드</t>
  </si>
  <si>
    <t>퍼센트</t>
  </si>
  <si>
    <t>파트별퍼센트</t>
  </si>
  <si>
    <t>무기기준배율</t>
  </si>
  <si>
    <t>고급 장비 1회 뽑기</t>
  </si>
  <si>
    <t>3성 등장확률</t>
  </si>
  <si>
    <t>4성 등장확률</t>
  </si>
  <si>
    <t>4성 녹스장비</t>
  </si>
  <si>
    <t>5성 등장확률</t>
  </si>
  <si>
    <t>5성 녹스장비</t>
  </si>
  <si>
    <t>6성 등장확률</t>
  </si>
  <si>
    <t>7성 등장확률</t>
  </si>
  <si>
    <t>고급 장비 보너스 뽑기</t>
  </si>
  <si>
    <t>일반 장비 1회 뽑기 - 트로피</t>
  </si>
  <si>
    <t>일반 룬스톤 1회 뽑기</t>
  </si>
  <si>
    <t>고급 룬스톤 1회 뽑기</t>
  </si>
  <si>
    <t>고급 룬스톤 보너스 뽑기</t>
  </si>
  <si>
    <t>무기 1성 뽑기권</t>
  </si>
  <si>
    <t>무기 2성 뽑기권</t>
  </si>
  <si>
    <t>무기 3성 뽑기권</t>
  </si>
  <si>
    <t>무기 4성 뽑기권</t>
  </si>
  <si>
    <t>무기 5성 뽑기권</t>
  </si>
  <si>
    <t>무기 6성 뽑기권</t>
  </si>
  <si>
    <t>무기 7성 뽑기권</t>
  </si>
  <si>
    <t>무기 1~3성 뽑기권</t>
  </si>
  <si>
    <t>무기 3~4성 뽑기권</t>
  </si>
  <si>
    <t>무기 3~5성 뽑기권</t>
  </si>
  <si>
    <t>무기 4~5성 뽑기권</t>
  </si>
  <si>
    <t>무기 4~7성 뽑기권</t>
  </si>
  <si>
    <t>무기 5~7성 뽑기권</t>
  </si>
  <si>
    <t>[녹스] 4성 무기 뽑기권</t>
  </si>
  <si>
    <t>[녹스] 5성 무기 뽑기권</t>
  </si>
  <si>
    <t>[녹스] 6성 무기 뽑기권</t>
  </si>
  <si>
    <t>[녹스] 7성 무기 뽑기권</t>
  </si>
  <si>
    <t>무기 6~7성 뽑기권</t>
  </si>
  <si>
    <t>무기 4~6성 뽑기권</t>
  </si>
  <si>
    <t>방어구 1성 뽑기권</t>
  </si>
  <si>
    <t>방어구 2성 뽑기권</t>
  </si>
  <si>
    <t>방어구 3성 뽑기권</t>
  </si>
  <si>
    <t>방어구 4성 뽑기권</t>
  </si>
  <si>
    <t>방어구 5성 뽑기권</t>
  </si>
  <si>
    <t>방어구 6성 뽑기권</t>
  </si>
  <si>
    <t>방어구 7성 뽑기권</t>
  </si>
  <si>
    <t>방어구 1~3성 뽑기권</t>
  </si>
  <si>
    <t>방어구 3~4성 뽑기권</t>
  </si>
  <si>
    <t>방어구 3~5성 뽑기권</t>
  </si>
  <si>
    <t>방어구 4~5성 뽑기권</t>
  </si>
  <si>
    <t>방어구 4~7성 뽑기권</t>
  </si>
  <si>
    <t>방어구 5~7성 뽑기권</t>
  </si>
  <si>
    <t>[녹스] 방어구 4성 뽑기권</t>
  </si>
  <si>
    <t>[녹스] 방어구 5성 뽑기권</t>
  </si>
  <si>
    <t>[녹스] 방어구 6성 뽑기권</t>
  </si>
  <si>
    <t>[녹스] 방어구 7성 뽑기권</t>
  </si>
  <si>
    <t>장신구 1성 뽑기권</t>
  </si>
  <si>
    <t>장신구 2성 뽑기권</t>
  </si>
  <si>
    <t>장신구 3성 뽑기권</t>
  </si>
  <si>
    <t>장신구 4성 뽑기권</t>
  </si>
  <si>
    <t>장신구 5성 뽑기권</t>
  </si>
  <si>
    <t>장신구 6성 뽑기권</t>
  </si>
  <si>
    <t>장신구 7성 뽑기권</t>
  </si>
  <si>
    <t>장신구 1~3성 뽑기권</t>
  </si>
  <si>
    <t>장신구 3~4성 뽑기권</t>
  </si>
  <si>
    <t>장신구 3~5성 뽑기권</t>
  </si>
  <si>
    <t>장신구 4~6성 뽑기권</t>
  </si>
  <si>
    <t>장신구 4~7성 뽑기권</t>
  </si>
  <si>
    <t>장신구 5~7성 뽑기권</t>
  </si>
  <si>
    <t>[녹스] 장신구 4성 뽑기권</t>
  </si>
  <si>
    <t>[녹스] 장신구 5성 뽑기권</t>
  </si>
  <si>
    <t>[녹스] 장신구 6성 뽑기권</t>
  </si>
  <si>
    <t>[녹스] 장신구 7성 뽑기권</t>
  </si>
  <si>
    <t>2성 장신구 뽑기권</t>
  </si>
  <si>
    <t>룬스톤 1성 뽑기권</t>
  </si>
  <si>
    <t>룬스톤 2성 뽑기권</t>
  </si>
  <si>
    <t>룬스톤 3성 뽑기권</t>
  </si>
  <si>
    <t>룬스톤 4성 뽑기권</t>
  </si>
  <si>
    <t>룬스톤 5성 뽑기권</t>
  </si>
  <si>
    <t>룬스톤 6성 뽑기권</t>
  </si>
  <si>
    <t>룬스톤 7성 뽑기권</t>
  </si>
  <si>
    <t>룬스톤 1~3성 뽑기권</t>
  </si>
  <si>
    <t>룬스톤 3~4성 뽑기권</t>
  </si>
  <si>
    <t>룬스톤 3~5성 뽑기권</t>
  </si>
  <si>
    <t>룬스톤 4~5성 뽑기권</t>
  </si>
  <si>
    <t>룬스톤 4~7성 뽑기권</t>
  </si>
  <si>
    <t>룬스톤 5~7성 뽑기권</t>
  </si>
  <si>
    <t>투구 1성 뽑기권</t>
  </si>
  <si>
    <t>투구 2성 뽑기권</t>
  </si>
  <si>
    <t>투구 3성 뽑기권</t>
  </si>
  <si>
    <t>투구 4성 뽑기권</t>
  </si>
  <si>
    <t>투구 5성 뽑기권</t>
  </si>
  <si>
    <t>투구 6성 뽑기권</t>
  </si>
  <si>
    <t>투구 7성 뽑기권</t>
  </si>
  <si>
    <t>투구 1~3성 뽑기권</t>
  </si>
  <si>
    <t>투구 3~4성 뽑기권</t>
  </si>
  <si>
    <t>투구 3~5성 뽑기권</t>
  </si>
  <si>
    <t>투구 4~5성 뽑기권</t>
  </si>
  <si>
    <t>투구 4~7성 뽑기권</t>
  </si>
  <si>
    <t>투구 5~7성 뽑기권</t>
  </si>
  <si>
    <t>상의 1성 뽑기권</t>
  </si>
  <si>
    <t>상의 2성 뽑기권</t>
  </si>
  <si>
    <t>상의 3성 뽑기권</t>
  </si>
  <si>
    <t>상의 4성 뽑기권</t>
  </si>
  <si>
    <t>상의 5성 뽑기권</t>
  </si>
  <si>
    <t>상의 6성 뽑기권</t>
  </si>
  <si>
    <t>상의 7성 뽑기권</t>
  </si>
  <si>
    <t>상의 1~3성 뽑기권</t>
  </si>
  <si>
    <t>상의 3~4성 뽑기권</t>
  </si>
  <si>
    <t>상의 3~5성 뽑기권</t>
  </si>
  <si>
    <t>상의 4~5성 뽑기권</t>
  </si>
  <si>
    <t>상의 4~7성 뽑기권</t>
  </si>
  <si>
    <t>상의 5~7성 뽑기권</t>
  </si>
  <si>
    <t>하의 1성 뽑기권</t>
  </si>
  <si>
    <t>하의 2성 뽑기권</t>
  </si>
  <si>
    <t>하의 3성 뽑기권</t>
  </si>
  <si>
    <t>하의 4성 뽑기권</t>
  </si>
  <si>
    <t>하의 5성 뽑기권</t>
  </si>
  <si>
    <t>하의 6성 뽑기권</t>
  </si>
  <si>
    <t>하의 7성 뽑기권</t>
  </si>
  <si>
    <t>하의 1~3성 뽑기권</t>
  </si>
  <si>
    <t>하의 3~4성 뽑기권</t>
  </si>
  <si>
    <t>하의 3~5성 뽑기권</t>
  </si>
  <si>
    <t>하의 4~5성 뽑기권</t>
  </si>
  <si>
    <t>하의 4~7성 뽑기권</t>
  </si>
  <si>
    <t>하의 5~7성 뽑기권</t>
  </si>
  <si>
    <t>장갑 1성 뽑기권</t>
  </si>
  <si>
    <t>장갑 2성 뽑기권</t>
  </si>
  <si>
    <t>장갑 3성 뽑기권</t>
  </si>
  <si>
    <t>장갑 4성 뽑기권</t>
  </si>
  <si>
    <t>장갑 5성 뽑기권</t>
  </si>
  <si>
    <t>장갑 6성 뽑기권</t>
  </si>
  <si>
    <t>장갑 7성 뽑기권</t>
  </si>
  <si>
    <t>장갑 1~3성 뽑기권</t>
  </si>
  <si>
    <t>장갑 3~4성 뽑기권</t>
  </si>
  <si>
    <t>장갑 3~5성 뽑기권</t>
  </si>
  <si>
    <t>장갑 4~5성 뽑기권</t>
  </si>
  <si>
    <t>장갑 4~7성 뽑기권</t>
  </si>
  <si>
    <t>장갑 5~7성 뽑기권</t>
  </si>
  <si>
    <t>부츠 1성 뽑기권</t>
  </si>
  <si>
    <t>부츠 2성 뽑기권</t>
  </si>
  <si>
    <t>부츠 3성 뽑기권</t>
  </si>
  <si>
    <t>부츠 4성 뽑기권</t>
  </si>
  <si>
    <t>부츠 5성 뽑기권</t>
  </si>
  <si>
    <t>부츠 6성 뽑기권</t>
  </si>
  <si>
    <t>부츠 7성 뽑기권</t>
  </si>
  <si>
    <t>부츠 1~3성 뽑기권</t>
  </si>
  <si>
    <t>부츠 3~4성 뽑기권</t>
  </si>
  <si>
    <t>부츠 3~5성 뽑기권</t>
  </si>
  <si>
    <t>부츠 4~5성 뽑기권</t>
  </si>
  <si>
    <t>부츠 4~7성 뽑기권</t>
  </si>
  <si>
    <t>부츠 5~7성 뽑기권</t>
  </si>
  <si>
    <t>목걸이 1성 뽑기권</t>
  </si>
  <si>
    <t>목걸이 2성 뽑기권</t>
  </si>
  <si>
    <t>목걸이 3성 뽑기권</t>
  </si>
  <si>
    <t>목걸이 4성 뽑기권</t>
  </si>
  <si>
    <t>목걸이 5성 뽑기권</t>
  </si>
  <si>
    <t>목걸이 6성 뽑기권</t>
  </si>
  <si>
    <t>목걸이 7성 뽑기권</t>
  </si>
  <si>
    <t>목걸이 1~3성 뽑기권</t>
  </si>
  <si>
    <t>목걸이 3~4성 뽑기권</t>
  </si>
  <si>
    <t>목걸이 3~5성 뽑기권</t>
  </si>
  <si>
    <t>목걸이 4~5성 뽑기권</t>
  </si>
  <si>
    <t>목걸이 4~7성 뽑기권</t>
  </si>
  <si>
    <t>목걸이 5~7성 뽑기권</t>
  </si>
  <si>
    <t>반지 1성 뽑기권</t>
  </si>
  <si>
    <t>반지 2성 뽑기권</t>
  </si>
  <si>
    <t>반지 3성 뽑기권</t>
  </si>
  <si>
    <t>반지 4성 뽑기권</t>
  </si>
  <si>
    <t>반지 5성 뽑기권</t>
  </si>
  <si>
    <t>반지 6성 뽑기권</t>
  </si>
  <si>
    <t>반지 7성 뽑기권</t>
  </si>
  <si>
    <t>반지 1~3성 뽑기권</t>
  </si>
  <si>
    <t>반지 3~4성 뽑기권</t>
  </si>
  <si>
    <t>반지 3~5성 뽑기권</t>
  </si>
  <si>
    <t>반지 4~5성 뽑기권</t>
  </si>
  <si>
    <t>반지 4~7성 뽑기권</t>
  </si>
  <si>
    <t>반지 5~7성 뽑기권</t>
  </si>
  <si>
    <t>1번 보스 1단계 1번 박스 무기 2~4성</t>
  </si>
  <si>
    <t>1번 보스 1단계 1번 박스 방어구 2~4성</t>
  </si>
  <si>
    <t>1번 보스 1단계 1번 박스 장신구 2~4성</t>
  </si>
  <si>
    <t>1번 보스 1단계 1번 박스 룬스톤 2~4성</t>
  </si>
  <si>
    <t>1번 보스 1단계 1번 박스 무기승급아이템</t>
  </si>
  <si>
    <t>1번 보스 1단계 1번 박스 골드</t>
  </si>
  <si>
    <t>1번 보스 1단계 1번 박스 젬</t>
  </si>
  <si>
    <t>1번 보스 1단계 1번 박스 정수아이템</t>
  </si>
  <si>
    <t>1번 보스 1단계 2번 박스 무기 2~4성</t>
  </si>
  <si>
    <t>1번 보스 1단계 2번 박스 방어구 2~4성</t>
  </si>
  <si>
    <t>1번 보스 1단계 2번 박스 장신구 2~4성</t>
  </si>
  <si>
    <t>1번 보스 1단계 2번 박스 룬스톤 2~4성</t>
  </si>
  <si>
    <t>1번 보스 1단계 2번 박스 무기승급아이템</t>
  </si>
  <si>
    <t>1번 보스 1단계 2번 박스 골드</t>
  </si>
  <si>
    <t>1번 보스 1단계 2번 박스 젬</t>
  </si>
  <si>
    <t>1번 보스 1단계 2번 박스 정수아이템</t>
  </si>
  <si>
    <t>1번 보스 2단계 1번 박스 무기 2~4성</t>
  </si>
  <si>
    <t>1번 보스 2단계 1번 박스 방어구 2~4성</t>
  </si>
  <si>
    <t>1번 보스 2단계 1번 박스 장신구 2~4성</t>
  </si>
  <si>
    <t>1번 보스 2단계 1번 박스 룬스톤 2~4성</t>
  </si>
  <si>
    <t>1번 보스 2단계 1번 박스 무기승급아이템</t>
  </si>
  <si>
    <t>1번 보스 2단계 1번 박스 골드</t>
  </si>
  <si>
    <t>1번 보스 2단계 1번 박스 젬</t>
  </si>
  <si>
    <t>1번 보스 2단계 1번 박스 정수아이템</t>
  </si>
  <si>
    <t>1번 보스 2단계 2번 박스 무기 2~4성</t>
  </si>
  <si>
    <t>1번 보스 2단계 2번 박스 방어구 2~4성</t>
  </si>
  <si>
    <t>1번 보스 2단계 2번 박스 장신구 2~4성</t>
  </si>
  <si>
    <t>1번 보스 2단계 2번 박스 룬스톤 2~4성</t>
  </si>
  <si>
    <t>1번 보스 2단계 2번 박스 무기승급아이템</t>
  </si>
  <si>
    <t>1번 보스 2단계 2번 박스 골드</t>
  </si>
  <si>
    <t>1번 보스 2단계 2번 박스 젬</t>
  </si>
  <si>
    <t>1번 보스 2단계 2번 박스 정수아이템</t>
  </si>
  <si>
    <t>1번 보스 3단계 1번 박스 무기 2~4성</t>
  </si>
  <si>
    <t>1번 보스 3단계 1번 박스 방어구 2~4성</t>
  </si>
  <si>
    <t>1번 보스 3단계 1번 박스 장신구 2~4성</t>
  </si>
  <si>
    <t>1번 보스 3단계 1번 박스 룬스톤 2~4성</t>
  </si>
  <si>
    <t>1번 보스 3단계 1번 박스 무기승급아이템</t>
  </si>
  <si>
    <t>1번 보스 3단계 1번 박스 골드</t>
  </si>
  <si>
    <t>1번 보스 3단계 1번 박스 젬</t>
  </si>
  <si>
    <t>1번 보스 3단계 1번 박스 정수아이템</t>
  </si>
  <si>
    <t>1번 보스 3단계 2번 박스 무기 2~4성</t>
  </si>
  <si>
    <t>1번 보스 3단계 2번 박스 방어구 2~4성</t>
  </si>
  <si>
    <t>1번 보스 3단계 2번 박스 장신구 2~4성</t>
  </si>
  <si>
    <t>1번 보스 3단계 2번 박스 룬스톤 2~4성</t>
  </si>
  <si>
    <t>1번 보스 3단계 2번 박스 무기승급아이템</t>
  </si>
  <si>
    <t>1번 보스 3단계 2번 박스 골드</t>
  </si>
  <si>
    <t>1번 보스 3단계 2번 박스 젬</t>
  </si>
  <si>
    <t>1번 보스 3단계 2번 박스 정수아이템</t>
  </si>
  <si>
    <t>1번 보스 4단계 1번 박스 무기 2~4성</t>
  </si>
  <si>
    <t>1번 보스 4단계 1번 박스 방어구 2~4성</t>
  </si>
  <si>
    <t>1번 보스 4단계 1번 박스 장신구 2~4성</t>
  </si>
  <si>
    <t>1번 보스 4단계 1번 박스 룬스톤 2~4성</t>
  </si>
  <si>
    <t>1번 보스 4단계 1번 박스 무기승급아이템</t>
  </si>
  <si>
    <t>1번 보스 4단계 1번 박스 골드</t>
  </si>
  <si>
    <t>1번 보스 4단계 1번 박스 젬</t>
  </si>
  <si>
    <t>1번 보스 4단계 1번 박스 정수아이템</t>
  </si>
  <si>
    <t>1번 보스 4단계 2번 박스 무기 2~4성</t>
  </si>
  <si>
    <t>1번 보스 4단계 2번 박스 방어구 2~4성</t>
  </si>
  <si>
    <t>1번 보스 4단계 2번 박스 장신구 2~4성</t>
  </si>
  <si>
    <t>1번 보스 4단계 2번 박스 룬스톤 2~4성</t>
  </si>
  <si>
    <t>1번 보스 4단계 2번 박스 무기승급아이템</t>
  </si>
  <si>
    <t>1번 보스 4단계 2번 박스 골드</t>
  </si>
  <si>
    <t>1번 보스 4단계 2번 박스 젬</t>
  </si>
  <si>
    <t>1번 보스 4단계 2번 박스 정수아이템</t>
  </si>
  <si>
    <t>1번 보스 5단계 1번 박스 무기 2~4성</t>
  </si>
  <si>
    <t>1번 보스 5단계 1번 박스 방어구 2~4성</t>
  </si>
  <si>
    <t>1번 보스 5단계 1번 박스 장신구 2~4성</t>
  </si>
  <si>
    <t>1번 보스 5단계 1번 박스 룬스톤 2~4성</t>
  </si>
  <si>
    <t>1번 보스 5단계 1번 박스 무기승급아이템</t>
  </si>
  <si>
    <t>1번 보스 5단계 1번 박스 골드</t>
  </si>
  <si>
    <t>1번 보스 5단계 1번 박스 젬</t>
  </si>
  <si>
    <t>1번 보스 5단계 1번 박스 정수아이템</t>
  </si>
  <si>
    <t>1번 보스 5단계 2번 박스 무기 2~4성</t>
  </si>
  <si>
    <t>1번 보스 5단계 2번 박스 방어구 2~4성</t>
  </si>
  <si>
    <t>1번 보스 5단계 2번 박스 장신구 2~4성</t>
  </si>
  <si>
    <t>1번 보스 5단계 2번 박스 룬스톤 2~4성</t>
  </si>
  <si>
    <t>1번 보스 5단계 2번 박스 무기승급아이템</t>
  </si>
  <si>
    <t>1번 보스 5단계 2번 박스 골드</t>
  </si>
  <si>
    <t>1번 보스 5단계 2번 박스 젬</t>
  </si>
  <si>
    <t>1번 보스 5단계 2번 박스 정수아이템</t>
  </si>
  <si>
    <t>1번 보스 6단계 1번 박스 무기 2~4성</t>
  </si>
  <si>
    <t>1번 보스 6단계 1번 박스 방어구 2~4성</t>
  </si>
  <si>
    <t>1번 보스 6단계 1번 박스 장신구 2~4성</t>
  </si>
  <si>
    <t>1번 보스 6단계 1번 박스 룬스톤 2~4성</t>
  </si>
  <si>
    <t>1번 보스 6단계 1번 박스 무기승급아이템</t>
  </si>
  <si>
    <t>1번 보스 6단계 1번 박스 골드</t>
  </si>
  <si>
    <t>1번 보스 6단계 1번 박스 젬</t>
  </si>
  <si>
    <t>1번 보스 6단계 1번 박스 정수아이템</t>
  </si>
  <si>
    <t>1번 보스 6단계 2번 박스 무기 2~4성</t>
  </si>
  <si>
    <t>1번 보스 6단계 2번 박스 방어구 2~4성</t>
  </si>
  <si>
    <t>1번 보스 6단계 2번 박스 장신구 2~4성</t>
  </si>
  <si>
    <t>1번 보스 6단계 2번 박스 룬스톤 2~4성</t>
  </si>
  <si>
    <t>1번 보스 6단계 2번 박스 무기승급아이템</t>
  </si>
  <si>
    <t>1번 보스 6단계 2번 박스 골드</t>
  </si>
  <si>
    <t>1번 보스 6단계 2번 박스 젬</t>
  </si>
  <si>
    <t>1번 보스 6단계 2번 박스 정수아이템</t>
  </si>
  <si>
    <t>2번 보스 1단계 1번 박스 무기 2~4성</t>
  </si>
  <si>
    <t>2번 보스 1단계 1번 박스 방어구 2~4성</t>
  </si>
  <si>
    <t>2번 보스 1단계 1번 박스 장신구 2~4성</t>
  </si>
  <si>
    <t>2번 보스 1단계 1번 박스 룬스톤 2~4성</t>
  </si>
  <si>
    <t>2번 보스 1단계 1번 박스 방어구승급아이템</t>
  </si>
  <si>
    <t>2번 보스 1단계 1번 박스 골드</t>
  </si>
  <si>
    <t>2번 보스 1단계 1번 박스 젬</t>
  </si>
  <si>
    <t>2번 보스 1단계 1번 박스 정수아이템</t>
  </si>
  <si>
    <t>2번 보스 1단계 2번 박스 무기 2~4성</t>
  </si>
  <si>
    <t>2번 보스 1단계 2번 박스 방어구 2~4성</t>
  </si>
  <si>
    <t>2번 보스 1단계 2번 박스 장신구 2~4성</t>
  </si>
  <si>
    <t>2번 보스 1단계 2번 박스 룬스톤 2~4성</t>
  </si>
  <si>
    <t>2번 보스 1단계 2번 박스 방어구승급아이템</t>
  </si>
  <si>
    <t>2번 보스 1단계 2번 박스 골드</t>
  </si>
  <si>
    <t>2번 보스 1단계 2번 박스 젬</t>
  </si>
  <si>
    <t>2번 보스 1단계 2번 박스 정수아이템</t>
  </si>
  <si>
    <t>2번 보스 2단계 1번 박스 무기 2~4성</t>
  </si>
  <si>
    <t>2번 보스 2단계 1번 박스 방어구 2~4성</t>
  </si>
  <si>
    <t>2번 보스 2단계 1번 박스 장신구 2~4성</t>
  </si>
  <si>
    <t>2번 보스 2단계 1번 박스 룬스톤 2~4성</t>
  </si>
  <si>
    <t>2번 보스 2단계 1번 박스 방어구승급아이템</t>
  </si>
  <si>
    <t>2번 보스 2단계 1번 박스 골드</t>
  </si>
  <si>
    <t>2번 보스 2단계 1번 박스 젬</t>
  </si>
  <si>
    <t>2번 보스 2단계 1번 박스 정수아이템</t>
  </si>
  <si>
    <t>2번 보스 2단계 2번 박스 무기 2~4성</t>
  </si>
  <si>
    <t>2번 보스 2단계 2번 박스 방어구 2~4성</t>
  </si>
  <si>
    <t>2번 보스 2단계 2번 박스 장신구 2~4성</t>
  </si>
  <si>
    <t>2번 보스 2단계 2번 박스 룬스톤 2~4성</t>
  </si>
  <si>
    <t>2번 보스 2단계 2번 박스 방어구승급아이템</t>
  </si>
  <si>
    <t>2번 보스 2단계 2번 박스 골드</t>
  </si>
  <si>
    <t>2번 보스 2단계 2번 박스 젬</t>
  </si>
  <si>
    <t>2번 보스 2단계 2번 박스 정수아이템</t>
  </si>
  <si>
    <t>2번 보스 3단계 1번 박스 무기 2~4성</t>
  </si>
  <si>
    <t>2번 보스 3단계 1번 박스 방어구 2~4성</t>
  </si>
  <si>
    <t>2번 보스 3단계 1번 박스 장신구 2~4성</t>
  </si>
  <si>
    <t>2번 보스 3단계 1번 박스 룬스톤 2~4성</t>
  </si>
  <si>
    <t>2번 보스 3단계 1번 박스 방어구승급아이템</t>
  </si>
  <si>
    <t>2번 보스 3단계 1번 박스 골드</t>
  </si>
  <si>
    <t>2번 보스 3단계 1번 박스 젬</t>
  </si>
  <si>
    <t>2번 보스 3단계 1번 박스 정수아이템</t>
  </si>
  <si>
    <t>2번 보스 3단계 2번 박스 무기 2~4성</t>
  </si>
  <si>
    <t>2번 보스 3단계 2번 박스 방어구 2~4성</t>
  </si>
  <si>
    <t>2번 보스 3단계 2번 박스 장신구 2~4성</t>
  </si>
  <si>
    <t>2번 보스 3단계 2번 박스 룬스톤 2~4성</t>
  </si>
  <si>
    <t>2번 보스 3단계 2번 박스 방어구승급아이템</t>
  </si>
  <si>
    <t>2번 보스 3단계 2번 박스 골드</t>
  </si>
  <si>
    <t>2번 보스 3단계 2번 박스 젬</t>
  </si>
  <si>
    <t>2번 보스 3단계 2번 박스 정수아이템</t>
  </si>
  <si>
    <t>2번 보스 4단계 1번 박스 무기 2~4성</t>
  </si>
  <si>
    <t>2번 보스 4단계 1번 박스 방어구 2~4성</t>
  </si>
  <si>
    <t>2번 보스 4단계 1번 박스 장신구 2~4성</t>
  </si>
  <si>
    <t>2번 보스 4단계 1번 박스 룬스톤 2~4성</t>
  </si>
  <si>
    <t>2번 보스 4단계 1번 박스 방어구승급아이템</t>
  </si>
  <si>
    <t>2번 보스 4단계 1번 박스 골드</t>
  </si>
  <si>
    <t>2번 보스 4단계 1번 박스 젬</t>
  </si>
  <si>
    <t>2번 보스 4단계 1번 박스 정수아이템</t>
  </si>
  <si>
    <t>2번 보스 4단계 2번 박스 무기 2~4성</t>
  </si>
  <si>
    <t>2번 보스 4단계 2번 박스 방어구 2~4성</t>
  </si>
  <si>
    <t>2번 보스 4단계 2번 박스 장신구 2~4성</t>
  </si>
  <si>
    <t>2번 보스 4단계 2번 박스 룬스톤 2~4성</t>
  </si>
  <si>
    <t>2번 보스 4단계 2번 박스 방어구승급아이템</t>
  </si>
  <si>
    <t>2번 보스 4단계 2번 박스 골드</t>
  </si>
  <si>
    <t>2번 보스 4단계 2번 박스 젬</t>
  </si>
  <si>
    <t>2번 보스 4단계 2번 박스 정수아이템</t>
  </si>
  <si>
    <t>2번 보스 5단계 1번 박스 무기 2~4성</t>
  </si>
  <si>
    <t>2번 보스 5단계 1번 박스 방어구 2~4성</t>
  </si>
  <si>
    <t>2번 보스 5단계 1번 박스 장신구 2~4성</t>
  </si>
  <si>
    <t>2번 보스 5단계 1번 박스 룬스톤 2~4성</t>
  </si>
  <si>
    <t>2번 보스 5단계 1번 박스 방어구승급아이템</t>
  </si>
  <si>
    <t>2번 보스 5단계 1번 박스 골드</t>
  </si>
  <si>
    <t>2번 보스 5단계 1번 박스 젬</t>
  </si>
  <si>
    <t>2번 보스 5단계 1번 박스 정수아이템</t>
  </si>
  <si>
    <t>2번 보스 5단계 2번 박스 무기 2~4성</t>
  </si>
  <si>
    <t>2번 보스 5단계 2번 박스 방어구 2~4성</t>
  </si>
  <si>
    <t>2번 보스 5단계 2번 박스 장신구 2~4성</t>
  </si>
  <si>
    <t>2번 보스 5단계 2번 박스 룬스톤 2~4성</t>
  </si>
  <si>
    <t>2번 보스 5단계 2번 박스 방어구승급아이템</t>
  </si>
  <si>
    <t>2번 보스 5단계 2번 박스 골드</t>
  </si>
  <si>
    <t>2번 보스 5단계 2번 박스 젬</t>
  </si>
  <si>
    <t>2번 보스 5단계 2번 박스 정수아이템</t>
  </si>
  <si>
    <t>2번 보스 6단계 1번 박스 무기 2~4성</t>
  </si>
  <si>
    <t>2번 보스 6단계 1번 박스 방어구 2~4성</t>
  </si>
  <si>
    <t>2번 보스 6단계 1번 박스 장신구 2~4성</t>
  </si>
  <si>
    <t>2번 보스 6단계 1번 박스 룬스톤 2~4성</t>
  </si>
  <si>
    <t>2번 보스 6단계 1번 박스 방어구승급아이템</t>
  </si>
  <si>
    <t>2번 보스 6단계 1번 박스 골드</t>
  </si>
  <si>
    <t>2번 보스 6단계 1번 박스 젬</t>
  </si>
  <si>
    <t>2번 보스 6단계 1번 박스 정수아이템</t>
  </si>
  <si>
    <t>2번 보스 6단계 2번 박스 무기 2~4성</t>
  </si>
  <si>
    <t>2번 보스 6단계 2번 박스 방어구 2~4성</t>
  </si>
  <si>
    <t>2번 보스 6단계 2번 박스 장신구 2~4성</t>
  </si>
  <si>
    <t>2번 보스 6단계 2번 박스 룬스톤 2~4성</t>
  </si>
  <si>
    <t>2번 보스 6단계 2번 박스 방어구승급아이템</t>
  </si>
  <si>
    <t>2번 보스 6단계 2번 박스 골드</t>
  </si>
  <si>
    <t>2번 보스 6단계 2번 박스 젬</t>
  </si>
  <si>
    <t>2번 보스 6단계 2번 박스 정수아이템</t>
  </si>
  <si>
    <t>3번 보스 1단계 1번 박스 무기 2~4성</t>
  </si>
  <si>
    <t>3번 보스 1단계 1번 박스 방어구 2~4성</t>
  </si>
  <si>
    <t>3번 보스 1단계 1번 박스 장신구 2~4성</t>
  </si>
  <si>
    <t>3번 보스 1단계 1번 박스 룬스톤 2~4성</t>
  </si>
  <si>
    <t>3번 보스 1단계 1번 박스 장신구승급아이템</t>
  </si>
  <si>
    <t>3번 보스 1단계 1번 박스 골드</t>
  </si>
  <si>
    <t>3번 보스 1단계 1번 박스 젬</t>
  </si>
  <si>
    <t>3번 보스 1단계 1번 박스 정수아이템</t>
  </si>
  <si>
    <t>3번 보스 1단계 2번 박스 무기 2~4성</t>
  </si>
  <si>
    <t>3번 보스 1단계 2번 박스 방어구 2~4성</t>
  </si>
  <si>
    <t>3번 보스 1단계 2번 박스 장신구 2~4성</t>
  </si>
  <si>
    <t>3번 보스 1단계 2번 박스 룬스톤 2~4성</t>
  </si>
  <si>
    <t>3번 보스 1단계 2번 박스 장신구승급아이템</t>
  </si>
  <si>
    <t>3번 보스 1단계 2번 박스 골드</t>
  </si>
  <si>
    <t>3번 보스 1단계 2번 박스 젬</t>
  </si>
  <si>
    <t>3번 보스 1단계 2번 박스 정수아이템</t>
  </si>
  <si>
    <t>3번 보스 2단계 1번 박스 무기 2~4성</t>
  </si>
  <si>
    <t>3번 보스 2단계 1번 박스 방어구 2~4성</t>
  </si>
  <si>
    <t>3번 보스 2단계 1번 박스 장신구 2~4성</t>
  </si>
  <si>
    <t>3번 보스 2단계 1번 박스 룬스톤 2~4성</t>
  </si>
  <si>
    <t>3번 보스 2단계 1번 박스 장신구승급아이템</t>
  </si>
  <si>
    <t>3번 보스 2단계 1번 박스 골드</t>
  </si>
  <si>
    <t>3번 보스 2단계 1번 박스 젬</t>
  </si>
  <si>
    <t>3번 보스 2단계 1번 박스 정수아이템</t>
  </si>
  <si>
    <t>3번 보스 2단계 2번 박스 무기 2~4성</t>
  </si>
  <si>
    <t>3번 보스 2단계 2번 박스 방어구 2~4성</t>
  </si>
  <si>
    <t>3번 보스 2단계 2번 박스 장신구 2~4성</t>
  </si>
  <si>
    <t>3번 보스 2단계 2번 박스 룬스톤 2~4성</t>
  </si>
  <si>
    <t>3번 보스 2단계 2번 박스 장신구승급아이템</t>
  </si>
  <si>
    <t>3번 보스 2단계 2번 박스 골드</t>
  </si>
  <si>
    <t>3번 보스 2단계 2번 박스 젬</t>
  </si>
  <si>
    <t>3번 보스 2단계 2번 박스 정수아이템</t>
  </si>
  <si>
    <t>3번 보스 3단계 1번 박스 무기 2~4성</t>
  </si>
  <si>
    <t>3번 보스 3단계 1번 박스 방어구 2~4성</t>
  </si>
  <si>
    <t>3번 보스 3단계 1번 박스 장신구 2~4성</t>
  </si>
  <si>
    <t>3번 보스 3단계 1번 박스 룬스톤 2~4성</t>
  </si>
  <si>
    <t>3번 보스 3단계 1번 박스 장신구승급아이템</t>
  </si>
  <si>
    <t>3번 보스 3단계 1번 박스 골드</t>
  </si>
  <si>
    <t>3번 보스 3단계 1번 박스 젬</t>
  </si>
  <si>
    <t>3번 보스 3단계 1번 박스 정수아이템</t>
  </si>
  <si>
    <t>3번 보스 3단계 2번 박스 무기 2~4성</t>
  </si>
  <si>
    <t>3번 보스 3단계 2번 박스 방어구 2~4성</t>
  </si>
  <si>
    <t>3번 보스 3단계 2번 박스 장신구 2~4성</t>
  </si>
  <si>
    <t>3번 보스 3단계 2번 박스 룬스톤 2~4성</t>
  </si>
  <si>
    <t>3번 보스 3단계 2번 박스 장신구승급아이템</t>
  </si>
  <si>
    <t>3번 보스 3단계 2번 박스 골드</t>
  </si>
  <si>
    <t>3번 보스 3단계 2번 박스 젬</t>
  </si>
  <si>
    <t>3번 보스 3단계 2번 박스 정수아이템</t>
  </si>
  <si>
    <t>3번 보스 4단계 1번 박스 무기 2~4성</t>
  </si>
  <si>
    <t>3번 보스 4단계 1번 박스 방어구 2~4성</t>
  </si>
  <si>
    <t>3번 보스 4단계 1번 박스 장신구 2~4성</t>
  </si>
  <si>
    <t>3번 보스 4단계 1번 박스 룬스톤 2~4성</t>
  </si>
  <si>
    <t>3번 보스 4단계 1번 박스 장신구승급아이템</t>
  </si>
  <si>
    <t>3번 보스 4단계 1번 박스 골드</t>
  </si>
  <si>
    <t>3번 보스 4단계 1번 박스 젬</t>
  </si>
  <si>
    <t>3번 보스 4단계 1번 박스 정수아이템</t>
  </si>
  <si>
    <t>3번 보스 4단계 2번 박스 무기 2~4성</t>
  </si>
  <si>
    <t>3번 보스 4단계 2번 박스 방어구 2~4성</t>
  </si>
  <si>
    <t>3번 보스 4단계 2번 박스 장신구 2~4성</t>
  </si>
  <si>
    <t>3번 보스 4단계 2번 박스 룬스톤 2~4성</t>
  </si>
  <si>
    <t>3번 보스 4단계 2번 박스 장신구승급아이템</t>
  </si>
  <si>
    <t>3번 보스 4단계 2번 박스 골드</t>
  </si>
  <si>
    <t>3번 보스 4단계 2번 박스 젬</t>
  </si>
  <si>
    <t>3번 보스 4단계 2번 박스 정수아이템</t>
  </si>
  <si>
    <t>3번 보스 5단계 1번 박스 무기 2~4성</t>
  </si>
  <si>
    <t>3번 보스 5단계 1번 박스 방어구 2~4성</t>
  </si>
  <si>
    <t>3번 보스 5단계 1번 박스 장신구 2~4성</t>
  </si>
  <si>
    <t>3번 보스 5단계 1번 박스 룬스톤 2~4성</t>
  </si>
  <si>
    <t>3번 보스 5단계 1번 박스 장신구승급아이템</t>
  </si>
  <si>
    <t>3번 보스 5단계 1번 박스 골드</t>
  </si>
  <si>
    <t>3번 보스 5단계 1번 박스 젬</t>
  </si>
  <si>
    <t>3번 보스 5단계 1번 박스 정수아이템</t>
  </si>
  <si>
    <t>3번 보스 5단계 2번 박스 무기 2~4성</t>
  </si>
  <si>
    <t>3번 보스 5단계 2번 박스 방어구 2~4성</t>
  </si>
  <si>
    <t>3번 보스 5단계 2번 박스 장신구 2~4성</t>
  </si>
  <si>
    <t>3번 보스 5단계 2번 박스 룬스톤 2~4성</t>
  </si>
  <si>
    <t>3번 보스 5단계 2번 박스 장신구승급아이템</t>
  </si>
  <si>
    <t>3번 보스 5단계 2번 박스 골드</t>
  </si>
  <si>
    <t>3번 보스 5단계 2번 박스 젬</t>
  </si>
  <si>
    <t>3번 보스 5단계 2번 박스 정수아이템</t>
  </si>
  <si>
    <t>3번 보스 6단계 1번 박스 무기 2~4성</t>
  </si>
  <si>
    <t>3번 보스 6단계 1번 박스 방어구 2~4성</t>
  </si>
  <si>
    <t>3번 보스 6단계 1번 박스 장신구 2~4성</t>
  </si>
  <si>
    <t>3번 보스 6단계 1번 박스 룬스톤 2~4성</t>
  </si>
  <si>
    <t>3번 보스 6단계 1번 박스 장신구승급아이템</t>
  </si>
  <si>
    <t>3번 보스 6단계 1번 박스 골드</t>
  </si>
  <si>
    <t>3번 보스 6단계 1번 박스 젬</t>
  </si>
  <si>
    <t>3번 보스 6단계 1번 박스 정수아이템</t>
  </si>
  <si>
    <t>3번 보스 6단계 2번 박스 무기 2~4성</t>
  </si>
  <si>
    <t>3번 보스 6단계 2번 박스 방어구 2~4성</t>
  </si>
  <si>
    <t>3번 보스 6단계 2번 박스 장신구 2~4성</t>
  </si>
  <si>
    <t>3번 보스 6단계 2번 박스 룬스톤 2~4성</t>
  </si>
  <si>
    <t>3번 보스 6단계 2번 박스 장신구승급아이템</t>
  </si>
  <si>
    <t>3번 보스 6단계 2번 박스 골드</t>
  </si>
  <si>
    <t>3번 보스 6단계 2번 박스 젬</t>
  </si>
  <si>
    <t>3번 보스 6단계 2번 박스 정수아이템</t>
  </si>
  <si>
    <t>루비 열쇠 뽑기</t>
  </si>
  <si>
    <t>루비전용 룬스톤 뽑기Ⅰ</t>
  </si>
  <si>
    <t>루비전용 룬스톤 뽑기Ⅱ</t>
  </si>
  <si>
    <t>[일반][녹스]3~6성 무기 뽑기권 (일반3성)</t>
  </si>
  <si>
    <t>[일반][녹스]3~6성 무기 뽑기권 (일반4성)</t>
  </si>
  <si>
    <t>[일반][녹스]3~6성 무기 뽑기권 (일반5성)</t>
  </si>
  <si>
    <t>[일반][녹스]3~6성 무기 뽑기권 (일반6성)</t>
  </si>
  <si>
    <t>[일반][녹스]3~6성 무기 뽑기권 (녹스4성)</t>
  </si>
  <si>
    <t>[일반][녹스]3~6성 무기 뽑기권 (녹스5성)</t>
  </si>
  <si>
    <t>[일반][녹스]3~6성 무기 뽑기권 (녹스6성)</t>
  </si>
  <si>
    <t>[일반][녹스]3~6성 무기 뽑기권 보너스</t>
  </si>
  <si>
    <t>[일반][녹스]3~6성 방어구 뽑기권 (일반3성)</t>
  </si>
  <si>
    <t>[일반][녹스]3~6성 방어구 뽑기권 (일반4성)</t>
  </si>
  <si>
    <t>[일반][녹스]3~6성 방어구 뽑기권 (일반5성)</t>
  </si>
  <si>
    <t>[일반][녹스]3~6성 방어구 뽑기권 (일반6성)</t>
  </si>
  <si>
    <t>[일반][녹스]3~6성 방어구 뽑기권 (녹스4성)</t>
  </si>
  <si>
    <t>[일반][녹스]3~6성 방어구 뽑기권 (녹스5성)</t>
  </si>
  <si>
    <t>[일반][녹스]3~6성 방어구 뽑기권 (녹스6성)</t>
  </si>
  <si>
    <t>[일반][녹스]3~6성 방어구 뽑기권 보너스</t>
  </si>
  <si>
    <t>[일반][녹스]3~6성 장신구 뽑기권 (일반3성)</t>
  </si>
  <si>
    <t>[일반][녹스]3~6성 장신구 뽑기권 (일반4성)</t>
  </si>
  <si>
    <t>[일반][녹스]3~6성 장신구 뽑기권 (일반5성)</t>
  </si>
  <si>
    <t>[일반][녹스]3~6성 장신구 뽑기권 (일반6성)</t>
  </si>
  <si>
    <t>[일반][녹스]3~6성 장신구 뽑기권 (녹스4성)</t>
  </si>
  <si>
    <t>[일반][녹스]3~6성 장신구 뽑기권 (녹스5성)</t>
  </si>
  <si>
    <t>[일반][녹스]3~6성 장신구 뽑기권 (녹스6성)</t>
  </si>
  <si>
    <t>[일반][녹스]3~6성 장신구 뽑기권 보너스</t>
  </si>
  <si>
    <t>보이드의 무기 소환권2 4성 무기 일반</t>
  </si>
  <si>
    <t>보이드의 무기 소환권2 4성 무기 녹스</t>
  </si>
  <si>
    <t>보이드의 무기 소환권2 5성 무기 일반</t>
  </si>
  <si>
    <t>보이드의 무기 소환권2 5성 무기 녹스</t>
  </si>
  <si>
    <t>보이드의 무기 소환권2 6성 무기 일반</t>
  </si>
  <si>
    <t>보이드의 무기 소환권2 6성 무기 녹스</t>
  </si>
  <si>
    <t>보이드의 무기 소환권2 7성 무기 일반</t>
  </si>
  <si>
    <t>보이드의 무기 소환권2 7성 무기 녹스</t>
  </si>
  <si>
    <t>[녹스] 4성 무기 소환권(초월업적보상 새크리드제외)</t>
  </si>
  <si>
    <t>고대 방어구 재료소환권</t>
  </si>
  <si>
    <t>고대 장신구 재료소환권</t>
  </si>
  <si>
    <t>[녹스] 4성 장비 소환권 4성 무기</t>
  </si>
  <si>
    <t>[녹스] 4성 장비 소환권 4성 방어구</t>
  </si>
  <si>
    <t>[녹스] 4성 장비 소환권 4성 장신구</t>
  </si>
  <si>
    <t>장비 뽑기</t>
    <phoneticPr fontId="6" type="noConversion"/>
  </si>
  <si>
    <t xml:space="preserve">계정 제재 </t>
    <phoneticPr fontId="6" type="noConversion"/>
  </si>
  <si>
    <t>운영툴 제재 대상 즉시 처리</t>
    <phoneticPr fontId="6" type="noConversion"/>
  </si>
  <si>
    <t xml:space="preserve">운영툴 제재 대상 처리 시 관련 메시지 팝업 처리 </t>
    <phoneticPr fontId="6" type="noConversion"/>
  </si>
  <si>
    <t>퀘스트 보상</t>
    <phoneticPr fontId="6" type="noConversion"/>
  </si>
  <si>
    <t>서버리스트 Tag 처리 : Hot , New  서버 태그 처리</t>
    <phoneticPr fontId="6" type="noConversion"/>
  </si>
  <si>
    <t>고급 장비 뽑기 확률 조정 : 등급간 확률 상향, 녹스 확률 상향 (20170525_ShopGachaGradeGroup 참고)</t>
    <phoneticPr fontId="6" type="noConversion"/>
  </si>
  <si>
    <t xml:space="preserve">고급 장비 뽑기 10+1 이미지 수정 : 확률UP 마크 </t>
    <phoneticPr fontId="6" type="noConversion"/>
  </si>
  <si>
    <t>Quest List</t>
    <phoneticPr fontId="6" type="noConversion"/>
  </si>
  <si>
    <t>Paly Mode</t>
    <phoneticPr fontId="6" type="noConversion"/>
  </si>
  <si>
    <t>Paly Act</t>
    <phoneticPr fontId="6" type="noConversion"/>
  </si>
  <si>
    <t>개선 전</t>
    <phoneticPr fontId="6" type="noConversion"/>
  </si>
  <si>
    <t>개선 후</t>
    <phoneticPr fontId="6" type="noConversion"/>
  </si>
  <si>
    <t>총 단가</t>
    <phoneticPr fontId="6" type="noConversion"/>
  </si>
  <si>
    <t>보상1 종류</t>
    <phoneticPr fontId="6" type="noConversion"/>
  </si>
  <si>
    <t>수량</t>
    <phoneticPr fontId="6" type="noConversion"/>
  </si>
  <si>
    <t>보상2 종류</t>
    <phoneticPr fontId="6" type="noConversion"/>
  </si>
  <si>
    <t>골드</t>
    <phoneticPr fontId="6" type="noConversion"/>
  </si>
  <si>
    <t>열쇠</t>
  </si>
  <si>
    <t>1-1</t>
    <phoneticPr fontId="6" type="noConversion"/>
  </si>
  <si>
    <t>Dungeon</t>
  </si>
  <si>
    <t>1-3</t>
  </si>
  <si>
    <t>아이템 증가권</t>
  </si>
  <si>
    <t>3성 무기 소환권</t>
    <phoneticPr fontId="6" type="noConversion"/>
  </si>
  <si>
    <t>1-2</t>
  </si>
  <si>
    <t>1-4</t>
  </si>
  <si>
    <t>정수</t>
  </si>
  <si>
    <t>1-5</t>
  </si>
  <si>
    <t>우정포인트</t>
  </si>
  <si>
    <t>1-6</t>
  </si>
  <si>
    <t>EliteDungeon</t>
  </si>
  <si>
    <t>조력자 조각 - 피구르</t>
  </si>
  <si>
    <t>조력자 조각 - 피구르</t>
    <phoneticPr fontId="6" type="noConversion"/>
  </si>
  <si>
    <t>정수</t>
    <phoneticPr fontId="6" type="noConversion"/>
  </si>
  <si>
    <t>1-7</t>
  </si>
  <si>
    <t>1-7</t>
    <phoneticPr fontId="6" type="noConversion"/>
  </si>
  <si>
    <t>1-8</t>
  </si>
  <si>
    <t>1-9</t>
  </si>
  <si>
    <t>조력자 물약 - 중형</t>
  </si>
  <si>
    <t>1-10</t>
  </si>
  <si>
    <t>SkillRegistration / Dungeon</t>
    <phoneticPr fontId="6" type="noConversion"/>
  </si>
  <si>
    <t>골드 증가권</t>
  </si>
  <si>
    <t>2-1</t>
    <phoneticPr fontId="6" type="noConversion"/>
  </si>
  <si>
    <t>ItemDecompose / ItemUpgrade</t>
    <phoneticPr fontId="6" type="noConversion"/>
  </si>
  <si>
    <t>아이템 분해 / 강화</t>
    <phoneticPr fontId="6" type="noConversion"/>
  </si>
  <si>
    <t>경험치 2배 증가권</t>
  </si>
  <si>
    <t>2-2</t>
  </si>
  <si>
    <t>ServantWindow</t>
  </si>
  <si>
    <t>골드 2배 증가권</t>
  </si>
  <si>
    <t>2-3</t>
  </si>
  <si>
    <t>PassiveSkillUpgrade / Dungeon</t>
    <phoneticPr fontId="6" type="noConversion"/>
  </si>
  <si>
    <t>2-3</t>
    <phoneticPr fontId="6" type="noConversion"/>
  </si>
  <si>
    <t>2-4</t>
  </si>
  <si>
    <t>ParticularGoodsPurchase / Dungeon</t>
    <phoneticPr fontId="6" type="noConversion"/>
  </si>
  <si>
    <t>2-5</t>
  </si>
  <si>
    <t>2-6</t>
  </si>
  <si>
    <t>WeeklyStageWindow</t>
  </si>
  <si>
    <t>요일던전</t>
    <phoneticPr fontId="6" type="noConversion"/>
  </si>
  <si>
    <t>조력자 조각 - 수페르모</t>
  </si>
  <si>
    <t>2-7</t>
  </si>
  <si>
    <t>2-7</t>
    <phoneticPr fontId="6" type="noConversion"/>
  </si>
  <si>
    <t>2-8</t>
  </si>
  <si>
    <t>녹스 영혼석</t>
    <phoneticPr fontId="6" type="noConversion"/>
  </si>
  <si>
    <t>2-9</t>
  </si>
  <si>
    <t>녹스 무기 주문서</t>
    <phoneticPr fontId="6" type="noConversion"/>
  </si>
  <si>
    <t>칭호등록권</t>
    <phoneticPr fontId="6" type="noConversion"/>
  </si>
  <si>
    <t>2-10</t>
  </si>
  <si>
    <t>3성 방어구 소환권</t>
    <phoneticPr fontId="6" type="noConversion"/>
  </si>
  <si>
    <t>4성 방어구 소환권</t>
    <phoneticPr fontId="6" type="noConversion"/>
  </si>
  <si>
    <t>녹스 갑옷 주문서</t>
    <phoneticPr fontId="6" type="noConversion"/>
  </si>
  <si>
    <t>3-1</t>
    <phoneticPr fontId="6" type="noConversion"/>
  </si>
  <si>
    <t>3-2</t>
  </si>
  <si>
    <t>1성 무기 소환권</t>
    <phoneticPr fontId="6" type="noConversion"/>
  </si>
  <si>
    <t>3-3</t>
  </si>
  <si>
    <t>2성 무기 소환권</t>
    <phoneticPr fontId="6" type="noConversion"/>
  </si>
  <si>
    <t>3-4</t>
  </si>
  <si>
    <t>3-5</t>
  </si>
  <si>
    <t>Dialogue / Dungeon</t>
    <phoneticPr fontId="6" type="noConversion"/>
  </si>
  <si>
    <t>3-6</t>
  </si>
  <si>
    <t>조력자 조각 - 드레이크</t>
    <phoneticPr fontId="6" type="noConversion"/>
  </si>
  <si>
    <t>3-7</t>
  </si>
  <si>
    <t>1성 방어구 소환권</t>
    <phoneticPr fontId="6" type="noConversion"/>
  </si>
  <si>
    <t>3-8</t>
  </si>
  <si>
    <t>Dialogue</t>
  </si>
  <si>
    <t>세트아이템</t>
    <phoneticPr fontId="6" type="noConversion"/>
  </si>
  <si>
    <t>2성 방어구 소환권</t>
    <phoneticPr fontId="6" type="noConversion"/>
  </si>
  <si>
    <t>3-9</t>
  </si>
  <si>
    <t>GuildWindow</t>
  </si>
  <si>
    <t>3-10</t>
  </si>
  <si>
    <t>3-10</t>
    <phoneticPr fontId="6" type="noConversion"/>
  </si>
  <si>
    <t>3성 장신구 소환권</t>
    <phoneticPr fontId="6" type="noConversion"/>
  </si>
  <si>
    <t>4성 장신구 소환권</t>
    <phoneticPr fontId="6" type="noConversion"/>
  </si>
  <si>
    <t>4-1</t>
    <phoneticPr fontId="6" type="noConversion"/>
  </si>
  <si>
    <t>4-1</t>
  </si>
  <si>
    <t>4-2</t>
  </si>
  <si>
    <t>1성 장신구 소환권</t>
    <phoneticPr fontId="6" type="noConversion"/>
  </si>
  <si>
    <t>4-3</t>
  </si>
  <si>
    <t>2성 장신구 소환권</t>
    <phoneticPr fontId="6" type="noConversion"/>
  </si>
  <si>
    <t>4-4</t>
  </si>
  <si>
    <t>4-5</t>
  </si>
  <si>
    <t>4-6</t>
  </si>
  <si>
    <t>5성 장신구 소환권</t>
    <phoneticPr fontId="6" type="noConversion"/>
  </si>
  <si>
    <t>4-7</t>
  </si>
  <si>
    <t>2성 룬스톤 소환권</t>
    <phoneticPr fontId="6" type="noConversion"/>
  </si>
  <si>
    <t>4-8</t>
  </si>
  <si>
    <t>4-9</t>
  </si>
  <si>
    <t>룬스톤</t>
    <phoneticPr fontId="6" type="noConversion"/>
  </si>
  <si>
    <t>조력자 물약 - 대형</t>
  </si>
  <si>
    <t>4-10</t>
  </si>
  <si>
    <t>3성 룬스톤 소환권</t>
    <phoneticPr fontId="6" type="noConversion"/>
  </si>
  <si>
    <t>4성 룬스톤 소환권</t>
    <phoneticPr fontId="6" type="noConversion"/>
  </si>
  <si>
    <t>5-1</t>
    <phoneticPr fontId="6" type="noConversion"/>
  </si>
  <si>
    <t>4성~7성 무기 소환권</t>
  </si>
  <si>
    <t>5-2</t>
  </si>
  <si>
    <t>PvP</t>
  </si>
  <si>
    <t>5-3</t>
  </si>
  <si>
    <t>조력자 물약 - 중형</t>
    <phoneticPr fontId="6" type="noConversion"/>
  </si>
  <si>
    <t>5-4</t>
  </si>
  <si>
    <t>균열</t>
    <phoneticPr fontId="6" type="noConversion"/>
  </si>
  <si>
    <t>조력자 물약 - 대형</t>
    <phoneticPr fontId="6" type="noConversion"/>
  </si>
  <si>
    <t>5-5</t>
  </si>
  <si>
    <t>조력자 물약 - 초대형</t>
    <phoneticPr fontId="6" type="noConversion"/>
  </si>
  <si>
    <t>5-6</t>
  </si>
  <si>
    <t>초월</t>
    <phoneticPr fontId="6" type="noConversion"/>
  </si>
  <si>
    <t>조력자 조각 - 레글리스</t>
  </si>
  <si>
    <t>5-7</t>
  </si>
  <si>
    <t>5-8</t>
  </si>
  <si>
    <t>수호석</t>
    <phoneticPr fontId="6" type="noConversion"/>
  </si>
  <si>
    <t>조력자 조각 - 베아루스</t>
  </si>
  <si>
    <t>5-9</t>
  </si>
  <si>
    <t>5-10</t>
  </si>
  <si>
    <t>4성 무기 소환권</t>
    <phoneticPr fontId="6" type="noConversion"/>
  </si>
  <si>
    <t>5성 무기 소환권</t>
    <phoneticPr fontId="6" type="noConversion"/>
  </si>
  <si>
    <t>조력자 조각 - 쿠르크</t>
  </si>
  <si>
    <t>6-1</t>
    <phoneticPr fontId="6" type="noConversion"/>
  </si>
  <si>
    <t>조력자 조각 - 쿠이안</t>
  </si>
  <si>
    <t>6-2</t>
  </si>
  <si>
    <t>조력자 조각 - 루스트룸</t>
    <phoneticPr fontId="6" type="noConversion"/>
  </si>
  <si>
    <t>6-3</t>
  </si>
  <si>
    <t>6-4</t>
  </si>
  <si>
    <t>조력자 조각 - 로켈토즈</t>
  </si>
  <si>
    <t>6-5</t>
  </si>
  <si>
    <t>조력자 조각 - 케라버그</t>
  </si>
  <si>
    <t>6-6</t>
  </si>
  <si>
    <t>조력자 조각 - 헤르케리움</t>
  </si>
  <si>
    <t>6-7</t>
  </si>
  <si>
    <t>조력자 조각 - 프리겔리두즈</t>
  </si>
  <si>
    <t>6-8</t>
  </si>
  <si>
    <t>조력자 조각 - 퀸투스</t>
  </si>
  <si>
    <t>6-9</t>
  </si>
  <si>
    <t>조력자 조각 - 페르페투스</t>
    <phoneticPr fontId="6" type="noConversion"/>
  </si>
  <si>
    <t>6-10</t>
  </si>
  <si>
    <t>5성 방어구 소환권</t>
    <phoneticPr fontId="6" type="noConversion"/>
  </si>
  <si>
    <t>7-1</t>
    <phoneticPr fontId="6" type="noConversion"/>
  </si>
  <si>
    <t>7-2</t>
  </si>
  <si>
    <t>7-3</t>
  </si>
  <si>
    <t>7-4</t>
  </si>
  <si>
    <t>수호석 고유 능력</t>
    <phoneticPr fontId="6" type="noConversion"/>
  </si>
  <si>
    <t>7-5</t>
  </si>
  <si>
    <t>7-5</t>
    <phoneticPr fontId="6" type="noConversion"/>
  </si>
  <si>
    <t>7-6</t>
  </si>
  <si>
    <t>7-7</t>
  </si>
  <si>
    <t>7-8</t>
  </si>
  <si>
    <t>7-9</t>
  </si>
  <si>
    <t>조력자 물약 - 초대형</t>
  </si>
  <si>
    <t>7-10</t>
  </si>
  <si>
    <t>5~7성 장신구 소환권</t>
    <phoneticPr fontId="6" type="noConversion"/>
  </si>
  <si>
    <t>8-1</t>
    <phoneticPr fontId="6" type="noConversion"/>
  </si>
  <si>
    <t>8-2</t>
  </si>
  <si>
    <t>8-3</t>
  </si>
  <si>
    <t>8-4</t>
  </si>
  <si>
    <t>8-5</t>
  </si>
  <si>
    <t>8-6</t>
  </si>
  <si>
    <t>8-7</t>
  </si>
  <si>
    <t>8-8</t>
  </si>
  <si>
    <t>8-9</t>
  </si>
  <si>
    <t>8-10</t>
  </si>
  <si>
    <t>5성 룬스톤 소환권</t>
    <phoneticPr fontId="6" type="noConversion"/>
  </si>
  <si>
    <t>5~7성 룬스톤 소환권</t>
    <phoneticPr fontId="6" type="noConversion"/>
  </si>
  <si>
    <t>9-1</t>
    <phoneticPr fontId="6" type="noConversion"/>
  </si>
  <si>
    <t>9-2</t>
    <phoneticPr fontId="6" type="noConversion"/>
  </si>
  <si>
    <t>9-3</t>
  </si>
  <si>
    <t>9-4</t>
  </si>
  <si>
    <t>9-5</t>
  </si>
  <si>
    <t>9-6</t>
  </si>
  <si>
    <t>조력자 조각 - 로켈토즈</t>
    <phoneticPr fontId="6" type="noConversion"/>
  </si>
  <si>
    <t>9-7</t>
  </si>
  <si>
    <t>9-8</t>
  </si>
  <si>
    <t>9-9</t>
  </si>
  <si>
    <t>9-10</t>
  </si>
  <si>
    <t>퀘스트 보상 재설정 ( 20170525_퀘스트 보상 개선 참고)</t>
    <phoneticPr fontId="6" type="noConversion"/>
  </si>
  <si>
    <t>운영툴</t>
    <phoneticPr fontId="6" type="noConversion"/>
  </si>
  <si>
    <t>일괄지급 기능 개선</t>
    <phoneticPr fontId="6" type="noConversion"/>
  </si>
  <si>
    <t>순서 변경 적용 : 서버 노출 순서 기능 추가 (Serverinfo 를 통해 적용: 번들로 반영가능)</t>
    <phoneticPr fontId="6" type="noConversion"/>
  </si>
  <si>
    <t>[2017 05월 30일 One Store &amp; Google 라이브 서버 및 QA 서버 빌드 개발 및 수정 항목 ( 5월 31일 업데이트 예정항목)]</t>
    <phoneticPr fontId="6" type="noConversion"/>
  </si>
  <si>
    <t>이벤트 출석(7일)</t>
    <phoneticPr fontId="6" type="noConversion"/>
  </si>
  <si>
    <t>7일 이벤트 출석 시스템 추가: 연속출석 아님, 기간 설정(시작일, 종료일)</t>
    <phoneticPr fontId="6" type="noConversion"/>
  </si>
  <si>
    <t>Tool 에서
읽어들이는 값에 대한
여부를 결정하는 필드.</t>
  </si>
  <si>
    <t>출석이벤트(7일) 그룹 설명</t>
  </si>
  <si>
    <t>출석이벤트(7일) 그릅코드</t>
  </si>
  <si>
    <t>출석이벤트관련 저장단위
* Character : 클래스캐릭터단위
* Player : 계정 단위</t>
  </si>
  <si>
    <t>출석이벤트 회차
UI 상 등록되는 슬롯 넘버로도 같이 사용</t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</si>
  <si>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아이템1 인덱스</t>
    </r>
    <r>
      <rPr>
        <sz val="10"/>
        <color indexed="8"/>
        <rFont val="맑은 고딕"/>
        <family val="3"/>
        <charset val="129"/>
      </rPr>
      <t xml:space="preserve">
ItemInfo 의 Item 테이블 Item 의 GeneralTypeCode 연동
* GTCcde: 해당 아이템인덱스코드
* -1: 사용안함</t>
    </r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</si>
  <si>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아이템1의 제공개수</t>
    </r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</si>
  <si>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아이템2 인덱스</t>
    </r>
    <r>
      <rPr>
        <sz val="10"/>
        <color indexed="8"/>
        <rFont val="맑은 고딕"/>
        <family val="3"/>
        <charset val="129"/>
      </rPr>
      <t xml:space="preserve">
ItemInfo 의 Item 테이블 Item 의 GeneralTypeCode 연동
* GTCcde: 해당 아이템인덱스코드
* -1: 사용안함</t>
    </r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</si>
  <si>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아이템2의 제공개수</t>
    </r>
    <r>
      <rPr>
        <sz val="10"/>
        <color indexed="8"/>
        <rFont val="맑은 고딕"/>
        <family val="3"/>
        <charset val="129"/>
      </rPr>
      <t xml:space="preserve">
* N:  개수
* -1: 없음</t>
    </r>
  </si>
  <si>
    <t>보상설명</t>
  </si>
  <si>
    <t>출석이벤트(7일) 타입1</t>
  </si>
  <si>
    <t>Character</t>
  </si>
  <si>
    <t>6~7성 방어구 소환권(97%) 1장</t>
  </si>
  <si>
    <t>골드 50000</t>
  </si>
  <si>
    <t>4~6성 장신구 소환권 1장</t>
  </si>
  <si>
    <t>균열던전 입장 제한레벨 : 25레벨 -&gt; 20레벨 변경</t>
    <phoneticPr fontId="6" type="noConversion"/>
  </si>
  <si>
    <t>1. 툴팁 튜토리얼 문구 수정</t>
    <phoneticPr fontId="6" type="noConversion"/>
  </si>
  <si>
    <t>2. 도움말 문구 수정</t>
    <phoneticPr fontId="6" type="noConversion"/>
  </si>
  <si>
    <t>3. 퀘스트 '균열' 대사 수정</t>
    <phoneticPr fontId="6" type="noConversion"/>
  </si>
  <si>
    <t>4. 캐릭터 레벨 20 미만일 때, 던전과 마을지도 균열 던전 버튼 터치 시 팝업창 출력</t>
    <phoneticPr fontId="6" type="noConversion"/>
  </si>
  <si>
    <t>서버 태그 및 서버 상태 타입 설정
11: 최근 접속 서버
12: 추천 서버
13: 신규 서버
21: 원활 서버
22: 보통 서버
23: 혼잡 서버(접속가능) - 알림없음
24: 혼잡 서버(접속 불가) - 알림 있음
31: 점검 서버</t>
  </si>
  <si>
    <r>
      <t xml:space="preserve">접속자 수에 따른 서버 상태 표시 설정
(접속 제한이 아님)
해당 수치 이상
-1 : 관계없음
</t>
    </r>
    <r>
      <rPr>
        <b/>
        <sz val="10"/>
        <color indexed="8"/>
        <rFont val="맑은 고딕"/>
        <family val="3"/>
        <charset val="129"/>
      </rPr>
      <t>N : 해상 수치 이상</t>
    </r>
  </si>
  <si>
    <r>
      <t xml:space="preserve">접속자 수에 따른 서버 상태 표시 설정
(접속 제한이 아님)
해당 수치 미만
-1 : 관계없음
</t>
    </r>
    <r>
      <rPr>
        <b/>
        <sz val="10"/>
        <color indexed="8"/>
        <rFont val="맑은 고딕"/>
        <family val="3"/>
        <charset val="129"/>
      </rPr>
      <t>N : 해상 수치 미만
실제 서버 접속 가능 인원수는 3천~5천명으로 버퍼를 잡고있음.</t>
    </r>
  </si>
  <si>
    <t>서버 태그와 서버 상태 설명</t>
  </si>
  <si>
    <t>서버 태그와 서버 상태 설명 텍스트 코드 연동
TextInfo 의
TextCommon 테이블 연동</t>
  </si>
  <si>
    <t>원활</t>
  </si>
  <si>
    <t>보통</t>
  </si>
  <si>
    <t>혼잡</t>
  </si>
  <si>
    <t>매우혼잡</t>
  </si>
  <si>
    <t>점검</t>
  </si>
  <si>
    <t>서버 상태관련 접속인원수 설정 범위값 수정 (20170530_ServerTagNState 참고)</t>
    <phoneticPr fontId="6" type="noConversion"/>
  </si>
  <si>
    <t>7일간 회차 기준으로 회차별 아이템 등록,설정 (20170530_AttendanceEvent 참고)</t>
    <phoneticPr fontId="6" type="noConversion"/>
  </si>
  <si>
    <t xml:space="preserve">캐릭터 기준으로 출석 저장 </t>
    <phoneticPr fontId="6" type="noConversion"/>
  </si>
  <si>
    <t>5. 캐릭터 레벨 20 일 때, 정상 입장 / 20레벨 도달시 관련 컨텐츠 개방 표시</t>
    <phoneticPr fontId="6" type="noConversion"/>
  </si>
  <si>
    <t>경험치, 레벨, 스킬포인트, 각 던전입장 포인트 입장 수 메모리 변조 방지</t>
  </si>
  <si>
    <t>해킹 방지</t>
    <phoneticPr fontId="6" type="noConversion"/>
  </si>
  <si>
    <t>레벨 업시 새로 획득한 스킬, 스킬 슬롯에 자동 장착되는 기능.(레벨10이하에서만 작동) : 빈슬롯/메인슬롯(상단스킬슬롯) 부터</t>
    <phoneticPr fontId="6" type="noConversion"/>
  </si>
  <si>
    <t>인게임(일반,정예,균열) 친구 소환 및 친구 자동전투 기능 구현</t>
  </si>
  <si>
    <t>친구 소환 시스템</t>
    <phoneticPr fontId="6" type="noConversion"/>
  </si>
  <si>
    <t>스킬 자동 장착 시스템</t>
    <phoneticPr fontId="6" type="noConversion"/>
  </si>
  <si>
    <t>옵션셋팅 기능 추가(로비 유저 인원 조절 기능) : 1명 ~ 30명까지 조정</t>
    <phoneticPr fontId="6" type="noConversion"/>
  </si>
  <si>
    <t>게임 설정</t>
    <phoneticPr fontId="6" type="noConversion"/>
  </si>
  <si>
    <t>서버 리스트 매우혼잡(25번:접속불가상태 5001명이상) 시 팝업 노출 :잠시 뒤 다시 시도 팝업</t>
    <phoneticPr fontId="6" type="noConversion"/>
  </si>
  <si>
    <t>열쇠 300</t>
  </si>
  <si>
    <t>4~7성 룬스톤 소환권 1장</t>
  </si>
  <si>
    <t>균열석 30</t>
  </si>
  <si>
    <t xml:space="preserve"> 다이아 700, 5~7성 무기 소환권 1장</t>
  </si>
  <si>
    <t>요일 던전</t>
    <phoneticPr fontId="6" type="noConversion"/>
  </si>
  <si>
    <t>아이템 증가권</t>
    <phoneticPr fontId="6" type="noConversion"/>
  </si>
  <si>
    <t>일반, 정예 게임 플레이 시 아이템 증가권 사용으로 중도 포기할 경우 타 던전모드에서 보상에 아이템 증가권이 적용되던 문제 해결.</t>
    <phoneticPr fontId="6" type="noConversion"/>
  </si>
  <si>
    <t>친구 소환</t>
    <phoneticPr fontId="6" type="noConversion"/>
  </si>
  <si>
    <t>일반, 정예, 균열 던전에서의 친구 소환 대상은 해당 친구의 대표 캐릭터를 소환하도록 수정.</t>
    <phoneticPr fontId="6" type="noConversion"/>
  </si>
  <si>
    <t>수호레이드 던전</t>
    <phoneticPr fontId="6" type="noConversion"/>
  </si>
  <si>
    <t>수호레이드 진행 시 소환된 친구, 길드원들이 정지되는 현상 수정.</t>
    <phoneticPr fontId="6" type="noConversion"/>
  </si>
  <si>
    <t>나이트 클래스 활력충전량 증가</t>
    <phoneticPr fontId="6" type="noConversion"/>
  </si>
  <si>
    <t>5초당 활력 회복량</t>
    <phoneticPr fontId="6" type="noConversion"/>
  </si>
  <si>
    <t>캐릭터 클래스</t>
    <phoneticPr fontId="6" type="noConversion"/>
  </si>
  <si>
    <t>버서커 기준 100%</t>
    <phoneticPr fontId="6" type="noConversion"/>
  </si>
  <si>
    <t>기본 충전 최대 활력</t>
    <phoneticPr fontId="6" type="noConversion"/>
  </si>
  <si>
    <t>버서커의 102%</t>
    <phoneticPr fontId="6" type="noConversion"/>
  </si>
  <si>
    <t>버서커의 496%</t>
    <phoneticPr fontId="6" type="noConversion"/>
  </si>
  <si>
    <t>버서커의 85%</t>
    <phoneticPr fontId="6" type="noConversion"/>
  </si>
  <si>
    <t>StmChrg</t>
    <phoneticPr fontId="6" type="noConversion"/>
  </si>
  <si>
    <t>룬스톤 파밍 던전 : 룬스톤 획득 개수 문제 수정.</t>
    <phoneticPr fontId="6" type="noConversion"/>
  </si>
  <si>
    <t>나이트 클래스의 5초당 활력충전량(StmChrg)이 버서커의 85% 만큼 충전되도록 상향. (20170605_PlayerBaseStatues Sheet 참고)</t>
    <phoneticPr fontId="6" type="noConversion"/>
  </si>
  <si>
    <t>던전 클리어 후 APK 변조 여부 체크 기능 추가.</t>
  </si>
  <si>
    <t>스피드핵 감지 기능 수정(감도 조절, 렉으로 인해 클라이언트가 서버 시간보다 느릴 경우 체크 제외)</t>
  </si>
  <si>
    <t>APK빌드 해쉬코드검사 및 APK빌드 해쉬코드 검사를 이용한 해킹방치 추가</t>
  </si>
  <si>
    <t>▶ [장비 UP 패키지] 구성품</t>
    <phoneticPr fontId="6" type="noConversion"/>
  </si>
  <si>
    <t>지급수량</t>
    <phoneticPr fontId="6" type="noConversion"/>
  </si>
  <si>
    <t>판매 기간</t>
    <phoneticPr fontId="6" type="noConversion"/>
  </si>
  <si>
    <t>장비 UP 패키지</t>
    <phoneticPr fontId="6" type="noConversion"/>
  </si>
  <si>
    <t>무기 UP 패키지</t>
    <phoneticPr fontId="6" type="noConversion"/>
  </si>
  <si>
    <t>캐릭터당 3회</t>
    <phoneticPr fontId="6" type="noConversion"/>
  </si>
  <si>
    <t xml:space="preserve">5월 31일 ~ </t>
    <phoneticPr fontId="6" type="noConversion"/>
  </si>
  <si>
    <t>(6월 8일 점검 후)구매 제한 횟수 초기화</t>
    <phoneticPr fontId="6" type="noConversion"/>
  </si>
  <si>
    <t>다이아</t>
    <phoneticPr fontId="6" type="noConversion"/>
  </si>
  <si>
    <t>희귀~불멸 무기 소환권</t>
    <phoneticPr fontId="6" type="noConversion"/>
  </si>
  <si>
    <t>열쇠</t>
    <phoneticPr fontId="6" type="noConversion"/>
  </si>
  <si>
    <t>열쇠</t>
    <phoneticPr fontId="6" type="noConversion"/>
  </si>
  <si>
    <t>강화정수</t>
    <phoneticPr fontId="6" type="noConversion"/>
  </si>
  <si>
    <t>골드</t>
    <phoneticPr fontId="6" type="noConversion"/>
  </si>
  <si>
    <t>* 예상가격(플레이 시간을 줄여주는 효과로 가격 산정 불가)</t>
    <phoneticPr fontId="6" type="noConversion"/>
  </si>
  <si>
    <t>방어구 UP 패키지</t>
    <phoneticPr fontId="6" type="noConversion"/>
  </si>
  <si>
    <t>* 5회 리셋 시 균열석 90개 획득(5회 리셋 비용 + 균열던전 1판당 열쇠 6개 소모)</t>
    <phoneticPr fontId="6" type="noConversion"/>
  </si>
  <si>
    <t>* 고급 장비 10+1 뽑기 시 획득 장비 분해 기준</t>
    <phoneticPr fontId="6" type="noConversion"/>
  </si>
  <si>
    <t>강화정수</t>
    <phoneticPr fontId="6" type="noConversion"/>
  </si>
  <si>
    <t>* 무기 / 방어구 / 장신구 구분없이 공통으로 산정</t>
    <phoneticPr fontId="6" type="noConversion"/>
  </si>
  <si>
    <t>장신구 UP 패키지</t>
    <phoneticPr fontId="6" type="noConversion"/>
  </si>
  <si>
    <t>즉시 완료권</t>
    <phoneticPr fontId="6" type="noConversion"/>
  </si>
  <si>
    <t>강화정수</t>
    <phoneticPr fontId="6" type="noConversion"/>
  </si>
  <si>
    <t>경험치 2배 증가권</t>
    <phoneticPr fontId="6" type="noConversion"/>
  </si>
  <si>
    <t>▶ [지배자의 패키지] 구성품</t>
    <phoneticPr fontId="6" type="noConversion"/>
  </si>
  <si>
    <t>상품 구성</t>
    <phoneticPr fontId="6" type="noConversion"/>
  </si>
  <si>
    <t>판매 기간</t>
    <phoneticPr fontId="6" type="noConversion"/>
  </si>
  <si>
    <t>지배자의 패키지</t>
    <phoneticPr fontId="6" type="noConversion"/>
  </si>
  <si>
    <t>지배자의 패키지 1단계</t>
  </si>
  <si>
    <t xml:space="preserve">5월 23일 ~ </t>
    <phoneticPr fontId="6" type="noConversion"/>
  </si>
  <si>
    <t>[고대의 패키지] 대체 상품</t>
    <phoneticPr fontId="6" type="noConversion"/>
  </si>
  <si>
    <t>골드</t>
    <phoneticPr fontId="6" type="noConversion"/>
  </si>
  <si>
    <t>강화 정수</t>
    <phoneticPr fontId="6" type="noConversion"/>
  </si>
  <si>
    <t>무기 승급 스톤</t>
    <phoneticPr fontId="6" type="noConversion"/>
  </si>
  <si>
    <t>&gt; 등급별 룬스톤 가격표</t>
  </si>
  <si>
    <t>지배자의 패키지 2단계</t>
  </si>
  <si>
    <t>7성 룬스톤</t>
  </si>
  <si>
    <t>6성 룬스톤</t>
  </si>
  <si>
    <t>유일~전설 방어구 소환권</t>
    <phoneticPr fontId="6" type="noConversion"/>
  </si>
  <si>
    <t>5성 룬스톤</t>
  </si>
  <si>
    <t>4성 룬스톤</t>
  </si>
  <si>
    <t>3성 룬스톤</t>
  </si>
  <si>
    <t>지배자의 패키지 3단계</t>
  </si>
  <si>
    <t xml:space="preserve">5월 23일 ~ </t>
    <phoneticPr fontId="6" type="noConversion"/>
  </si>
  <si>
    <t>영웅~불멸 룬스톤</t>
  </si>
  <si>
    <t>강화정수</t>
    <phoneticPr fontId="6" type="noConversion"/>
  </si>
  <si>
    <t>영웅~불멸 장신구 소환권</t>
    <phoneticPr fontId="6" type="noConversion"/>
  </si>
  <si>
    <t>지배자의 패키지 4단계</t>
  </si>
  <si>
    <t>골드</t>
    <phoneticPr fontId="6" type="noConversion"/>
  </si>
  <si>
    <t>영웅~불멸 룬스톤 소환권</t>
    <phoneticPr fontId="6" type="noConversion"/>
  </si>
  <si>
    <t>전설~불멸 방어구 소환권</t>
    <phoneticPr fontId="6" type="noConversion"/>
  </si>
  <si>
    <t>지배자의 패키지 5단계</t>
  </si>
  <si>
    <t>무기 승급 스톤</t>
    <phoneticPr fontId="6" type="noConversion"/>
  </si>
  <si>
    <t>[NOX] 4성 장비 소환권</t>
    <phoneticPr fontId="6" type="noConversion"/>
  </si>
  <si>
    <t>▶ [상점 패키지] 상점</t>
    <phoneticPr fontId="6" type="noConversion"/>
  </si>
  <si>
    <t>상품 구성</t>
    <phoneticPr fontId="6" type="noConversion"/>
  </si>
  <si>
    <t>판매 기간</t>
    <phoneticPr fontId="6" type="noConversion"/>
  </si>
  <si>
    <t>상점 패키지</t>
    <phoneticPr fontId="6" type="noConversion"/>
  </si>
  <si>
    <t>캐릭터 기준 1회</t>
    <phoneticPr fontId="6" type="noConversion"/>
  </si>
  <si>
    <t xml:space="preserve">6월 8일 ~ </t>
    <phoneticPr fontId="6" type="noConversion"/>
  </si>
  <si>
    <t>6성~7성 장비 소환권</t>
  </si>
  <si>
    <t>방어구 승급 스톤</t>
    <phoneticPr fontId="6" type="noConversion"/>
  </si>
  <si>
    <t>장신구 승급 스톤</t>
    <phoneticPr fontId="6" type="noConversion"/>
  </si>
  <si>
    <t>균열석 패키지</t>
    <phoneticPr fontId="6" type="noConversion"/>
  </si>
  <si>
    <t>다이아</t>
    <phoneticPr fontId="6" type="noConversion"/>
  </si>
  <si>
    <t>캐릭터 기준 10회</t>
    <phoneticPr fontId="6" type="noConversion"/>
  </si>
  <si>
    <t xml:space="preserve">5월 31일 ~ </t>
    <phoneticPr fontId="6" type="noConversion"/>
  </si>
  <si>
    <t>(6월 8일 점검 후)구매 제한 횟수 초기화</t>
    <phoneticPr fontId="6" type="noConversion"/>
  </si>
  <si>
    <t>균열석</t>
    <phoneticPr fontId="6" type="noConversion"/>
  </si>
  <si>
    <t>즉시완료 패키지</t>
    <phoneticPr fontId="6" type="noConversion"/>
  </si>
  <si>
    <t>즉시 완료권</t>
    <phoneticPr fontId="6" type="noConversion"/>
  </si>
  <si>
    <t>열쇠 패키지</t>
    <phoneticPr fontId="6" type="noConversion"/>
  </si>
  <si>
    <t>열쇠</t>
    <phoneticPr fontId="6" type="noConversion"/>
  </si>
  <si>
    <t>강화 패키지(할인)</t>
  </si>
  <si>
    <t>무기 승급 스톤 패키지</t>
  </si>
  <si>
    <t>방어구 승급 스톤 패키지</t>
    <phoneticPr fontId="6" type="noConversion"/>
  </si>
  <si>
    <t>장신구 승급 스톤 패키지</t>
    <phoneticPr fontId="6" type="noConversion"/>
  </si>
  <si>
    <t>승급 패키지(할인)</t>
    <phoneticPr fontId="6" type="noConversion"/>
  </si>
  <si>
    <t>조력자 패키지(할인)</t>
    <phoneticPr fontId="6" type="noConversion"/>
  </si>
  <si>
    <t>▶ 성장 패키지</t>
    <phoneticPr fontId="6" type="noConversion"/>
  </si>
  <si>
    <t>성장 패키지</t>
    <phoneticPr fontId="6" type="noConversion"/>
  </si>
  <si>
    <t>5레벨 달성</t>
  </si>
  <si>
    <t>계정당 1회</t>
    <phoneticPr fontId="6" type="noConversion"/>
  </si>
  <si>
    <t>구매 레벨 제한 없음</t>
    <phoneticPr fontId="6" type="noConversion"/>
  </si>
  <si>
    <t>10레벨 달성</t>
  </si>
  <si>
    <t>15레벨 달성</t>
  </si>
  <si>
    <t>20레벨 달성</t>
  </si>
  <si>
    <t>30레벨 달성</t>
  </si>
  <si>
    <t>▶ Lv50 성장 패키지</t>
    <phoneticPr fontId="6" type="noConversion"/>
  </si>
  <si>
    <t>Lv50 성장 패키지</t>
    <phoneticPr fontId="6" type="noConversion"/>
  </si>
  <si>
    <t>35레벨 달성</t>
    <phoneticPr fontId="6" type="noConversion"/>
  </si>
  <si>
    <t>40레벨 달성</t>
    <phoneticPr fontId="6" type="noConversion"/>
  </si>
  <si>
    <t>45레벨 달성</t>
    <phoneticPr fontId="6" type="noConversion"/>
  </si>
  <si>
    <t>50레벨 달성</t>
    <phoneticPr fontId="6" type="noConversion"/>
  </si>
  <si>
    <t>[NOX] 4성 방어구 소환권</t>
    <phoneticPr fontId="6" type="noConversion"/>
  </si>
  <si>
    <t>▶ 수호자 성장 패키지</t>
    <phoneticPr fontId="6" type="noConversion"/>
  </si>
  <si>
    <t>수호자 성장 패키지</t>
    <phoneticPr fontId="6" type="noConversion"/>
  </si>
  <si>
    <t>GD Lv100 달성</t>
    <phoneticPr fontId="6" type="noConversion"/>
  </si>
  <si>
    <t>GD Lv200 달성</t>
    <phoneticPr fontId="6" type="noConversion"/>
  </si>
  <si>
    <t>GD Lv300 달성</t>
    <phoneticPr fontId="6" type="noConversion"/>
  </si>
  <si>
    <t>GD Lv400 달성</t>
    <phoneticPr fontId="6" type="noConversion"/>
  </si>
  <si>
    <t>GD Lv500 달성</t>
    <phoneticPr fontId="6" type="noConversion"/>
  </si>
  <si>
    <t>▶ 한정판 월정액 패키지</t>
    <phoneticPr fontId="6" type="noConversion"/>
  </si>
  <si>
    <t>한정판 월정액패키지</t>
    <phoneticPr fontId="6" type="noConversion"/>
  </si>
  <si>
    <t>월정액 패키지NEW</t>
  </si>
  <si>
    <t>3성 세인트 방어구</t>
    <phoneticPr fontId="6" type="noConversion"/>
  </si>
  <si>
    <t>▶ 균열석 월정액 패키지</t>
    <phoneticPr fontId="6" type="noConversion"/>
  </si>
  <si>
    <t>균열석 월정액 패키지</t>
    <phoneticPr fontId="6" type="noConversion"/>
  </si>
  <si>
    <t>균열석(즉시 지급)</t>
    <phoneticPr fontId="6" type="noConversion"/>
  </si>
  <si>
    <t>계정당 1회</t>
    <phoneticPr fontId="6" type="noConversion"/>
  </si>
  <si>
    <t xml:space="preserve">6월 8일 ~ </t>
    <phoneticPr fontId="6" type="noConversion"/>
  </si>
  <si>
    <t>구매 레벨 제한 없음</t>
    <phoneticPr fontId="6" type="noConversion"/>
  </si>
  <si>
    <t>균열석(매일 지급)</t>
    <phoneticPr fontId="6" type="noConversion"/>
  </si>
  <si>
    <t>▶ 다이아 상점</t>
    <phoneticPr fontId="6" type="noConversion"/>
  </si>
  <si>
    <t>상품명</t>
  </si>
  <si>
    <t>지급 수량</t>
  </si>
  <si>
    <t>보너스 수량</t>
  </si>
  <si>
    <t>실제 지급 수량</t>
  </si>
  <si>
    <t>다이아 상점</t>
  </si>
  <si>
    <t>다이아 300개</t>
  </si>
  <si>
    <t>다이아 500개</t>
  </si>
  <si>
    <t>다이아 1000개</t>
  </si>
  <si>
    <t>다이아 3000개</t>
  </si>
  <si>
    <t>다이아 5000개</t>
  </si>
  <si>
    <t>다이아 10000개</t>
  </si>
  <si>
    <t>▶ 6~7성 장비 소환권 획득 확률</t>
    <phoneticPr fontId="6" type="noConversion"/>
  </si>
  <si>
    <t>등급</t>
    <phoneticPr fontId="6" type="noConversion"/>
  </si>
  <si>
    <t>종류</t>
    <phoneticPr fontId="6" type="noConversion"/>
  </si>
  <si>
    <t>개별 확률</t>
    <phoneticPr fontId="6" type="noConversion"/>
  </si>
  <si>
    <t>일반 6성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</si>
  <si>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</si>
  <si>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</si>
  <si>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</si>
  <si>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NOX 6성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</si>
  <si>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</si>
  <si>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</si>
  <si>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</si>
  <si>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일반7성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</si>
  <si>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</si>
  <si>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</si>
  <si>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</si>
  <si>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유료화 상품</t>
    <phoneticPr fontId="6" type="noConversion"/>
  </si>
  <si>
    <t>6월 스페셜 패키지</t>
    <phoneticPr fontId="6" type="noConversion"/>
  </si>
  <si>
    <t>6월 8일 업데이트에서 제외</t>
    <phoneticPr fontId="6" type="noConversion"/>
  </si>
  <si>
    <t>6월 8일 업데이트 추가 상품</t>
    <phoneticPr fontId="6" type="noConversion"/>
  </si>
  <si>
    <t>일반 패키지 : 6월 스페셜 패키지 추가 (20170605_상품구성 참고)</t>
    <phoneticPr fontId="6" type="noConversion"/>
  </si>
  <si>
    <t>* 본 빌드는 플레이스토어 &amp; 원스토어 라이브 서비스 빌드 관련 항목입니다. QA 빌드(테스트 서버빌드로 전환)는 동일한 빌드로 배포됩니다.</t>
    <phoneticPr fontId="6" type="noConversion"/>
  </si>
  <si>
    <t>[2017 06월 05일 One Store &amp; Google 라이브 서버 및 QA 서버 빌드의 개발 및 수정 항목 ( 6월 08일 업데이트 예정항목)]</t>
    <phoneticPr fontId="6" type="noConversion"/>
  </si>
  <si>
    <t xml:space="preserve">7일 출석이벤트 </t>
    <phoneticPr fontId="6" type="noConversion"/>
  </si>
  <si>
    <t>출석이벤트 문구: 7일의 행복! 스페셜 출석 이벤트!</t>
    <phoneticPr fontId="6" type="noConversion"/>
  </si>
  <si>
    <t>골드 100000</t>
    <phoneticPr fontId="6" type="noConversion"/>
  </si>
  <si>
    <t>열쇠 500</t>
    <phoneticPr fontId="6" type="noConversion"/>
  </si>
  <si>
    <t>4~7성 장신구 소환권 1장</t>
    <phoneticPr fontId="6" type="noConversion"/>
  </si>
  <si>
    <t>즉시 완료권 50</t>
    <phoneticPr fontId="6" type="noConversion"/>
  </si>
  <si>
    <t>5~7성 방어구 소환권 1장</t>
    <phoneticPr fontId="6" type="noConversion"/>
  </si>
  <si>
    <t>방어구 승급 스톤 10개</t>
    <phoneticPr fontId="6" type="noConversion"/>
  </si>
  <si>
    <t>5~7성 무기 소환권 1장, 무기 승급 스톤 10개</t>
    <phoneticPr fontId="6" type="noConversion"/>
  </si>
  <si>
    <t>출석이벤트(7일) 타입2</t>
  </si>
  <si>
    <t>골드 100000</t>
    <phoneticPr fontId="25" type="noConversion"/>
  </si>
  <si>
    <t>열쇠 500</t>
    <phoneticPr fontId="25" type="noConversion"/>
  </si>
  <si>
    <t>4~7성 장신구 소환권 1장</t>
    <phoneticPr fontId="25" type="noConversion"/>
  </si>
  <si>
    <t>즉시완료권 50장</t>
    <phoneticPr fontId="25" type="noConversion"/>
  </si>
  <si>
    <t>5~7성 방어구 소환권 1장</t>
    <phoneticPr fontId="25" type="noConversion"/>
  </si>
  <si>
    <t>방어구 승급 스톤 10개</t>
    <phoneticPr fontId="25" type="noConversion"/>
  </si>
  <si>
    <t>무기 승급 스톤 10개, 5~7성 무기 소환권 1장</t>
    <phoneticPr fontId="25" type="noConversion"/>
  </si>
  <si>
    <t>상품 변경 : 20170612_AttendanceEvent 참고</t>
    <phoneticPr fontId="6" type="noConversion"/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</si>
  <si>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아이템1 인덱스</t>
    </r>
    <r>
      <rPr>
        <sz val="10"/>
        <color theme="1"/>
        <rFont val="맑은 고딕"/>
        <family val="3"/>
        <charset val="129"/>
        <scheme val="minor"/>
      </rPr>
      <t xml:space="preserve">
ItemInfo 의 Item 테이블 Item 의 GeneralTypeCode 연동
* GTCcde: 해당 아이템인덱스코드
* -1: 사용안함</t>
    </r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</si>
  <si>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아이템2 인덱스</t>
    </r>
    <r>
      <rPr>
        <sz val="10"/>
        <color theme="1"/>
        <rFont val="맑은 고딕"/>
        <family val="3"/>
        <charset val="129"/>
        <scheme val="minor"/>
      </rPr>
      <t xml:space="preserve">
ItemInfo 의 Item 테이블 Item 의 GeneralTypeCode 연동
* GTCcde: 해당 아이템인덱스코드
* -1: 사용안함</t>
    </r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</si>
  <si>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아이템2의 제공개수</t>
    </r>
    <r>
      <rPr>
        <sz val="10"/>
        <color theme="1"/>
        <rFont val="맑은 고딕"/>
        <family val="3"/>
        <charset val="129"/>
        <scheme val="minor"/>
      </rPr>
      <t xml:space="preserve">
* N:  개수
* -1: 없음</t>
    </r>
  </si>
  <si>
    <t>연금술 시스템</t>
    <phoneticPr fontId="6" type="noConversion"/>
  </si>
  <si>
    <t>신규 상품</t>
    <phoneticPr fontId="6" type="noConversion"/>
  </si>
  <si>
    <t>프리미엄 패키지 : 6월 한정 패키지 1~5단계 상품 등록</t>
    <phoneticPr fontId="6" type="noConversion"/>
  </si>
  <si>
    <t>이벤트 패키지 : 장비 승급 패키지I - 무기 승급 패키지I, 방어구 승급 패키지I, 장신구 승급 패키지I 등록</t>
    <phoneticPr fontId="6" type="noConversion"/>
  </si>
  <si>
    <t>구글 업적, 구글 리더보드 추가: 메뉴 버튼 안에 구글 아이콘 설정 - 아이콘 선택 시 업적 및 리더보드 버튼 확장</t>
    <phoneticPr fontId="6" type="noConversion"/>
  </si>
  <si>
    <t>설명</t>
  </si>
  <si>
    <t>(변성) 7성 [NOX] 어썰트 무기</t>
  </si>
  <si>
    <t>(변성) 7성 [NOX] 엑그젝트 무기</t>
  </si>
  <si>
    <t>(변성) 7성 [NOX] 크리티온 무기</t>
  </si>
  <si>
    <t>(변성) 7성 [NOX] 티메리스 무기</t>
  </si>
  <si>
    <t>(변성) 7성 [NOX] 뱀파이어 무기</t>
  </si>
  <si>
    <t>(변성) 7성 [NOX] 세크리드 무기</t>
  </si>
  <si>
    <t>(변성) 7성 [NOX] 세인트 투구</t>
  </si>
  <si>
    <t>(변성) 7성 [NOX] 아이언 투구</t>
  </si>
  <si>
    <t>(변성) 7성 [NOX] 가디언 투구</t>
  </si>
  <si>
    <t>(변성) 7성 [NOX] 이클립스 투구</t>
  </si>
  <si>
    <t>(변성) 7성 [NOX] 이모탈 투구</t>
  </si>
  <si>
    <t>(변성) 7성 [NOX] 세인트 갑옷</t>
  </si>
  <si>
    <t>(변성) 7성 [NOX] 아이언 갑옷</t>
  </si>
  <si>
    <t>(변성) 7성 [NOX] 가디언 갑옷</t>
  </si>
  <si>
    <t>(변성) 7성 [NOX] 이클립스 갑옷</t>
  </si>
  <si>
    <t>(변성) 7성 [NOX] 이모탈 갑옷</t>
  </si>
  <si>
    <t>(변성) 7성 [NOX] 세인트 바지</t>
  </si>
  <si>
    <t>(변성) 7성 [NOX] 아이언 바지</t>
  </si>
  <si>
    <t>(변성) 7성 [NOX] 가디언 바지</t>
  </si>
  <si>
    <t>(변성) 7성 [NOX] 이클립스 바지</t>
  </si>
  <si>
    <t>(변성) 7성 [NOX] 이모탈 바지</t>
  </si>
  <si>
    <t>(변성) 7성 [NOX] 세인트 장갑</t>
  </si>
  <si>
    <t>(변성) 7성 [NOX] 아이언 장갑</t>
  </si>
  <si>
    <t>(변성) 7성 [NOX] 가디언 장갑</t>
  </si>
  <si>
    <t>(변성) 7성 [NOX] 이클립스 장갑</t>
  </si>
  <si>
    <t>(변성) 7성 [NOX] 이모탈 장갑</t>
  </si>
  <si>
    <t>(변성) 7성 [NOX] 세인트 신발</t>
  </si>
  <si>
    <t>(변성) 7성 [NOX] 아이언 신발</t>
  </si>
  <si>
    <t>(변성) 7성 [NOX] 가디언 신발</t>
  </si>
  <si>
    <t>(변성) 7성 [NOX] 이클립스 신발</t>
  </si>
  <si>
    <t>(변성) 7성 [NOX] 이모탈 신발</t>
  </si>
  <si>
    <t>(변성) 7성 [NOX] 에메랄드 목걸이</t>
  </si>
  <si>
    <t>(변성) 7성 [NOX] 토파즈 목걸이</t>
  </si>
  <si>
    <t>(변성) 7성 [NOX] 루비 목걸이</t>
  </si>
  <si>
    <t>(변성) 7성 [NOX] 에메랄드 반지</t>
  </si>
  <si>
    <t>(변성) 7성 [NOX] 토파즈 반지</t>
  </si>
  <si>
    <t>(변성) 7성 [NOX] 루비 반지</t>
  </si>
  <si>
    <t>(변환) 1성 용맹의 룬 스톤</t>
  </si>
  <si>
    <t>(변환) 2성 용맹의 룬 스톤</t>
  </si>
  <si>
    <t>(변환) 3성 용맹의 룬 스톤</t>
  </si>
  <si>
    <t>(변환) 4성 용맹의 룬 스톤</t>
  </si>
  <si>
    <t>(변환) 5성 용맹의 룬 스톤</t>
  </si>
  <si>
    <t>(변환) 6성 용맹의 룬 스톤</t>
  </si>
  <si>
    <t>(변환) 7성 용맹의 룬 스톤</t>
  </si>
  <si>
    <t>(변환) 1성 수호의 룬 스톤</t>
  </si>
  <si>
    <t>(변환) 2성 수호의 룬 스톤</t>
  </si>
  <si>
    <t>(변환) 3성 수호의 룬 스톤</t>
  </si>
  <si>
    <t>(변환) 4성 수호의 룬 스톤</t>
  </si>
  <si>
    <t>(변환) 5성 수호의 룬 스톤</t>
  </si>
  <si>
    <t>(변환) 6성 수호의 룬 스톤</t>
  </si>
  <si>
    <t>(변환) 7성 수호의 룬 스톤</t>
  </si>
  <si>
    <t>(변환) 1성 지혜의 룬 스톤</t>
  </si>
  <si>
    <t>(변환) 2성 지혜의 룬 스톤</t>
  </si>
  <si>
    <t>(변환) 3성 지혜의 룬 스톤</t>
  </si>
  <si>
    <t>(변환) 4성 지혜의 룬 스톤</t>
  </si>
  <si>
    <t>(변환) 5성 지혜의 룬 스톤</t>
  </si>
  <si>
    <t>(변환) 6성 지혜의 룬 스톤</t>
  </si>
  <si>
    <t>(변환) 7성 지혜의 룬 스톤</t>
  </si>
  <si>
    <t>(변환) 1성 재능의 룬 스톤</t>
  </si>
  <si>
    <t>(변환) 2성 재능의 룬 스톤</t>
  </si>
  <si>
    <t>(변환) 3성 재능의 룬 스톤</t>
  </si>
  <si>
    <t>(변환) 4성 재능의 룬 스톤</t>
  </si>
  <si>
    <t>(변환) 5성 재능의 룬 스톤</t>
  </si>
  <si>
    <t>(변환) 6성 재능의 룬 스톤</t>
  </si>
  <si>
    <t>(변환) 7성 재능의 룬 스톤</t>
  </si>
  <si>
    <t>[골드 비용]
연금술 기본 골드 비용</t>
  </si>
  <si>
    <t>[수호석 재료]
사용되는 수호석 개수</t>
  </si>
  <si>
    <t>[수호석 레벨 조건]</t>
  </si>
  <si>
    <t>[부 재료]
재료 아이템 수량</t>
  </si>
  <si>
    <t>(변성) 무기 주 재료1(변성 구슬)</t>
  </si>
  <si>
    <t>(변성) 투구 주 재료1(변성 구슬)</t>
  </si>
  <si>
    <t>(변성) 갑옷 주 재료1(변성 구슬)</t>
  </si>
  <si>
    <t>(변성) 바지 주 재료1(변성 구슬)</t>
  </si>
  <si>
    <t>(변성) 장갑 주 재료1(변성 구슬)</t>
  </si>
  <si>
    <t>(변성) 신발 주 재료1(변성 구슬)</t>
  </si>
  <si>
    <t>(변성) 목걸이 주 재료1(변성 구슬)</t>
  </si>
  <si>
    <t>(변성) 반지 주 재료1(변성 구슬)</t>
  </si>
  <si>
    <t>(변환) 룬스톤 1성 주 재료1(정수)</t>
  </si>
  <si>
    <t>(변환) 룬스톤 1성 주 재료1(변환 구슬)</t>
  </si>
  <si>
    <t>(변환) 룬스톤 2성 주 재료1(정수)</t>
  </si>
  <si>
    <t>(변환) 룬스톤 2성 주 재료1(변환 구슬)</t>
  </si>
  <si>
    <t>(변환) 룬스톤 3성 주 재료1(정수)</t>
  </si>
  <si>
    <t>(변환) 룬스톤 3성 주 재료1(변환 구슬)</t>
  </si>
  <si>
    <t>(변환) 룬스톤 4성 주 재료1(정수)</t>
  </si>
  <si>
    <t>(변환) 룬스톤 4성 주 재료1(변환 구슬)</t>
  </si>
  <si>
    <t>(변환) 룬스톤 5성 주 재료1(정수)</t>
  </si>
  <si>
    <t>(변환) 룬스톤 5성 주 재료1(변환 구슬)</t>
  </si>
  <si>
    <t>(변환) 룬스톤 6성 주 재료1(정수)</t>
  </si>
  <si>
    <t>(변환) 룬스톤 6성 주 재료1(변환 구슬)</t>
  </si>
  <si>
    <t>(변환) 룬스톤 7성 주 재료1(정수)</t>
  </si>
  <si>
    <t>(변환) 룬스톤 7성 주 재료1(변환 구슬)</t>
  </si>
  <si>
    <t>-</t>
  </si>
  <si>
    <t>-</t>
    <phoneticPr fontId="6" type="noConversion"/>
  </si>
  <si>
    <t>뽑기 아이템 그룹
당첨 확률
(무조건 1개 당첨)</t>
  </si>
  <si>
    <t>(7성 무기 변성) [NOX] 어썰트 무기_버서커</t>
  </si>
  <si>
    <t>(7성 무기 변성) [NOX] 엑그젝트 무기_버서커</t>
  </si>
  <si>
    <t>(7성 무기 변성) [NOX] 크리티온 무기_버서커</t>
  </si>
  <si>
    <t>(7성 무기 변성) [NOX] 티메리스 무기_버서커</t>
  </si>
  <si>
    <t>(7성 무기 변성) [NOX] 뱀파이어 무기_버서커</t>
  </si>
  <si>
    <t>(7성 무기 변성) [NOX] 세크리드 무기_버서커</t>
  </si>
  <si>
    <t>(7성 무기 변성) [NOX] 어썰트 무기_데몬헌터</t>
  </si>
  <si>
    <t>(7성 무기 변성) [NOX] 엑그젝트 무기_데몬헌터</t>
  </si>
  <si>
    <t>(7성 무기 변성) [NOX] 크리티온 무기_데몬헌터</t>
  </si>
  <si>
    <t>(7성 무기 변성) [NOX] 티메리스 무기_데몬헌터</t>
  </si>
  <si>
    <t>(7성 무기 변성) [NOX] 뱀파이어 무기_데몬헌터</t>
  </si>
  <si>
    <t>(7성 무기 변성) [NOX] 세크리드 무기_데몬헌터</t>
  </si>
  <si>
    <t>(7성 무기 변성) [NOX] 어썰트 무기_아칸</t>
  </si>
  <si>
    <t>(7성 무기 변성) [NOX] 엑그젝트 무기_아칸</t>
  </si>
  <si>
    <t>(7성 무기 변성) [NOX] 크리티온 무기_아칸</t>
  </si>
  <si>
    <t>(7성 무기 변성) [NOX] 티메리스 무기_아칸</t>
  </si>
  <si>
    <t>(7성 무기 변성) [NOX] 뱀파이어 무기_아칸</t>
  </si>
  <si>
    <t>(7성 무기 변성) [NOX] 세크리드 무기_아칸</t>
  </si>
  <si>
    <t>(7성 무기 변성) [NOX] 어썰트 무기_나이트</t>
  </si>
  <si>
    <t>(7성 무기 변성) [NOX] 엑그젝트 무기_나이트</t>
  </si>
  <si>
    <t>(7성 무기 변성) [NOX] 크리티온 무기_나이트</t>
  </si>
  <si>
    <t>(7성 무기 변성) [NOX] 티메리스 무기_나이트</t>
  </si>
  <si>
    <t>(7성 무기 변성) [NOX] 뱀파이어 무기_나이트</t>
  </si>
  <si>
    <t>(7성 무기 변성) [NOX] 세크리드 무기_나이트</t>
  </si>
  <si>
    <t>(7성 방어구 변성) [NOX] 세인트 투구_버서커</t>
  </si>
  <si>
    <t>(7성 방어구 변성) [NOX] 아이언 투구_버서커</t>
  </si>
  <si>
    <t>(7성 방어구 변성) [NOX] 가디언 투구_버서커</t>
  </si>
  <si>
    <t>(7성 방어구 변성) [NOX] 이클립스 투구_버서커</t>
  </si>
  <si>
    <t>(7성 방어구 변성) [NOX] 이모탈 투구_버서커</t>
  </si>
  <si>
    <t>(7성 방어구 변성) [NOX] 세인트 갑옷_버서커</t>
  </si>
  <si>
    <t>(7성 방어구 변성) [NOX] 아이언 갑옷_버서커</t>
  </si>
  <si>
    <t>(7성 방어구 변성) [NOX] 가디언 갑옷_버서커</t>
  </si>
  <si>
    <t>(7성 방어구 변성) [NOX] 이클립스 갑옷_버서커</t>
  </si>
  <si>
    <t>(7성 방어구 변성) [NOX] 이모탈 갑옷_버서커</t>
  </si>
  <si>
    <t>(7성 방어구 변성) [NOX] 세인트 바지_버서커</t>
  </si>
  <si>
    <t>(7성 방어구 변성) [NOX] 아이언 바지_버서커</t>
  </si>
  <si>
    <t>(7성 방어구 변성) [NOX] 가디언 바지_버서커</t>
  </si>
  <si>
    <t>(7성 방어구 변성) [NOX] 이클립스 바지_버서커</t>
  </si>
  <si>
    <t>(7성 방어구 변성) [NOX] 이모탈 바지_버서커</t>
  </si>
  <si>
    <t>(7성 방어구 변성) [NOX] 세인트 장갑_버서커</t>
  </si>
  <si>
    <t>(7성 방어구 변성) [NOX] 아이언 장갑_버서커</t>
  </si>
  <si>
    <t>(7성 방어구 변성) [NOX] 가디언 장갑_버서커</t>
  </si>
  <si>
    <t>(7성 방어구 변성) [NOX] 이클립스 장갑_버서커</t>
  </si>
  <si>
    <t>(7성 방어구 변성) [NOX] 이모탈 장갑_버서커</t>
  </si>
  <si>
    <t>(7성 방어구 변성) [NOX] 세인트 신발_버서커</t>
  </si>
  <si>
    <t>(7성 방어구 변성) [NOX] 아이언 신발_버서커</t>
  </si>
  <si>
    <t>(7성 방어구 변성) [NOX] 가디언 신발_버서커</t>
  </si>
  <si>
    <t>(7성 방어구 변성) [NOX] 이클립스 신발_버서커</t>
  </si>
  <si>
    <t>(7성 방어구 변성) [NOX] 이모탈 신발_버서커</t>
  </si>
  <si>
    <t>(7성 방어구 변성) [NOX] 세인트 투구_데몬헌터</t>
  </si>
  <si>
    <t>(7성 방어구 변성) [NOX] 아이언 투구_데몬헌터</t>
  </si>
  <si>
    <t>(7성 방어구 변성) [NOX] 가디언 투구_데몬헌터</t>
  </si>
  <si>
    <t>(7성 방어구 변성) [NOX] 이클립스 투구_데몬헌터</t>
  </si>
  <si>
    <t>(7성 방어구 변성) [NOX] 이모탈 투구_데몬헌터</t>
  </si>
  <si>
    <t>(7성 방어구 변성) [NOX] 세인트 갑옷_데몬헌터</t>
  </si>
  <si>
    <t>(7성 방어구 변성) [NOX] 아이언 갑옷_데몬헌터</t>
  </si>
  <si>
    <t>(7성 방어구 변성) [NOX] 가디언 갑옷_데몬헌터</t>
  </si>
  <si>
    <t>(7성 방어구 변성) [NOX] 이클립스 갑옷_데몬헌터</t>
  </si>
  <si>
    <t>(7성 방어구 변성) [NOX] 이모탈 갑옷_데몬헌터</t>
  </si>
  <si>
    <t>(7성 방어구 변성) [NOX] 세인트 바지_데몬헌터</t>
  </si>
  <si>
    <t>(7성 방어구 변성) [NOX] 아이언 바지_데몬헌터</t>
  </si>
  <si>
    <t>(7성 방어구 변성) [NOX] 가디언 바지_데몬헌터</t>
  </si>
  <si>
    <t>(7성 방어구 변성) [NOX] 이클립스 바지_데몬헌터</t>
  </si>
  <si>
    <t>(7성 방어구 변성) [NOX] 이모탈 바지_데몬헌터</t>
  </si>
  <si>
    <t>(7성 방어구 변성) [NOX] 세인트 장갑_데몬헌터</t>
  </si>
  <si>
    <t>(7성 방어구 변성) [NOX] 아이언 장갑_데몬헌터</t>
  </si>
  <si>
    <t>(7성 방어구 변성) [NOX] 가디언 장갑_데몬헌터</t>
  </si>
  <si>
    <t>(7성 방어구 변성) [NOX] 이클립스 장갑_데몬헌터</t>
  </si>
  <si>
    <t>(7성 방어구 변성) [NOX] 이모탈 장갑_데몬헌터</t>
  </si>
  <si>
    <t>(7성 방어구 변성) [NOX] 세인트 신발_데몬헌터</t>
  </si>
  <si>
    <t>(7성 방어구 변성) [NOX] 아이언 신발_데몬헌터</t>
  </si>
  <si>
    <t>(7성 방어구 변성) [NOX] 가디언 신발_데몬헌터</t>
  </si>
  <si>
    <t>(7성 방어구 변성) [NOX] 이클립스 신발_데몬헌터</t>
  </si>
  <si>
    <t>(7성 방어구 변성) [NOX] 이모탈 신발_데몬헌터</t>
  </si>
  <si>
    <t>(7성 방어구 변성) [NOX] 세인트 투구_아칸</t>
  </si>
  <si>
    <t>(7성 방어구 변성) [NOX] 아이언 투구_아칸</t>
  </si>
  <si>
    <t>(7성 방어구 변성) [NOX] 가디언 투구_아칸</t>
  </si>
  <si>
    <t>(7성 방어구 변성) [NOX] 이클립스 투구_아칸</t>
  </si>
  <si>
    <t>(7성 방어구 변성) [NOX] 이모탈 투구_아칸</t>
  </si>
  <si>
    <t>(7성 방어구 변성) [NOX] 세인트 갑옷_아칸</t>
  </si>
  <si>
    <t>(7성 방어구 변성) [NOX] 아이언 갑옷_아칸</t>
  </si>
  <si>
    <t>(7성 방어구 변성) [NOX] 가디언 갑옷_아칸</t>
  </si>
  <si>
    <t>(7성 방어구 변성) [NOX] 이클립스 갑옷_아칸</t>
  </si>
  <si>
    <t>(7성 방어구 변성) [NOX] 이모탈 갑옷_아칸</t>
  </si>
  <si>
    <t>(7성 방어구 변성) [NOX] 세인트 바지_아칸</t>
  </si>
  <si>
    <t>(7성 방어구 변성) [NOX] 아이언 바지_아칸</t>
  </si>
  <si>
    <t>(7성 방어구 변성) [NOX] 가디언 바지_아칸</t>
  </si>
  <si>
    <t>(7성 방어구 변성) [NOX] 이클립스 바지_아칸</t>
  </si>
  <si>
    <t>(7성 방어구 변성) [NOX] 이모탈 바지_아칸</t>
  </si>
  <si>
    <t>(7성 방어구 변성) [NOX] 세인트 장갑_아칸</t>
  </si>
  <si>
    <t>(7성 방어구 변성) [NOX] 아이언 장갑_아칸</t>
  </si>
  <si>
    <t>(7성 방어구 변성) [NOX] 가디언 장갑_아칸</t>
  </si>
  <si>
    <t>(7성 방어구 변성) [NOX] 이클립스 장갑_아칸</t>
  </si>
  <si>
    <t>(7성 방어구 변성) [NOX] 이모탈 장갑_아칸</t>
  </si>
  <si>
    <t>(7성 방어구 변성) [NOX] 세인트 신발_아칸</t>
  </si>
  <si>
    <t>(7성 방어구 변성) [NOX] 아이언 신발_아칸</t>
  </si>
  <si>
    <t>(7성 방어구 변성) [NOX] 가디언 신발_아칸</t>
  </si>
  <si>
    <t>(7성 방어구 변성) [NOX] 이클립스 신발_아칸</t>
  </si>
  <si>
    <t>(7성 방어구 변성) [NOX] 이모탈 신발_아칸</t>
  </si>
  <si>
    <t>(7성 방어구 변성) [NOX] 세인트 투구_나이트</t>
  </si>
  <si>
    <t>(7성 방어구 변성) [NOX] 아이언 투구_나이트</t>
  </si>
  <si>
    <t>(7성 방어구 변성) [NOX] 가디언 투구_나이트</t>
  </si>
  <si>
    <t>(7성 방어구 변성) [NOX] 이클립스 투구_나이트</t>
  </si>
  <si>
    <t>(7성 방어구 변성) [NOX] 이모탈 투구_나이트</t>
  </si>
  <si>
    <t>(7성 방어구 변성) [NOX] 세인트 갑옷_나이트</t>
  </si>
  <si>
    <t>(7성 방어구 변성) [NOX] 아이언 갑옷_나이트</t>
  </si>
  <si>
    <t>(7성 방어구 변성) [NOX] 가디언 갑옷_나이트</t>
  </si>
  <si>
    <t>(7성 방어구 변성) [NOX] 이클립스 갑옷_나이트</t>
  </si>
  <si>
    <t>(7성 방어구 변성) [NOX] 이모탈 갑옷_나이트</t>
  </si>
  <si>
    <t>(7성 방어구 변성) [NOX] 세인트 바지_나이트</t>
  </si>
  <si>
    <t>(7성 방어구 변성) [NOX] 아이언 바지_나이트</t>
  </si>
  <si>
    <t>(7성 방어구 변성) [NOX] 가디언 바지_나이트</t>
  </si>
  <si>
    <t>(7성 방어구 변성) [NOX] 이클립스 바지_나이트</t>
  </si>
  <si>
    <t>(7성 방어구 변성) [NOX] 이모탈 바지_나이트</t>
  </si>
  <si>
    <t>(7성 방어구 변성) [NOX] 세인트 장갑_나이트</t>
  </si>
  <si>
    <t>(7성 방어구 변성) [NOX] 아이언 장갑_나이트</t>
  </si>
  <si>
    <t>(7성 방어구 변성) [NOX] 가디언 장갑_나이트</t>
  </si>
  <si>
    <t>(7성 방어구 변성) [NOX] 이클립스 장갑_나이트</t>
  </si>
  <si>
    <t>(7성 방어구 변성) [NOX] 이모탈 장갑_나이트</t>
  </si>
  <si>
    <t>(7성 방어구 변성) [NOX] 세인트 신발_나이트</t>
  </si>
  <si>
    <t>(7성 방어구 변성) [NOX] 아이언 신발_나이트</t>
  </si>
  <si>
    <t>(7성 방어구 변성) [NOX] 가디언 신발_나이트</t>
  </si>
  <si>
    <t>(7성 방어구 변성) [NOX] 이클립스 신발_나이트</t>
  </si>
  <si>
    <t>(7성 방어구 변성) [NOX] 이모탈 신발_나이트</t>
  </si>
  <si>
    <t>(7성 장신구 변성) [NOX] 에메랄드 목걸이</t>
  </si>
  <si>
    <t>(7성 장신구 변성) [NOX] 토파즈 목걸이</t>
  </si>
  <si>
    <t>(7성 장신구 변성) [NOX] 루비 목걸이</t>
  </si>
  <si>
    <t>(7성 장신구 변성) [NOX] 에메랄드 반지</t>
  </si>
  <si>
    <t>(7성 장신구 변성) [NOX] 토파즈 반지</t>
  </si>
  <si>
    <t>(7성 장신구 변성) [NOX] 루비 반지</t>
  </si>
  <si>
    <t>* 세크리드 무기는 연성, 변성에서 획득할 수 없습니다.</t>
    <phoneticPr fontId="6" type="noConversion"/>
  </si>
  <si>
    <t>* 그 외의 모든 아이템은 전체 그룹에서 뽑힐 수 있는 리스트를 n으로 하였을 때, 1/n 확률로 획득할 수 있습니다.</t>
    <phoneticPr fontId="6" type="noConversion"/>
  </si>
  <si>
    <t>* 장신구의 토파즈 세트의 경우 다른 세트보다 당첨될 확률이 낮게 설정되어 있습니다. (장신구를 연성, 변성하는 이유는 토파즈를 얻기 위해 사용하기 때문입니다.)</t>
    <phoneticPr fontId="6" type="noConversion"/>
  </si>
  <si>
    <t>연금술 비용 및 재료 정보 : 20170612_AlchemyInfo 참고</t>
    <phoneticPr fontId="6" type="noConversion"/>
  </si>
  <si>
    <t>연금술 결과 아이템 당첨 확률표 : 20170612_AlchemyResultItemGroup 참고</t>
    <phoneticPr fontId="6" type="noConversion"/>
  </si>
  <si>
    <t>미리보기 진열 순서</t>
  </si>
  <si>
    <t>암흑기사</t>
  </si>
  <si>
    <t>백의군주</t>
  </si>
  <si>
    <t>어둠수호자</t>
  </si>
  <si>
    <t>뇌룡</t>
  </si>
  <si>
    <t>베어스웩</t>
  </si>
  <si>
    <t>화피</t>
  </si>
  <si>
    <t>용기사</t>
  </si>
  <si>
    <t>교복</t>
  </si>
  <si>
    <t>점령전</t>
  </si>
  <si>
    <t>아케이드</t>
  </si>
  <si>
    <t>군단의심장</t>
  </si>
  <si>
    <t>더매트릭스</t>
  </si>
  <si>
    <t>암흑살수</t>
  </si>
  <si>
    <t>해적왕</t>
  </si>
  <si>
    <t>팬더아가씨</t>
  </si>
  <si>
    <t>동방불패</t>
  </si>
  <si>
    <t>악마의유혹</t>
  </si>
  <si>
    <t>설화수</t>
  </si>
  <si>
    <t>달의군주</t>
  </si>
  <si>
    <t>한인</t>
  </si>
  <si>
    <t>래서아칸</t>
  </si>
  <si>
    <t>권법소녀</t>
  </si>
  <si>
    <t>나이트2</t>
  </si>
  <si>
    <t>나이트3</t>
  </si>
  <si>
    <t>나이트4</t>
  </si>
  <si>
    <t>나이트5</t>
  </si>
  <si>
    <t>나이트7</t>
  </si>
  <si>
    <t>나이트8</t>
  </si>
  <si>
    <t xml:space="preserve">아바타 </t>
    <phoneticPr fontId="6" type="noConversion"/>
  </si>
  <si>
    <t>아바타 상점 정렬 순서 적용 : 20170612_AvatarSet 참고 ( 신규 상품 맨 앞에 정렬, 골드 구매 상품 맨 뒤 정렬)</t>
    <phoneticPr fontId="6" type="noConversion"/>
  </si>
  <si>
    <t>투구</t>
  </si>
  <si>
    <t>특수</t>
  </si>
  <si>
    <t>재화타입</t>
  </si>
  <si>
    <t>연성구슬 5개</t>
  </si>
  <si>
    <t>변성구슬 5개</t>
  </si>
  <si>
    <t>&gt; 상점 &gt; 길드 상점에서 판매하는 연금술 재료 가격표</t>
    <phoneticPr fontId="6" type="noConversion"/>
  </si>
  <si>
    <t>* 한 시즌 동안 길드전을 꾸준히 참여하고, 길드 공헌도에 따른 시즌 보상으로 수령 가능한 길드 코인을 약 5,000개로 산정하였습니다.</t>
    <phoneticPr fontId="6" type="noConversion"/>
  </si>
  <si>
    <r>
      <t>* 길드전 컨텐츠는 추후 초기화 기능이 추가될 가능성을 고려하였습니다.</t>
    </r>
    <r>
      <rPr>
        <b/>
        <sz val="9"/>
        <color theme="1"/>
        <rFont val="맑은 고딕"/>
        <family val="3"/>
        <charset val="129"/>
        <scheme val="minor"/>
      </rPr>
      <t xml:space="preserve">(길드 코인을 초기화 하는 만큼 지금보다 많이 습득할 수 있기 때문에) </t>
    </r>
    <phoneticPr fontId="6" type="noConversion"/>
  </si>
  <si>
    <t>* 또한, 각 구슬은 승급 스톤과 같이 패키지 상품으로도 판매하는 것도 고려하였습니다.</t>
    <phoneticPr fontId="6" type="noConversion"/>
  </si>
  <si>
    <r>
      <t xml:space="preserve">* 연성, 변성, 변환 구슬만 고려하였을 때, 약 4주에 1번 연금술 기능을 이용할 수 있도록 허들을 높게 설정했습니다. </t>
    </r>
    <r>
      <rPr>
        <b/>
        <sz val="9"/>
        <color rgb="FFC00000"/>
        <rFont val="맑은 고딕"/>
        <family val="3"/>
        <charset val="129"/>
        <scheme val="minor"/>
      </rPr>
      <t>(상품 가격 및 수량은 피드백 바랍니다.)</t>
    </r>
    <phoneticPr fontId="6" type="noConversion"/>
  </si>
  <si>
    <r>
      <t xml:space="preserve">&gt; 연금술 결과 아이템 확률 리스트 </t>
    </r>
    <r>
      <rPr>
        <b/>
        <sz val="10"/>
        <color rgb="FFC00000"/>
        <rFont val="맑은 고딕"/>
        <family val="3"/>
        <charset val="129"/>
        <scheme val="minor"/>
      </rPr>
      <t>(당첨 확률 관련 피드백 바랍니다.)</t>
    </r>
    <phoneticPr fontId="6" type="noConversion"/>
  </si>
  <si>
    <r>
      <t xml:space="preserve">&gt; 연금술 각 기능, 재료 별 비용, 재료 정보 </t>
    </r>
    <r>
      <rPr>
        <b/>
        <sz val="10"/>
        <color rgb="FFC00000"/>
        <rFont val="맑은 고딕"/>
        <family val="3"/>
        <charset val="129"/>
        <scheme val="minor"/>
      </rPr>
      <t>(비용 및 재료 수량 피드백 바랍니다.)</t>
    </r>
    <phoneticPr fontId="6" type="noConversion"/>
  </si>
  <si>
    <r>
      <t xml:space="preserve">보상 변경 : 기간 6월 14일 ~ 6월 27일 </t>
    </r>
    <r>
      <rPr>
        <b/>
        <sz val="10"/>
        <color rgb="FFFF0000"/>
        <rFont val="맑은 고딕"/>
        <family val="3"/>
        <charset val="129"/>
        <scheme val="minor"/>
      </rPr>
      <t>(QA 서버는 테스트를 위해 12일부터 출석이벤트 되도록 설정되어있습니다.)</t>
    </r>
    <phoneticPr fontId="6" type="noConversion"/>
  </si>
  <si>
    <t>[2017 06월 14일 One Store &amp; Google 라이브 서버 및 QA 서버 빌드의 개발 및 수정 항목 ( 6월 14일[15일 AM2:00] 업데이트 예정항목)]</t>
    <phoneticPr fontId="6" type="noConversion"/>
  </si>
  <si>
    <t>구글 업적&amp;리더보드</t>
    <phoneticPr fontId="6" type="noConversion"/>
  </si>
  <si>
    <t>변환구슬 10개</t>
    <phoneticPr fontId="6" type="noConversion"/>
  </si>
  <si>
    <t>상점 &gt; 길드 상점에서 판매하는 연금술 재료 가격표 : 20170612_ShopGuild 참고 (연금술 주머니 관련 코멘트 추가)</t>
    <phoneticPr fontId="6" type="noConversion"/>
  </si>
  <si>
    <t>변성, 변환 관련 도움말 및 툴팁 튜토리얼 추가</t>
    <phoneticPr fontId="6" type="noConversion"/>
  </si>
  <si>
    <t>변성, 변환 시스템 추가</t>
    <phoneticPr fontId="6" type="noConversion"/>
  </si>
  <si>
    <t>&gt; 연금술 주머니 관련 코멘트</t>
    <phoneticPr fontId="6" type="noConversion"/>
  </si>
  <si>
    <t>&gt; 장비 뽑기 리워드 변경(조력자 경험치 물약 -&gt; 연금술 주머니)</t>
    <phoneticPr fontId="6" type="noConversion"/>
  </si>
  <si>
    <t>구분</t>
    <phoneticPr fontId="6" type="noConversion"/>
  </si>
  <si>
    <t>보상 아이템</t>
    <phoneticPr fontId="6" type="noConversion"/>
  </si>
  <si>
    <t>장비 뽑기(다이아)</t>
    <phoneticPr fontId="6" type="noConversion"/>
  </si>
  <si>
    <t>연금술 주머니 1개</t>
    <phoneticPr fontId="6" type="noConversion"/>
  </si>
  <si>
    <t>장비 뽑기 10+1(다이아)</t>
    <phoneticPr fontId="6" type="noConversion"/>
  </si>
  <si>
    <t>연금술 주머니 10개</t>
    <phoneticPr fontId="6" type="noConversion"/>
  </si>
  <si>
    <t>&gt; 연금술 주머니 획득 확률</t>
    <phoneticPr fontId="6" type="noConversion"/>
  </si>
  <si>
    <t>획득 확률</t>
    <phoneticPr fontId="6" type="noConversion"/>
  </si>
  <si>
    <t>획득 수량</t>
    <phoneticPr fontId="6" type="noConversion"/>
  </si>
  <si>
    <t>연성 구슬</t>
    <phoneticPr fontId="6" type="noConversion"/>
  </si>
  <si>
    <t>변성 구슬</t>
    <phoneticPr fontId="6" type="noConversion"/>
  </si>
  <si>
    <t>변환 구슬</t>
    <phoneticPr fontId="6" type="noConversion"/>
  </si>
  <si>
    <t># 연금술 주머니 개봉 시 3종 아이템 중 1종의 아이템만 획득 가능</t>
    <phoneticPr fontId="6" type="noConversion"/>
  </si>
  <si>
    <t>* 장비 뽑기에서 획득하는 조력자 물약을 연금술 주머니로 대체하게 된다면 다음과 같은 문제점이 발생합니다.</t>
    <phoneticPr fontId="6" type="noConversion"/>
  </si>
  <si>
    <t xml:space="preserve"> 1. 연금술 주머니가 기존의 소환권 형태로 우편함 지급이 이루어지게 되므로, 유저들은 연금술 주머니 N개를 수령하기 위해서는 N번의 소환권 수령 과정을 거쳐야하는 번거로움, 불편함이 생깁니다. (피로도 증가)</t>
    <phoneticPr fontId="6" type="noConversion"/>
  </si>
  <si>
    <t xml:space="preserve">    추후 연성 기능이 업데이트가 되면, 연금술 주머니에서 연성 구슬이 나오도록 할 것입니다.</t>
    <phoneticPr fontId="6" type="noConversion"/>
  </si>
  <si>
    <t xml:space="preserve">    따라서, 연금술 주머니를 수령하는 시점에 따라서 연성 구슬을 획득하느냐 마느냐, 변성 구슬을 더 많이 얻느냐 아니냐 등 형평성의 문제가 발생하게 됩니다.</t>
    <phoneticPr fontId="6" type="noConversion"/>
  </si>
  <si>
    <t xml:space="preserve"> 2. 연금술에 필요한 비용 설정은 수 차례 수정/변경되었지만, 연금술 주머니로 획득할 수 있는 부차적인 연성, 변성, 변환 구슬의 개수는 고려되지 않았기 때문에 연금술 컨텐츠와 게임 전반적인 라이프 사이클에 대한 예측이 불확실합니다.</t>
    <phoneticPr fontId="6" type="noConversion"/>
  </si>
  <si>
    <t xml:space="preserve"> 3. 연금술 시스템에서 연성 기능은 추후에 업데이트될 예정이므로, 현재의 연금술 주머니에서는 연성 구슬이 나오지 않도록 해야합니다.</t>
    <phoneticPr fontId="6" type="noConversion"/>
  </si>
  <si>
    <r>
      <t xml:space="preserve">* 따라서, 위의 </t>
    </r>
    <r>
      <rPr>
        <b/>
        <sz val="9"/>
        <color theme="1"/>
        <rFont val="맑은 고딕"/>
        <family val="3"/>
        <charset val="129"/>
        <scheme val="minor"/>
      </rPr>
      <t>3가지의 예상되는 문제점</t>
    </r>
    <r>
      <rPr>
        <sz val="9"/>
        <color theme="1"/>
        <rFont val="맑은 고딕"/>
        <family val="2"/>
        <charset val="129"/>
        <scheme val="minor"/>
      </rPr>
      <t xml:space="preserve">으로 인해 </t>
    </r>
    <r>
      <rPr>
        <b/>
        <sz val="9"/>
        <color theme="1"/>
        <rFont val="맑은 고딕"/>
        <family val="3"/>
        <charset val="129"/>
        <scheme val="minor"/>
      </rPr>
      <t>연금술 주머니는 연성 기능이 업데이트 된 이후에 추가</t>
    </r>
    <r>
      <rPr>
        <sz val="9"/>
        <color theme="1"/>
        <rFont val="맑은 고딕"/>
        <family val="2"/>
        <charset val="129"/>
        <scheme val="minor"/>
      </rPr>
      <t>되는 것이 바람직하다고 보며,</t>
    </r>
    <phoneticPr fontId="6" type="noConversion"/>
  </si>
  <si>
    <t>아바타 미리보기(캐릭터선책창) : 아바타 정렬 순서 적용 (2주간만 판매하는 아바타 한정품)</t>
    <phoneticPr fontId="6" type="noConversion"/>
  </si>
  <si>
    <r>
      <t xml:space="preserve"> </t>
    </r>
    <r>
      <rPr>
        <sz val="9"/>
        <color theme="1"/>
        <rFont val="맑은 고딕"/>
        <family val="2"/>
        <charset val="129"/>
        <scheme val="minor"/>
      </rPr>
      <t xml:space="preserve"> 장비 뽑기에서 획득하는 조력자 물약을 대체하는 것이 아닌 </t>
    </r>
    <r>
      <rPr>
        <b/>
        <sz val="9"/>
        <color rgb="FFC00000"/>
        <rFont val="맑은 고딕"/>
        <family val="3"/>
        <charset val="129"/>
        <scheme val="minor"/>
      </rPr>
      <t>매출 증대(결제 유도)를 위한 패키지 상품 판매</t>
    </r>
    <r>
      <rPr>
        <sz val="9"/>
        <color theme="1"/>
        <rFont val="맑은 고딕"/>
        <family val="2"/>
        <charset val="129"/>
        <scheme val="minor"/>
      </rPr>
      <t xml:space="preserve"> 혹은 </t>
    </r>
    <r>
      <rPr>
        <b/>
        <sz val="9"/>
        <color rgb="FFC00000"/>
        <rFont val="맑은 고딕"/>
        <family val="3"/>
        <charset val="129"/>
        <scheme val="minor"/>
      </rPr>
      <t>유저 리텐션 장치의 이벤트 출석, 복귀자 출석 보상</t>
    </r>
    <r>
      <rPr>
        <sz val="9"/>
        <color theme="1"/>
        <rFont val="맑은 고딕"/>
        <family val="2"/>
        <charset val="129"/>
        <scheme val="minor"/>
      </rPr>
      <t xml:space="preserve"> 등으로 유저들에게 제공하는 것이 바람직하다고 봅니다.</t>
    </r>
    <phoneticPr fontId="6" type="noConversion"/>
  </si>
  <si>
    <t>스타터 패키지 : 신규 상품 추가 (녹스게임즈 요청에 의한 상품구성 적용)</t>
    <phoneticPr fontId="6" type="noConversion"/>
  </si>
  <si>
    <t>글로벌 메시지</t>
    <phoneticPr fontId="6" type="noConversion"/>
  </si>
  <si>
    <t>결투장</t>
    <phoneticPr fontId="6" type="noConversion"/>
  </si>
  <si>
    <t>결투장 매칭 버그 수정</t>
    <phoneticPr fontId="6" type="noConversion"/>
  </si>
  <si>
    <t>&gt; 글로벌 메시지 출력 순서(Depth) 변경</t>
    <phoneticPr fontId="6" type="noConversion"/>
  </si>
  <si>
    <t>* 변경 이유는 글로벌 메시지가 보석함, 스킬, 연금술 등의 컨텐츠 진입 상태에서 설명 텍스트를 출력하는 부분이 가려지게 되는 불편함이 있었기 때문입니다.</t>
    <phoneticPr fontId="6" type="noConversion"/>
  </si>
  <si>
    <r>
      <t>* 좌측 중상단에 출력되던 글로벌 메시지(</t>
    </r>
    <r>
      <rPr>
        <sz val="9"/>
        <color theme="1"/>
        <rFont val="맑은 고딕"/>
        <family val="3"/>
        <charset val="129"/>
      </rPr>
      <t>①</t>
    </r>
    <r>
      <rPr>
        <sz val="9"/>
        <color theme="1"/>
        <rFont val="맑은 고딕"/>
        <family val="2"/>
        <charset val="129"/>
      </rPr>
      <t>)</t>
    </r>
    <r>
      <rPr>
        <sz val="9"/>
        <color theme="1"/>
        <rFont val="맑은 고딕"/>
        <family val="2"/>
        <charset val="129"/>
        <scheme val="minor"/>
      </rPr>
      <t>의 출력 순서(Depth)가 메인 화면 우측 하단에 출력되는 컨텐츠 진입 버튼(②)보다 아래에 위치하도록 변경되었습니다.</t>
    </r>
    <phoneticPr fontId="6" type="noConversion"/>
  </si>
  <si>
    <t>글로벌 메시지 관련 코멘트 : 20170612_GlobalMassage 참고</t>
    <phoneticPr fontId="6" type="noConversion"/>
  </si>
  <si>
    <t>글로벌 메시지 출력 순서(Depth)를 메인 화면 아이콘들 뒤로 변경</t>
    <phoneticPr fontId="6" type="noConversion"/>
  </si>
  <si>
    <t>수호자 레벨</t>
  </si>
  <si>
    <t>수호자 레벨</t>
    <phoneticPr fontId="6" type="noConversion"/>
  </si>
  <si>
    <t>수호자 1650레벨 경험치 정보</t>
  </si>
  <si>
    <t>수호자 1651레벨 경험치 정보</t>
  </si>
  <si>
    <t>수호자 1652레벨 경험치 정보</t>
  </si>
  <si>
    <t>수호자 1653레벨 경험치 정보</t>
  </si>
  <si>
    <t>수호자 1654레벨 경험치 정보</t>
  </si>
  <si>
    <t>수호자 1655레벨 경험치 정보</t>
  </si>
  <si>
    <t>수호자 1656레벨 경험치 정보</t>
  </si>
  <si>
    <t>수호자 1657레벨 경험치 정보</t>
  </si>
  <si>
    <t>수호자 1658레벨 경험치 정보</t>
  </si>
  <si>
    <t>수호자 1659레벨 경험치 정보</t>
  </si>
  <si>
    <t>수호자 1660레벨 경험치 정보</t>
  </si>
  <si>
    <t>수호자 1661레벨 경험치 정보</t>
  </si>
  <si>
    <t>수호자 1662레벨 경험치 정보</t>
  </si>
  <si>
    <t>수호자 1663레벨 경험치 정보</t>
  </si>
  <si>
    <t>수호자 1664레벨 경험치 정보</t>
  </si>
  <si>
    <t>수호자 1665레벨 경험치 정보</t>
  </si>
  <si>
    <t>수호자 1666레벨 경험치 정보</t>
  </si>
  <si>
    <t>수호자 1667레벨 경험치 정보</t>
  </si>
  <si>
    <t>수호자 1668레벨 경험치 정보</t>
  </si>
  <si>
    <t>수호자 1669레벨 경험치 정보</t>
  </si>
  <si>
    <t>수호자 1670레벨 경험치 정보</t>
  </si>
  <si>
    <t>수호자 1671레벨 경험치 정보</t>
  </si>
  <si>
    <t>수호자 1672레벨 경험치 정보</t>
  </si>
  <si>
    <t>수호자 1673레벨 경험치 정보</t>
  </si>
  <si>
    <t>수호자 1674레벨 경험치 정보</t>
  </si>
  <si>
    <t>수호자 1675레벨 경험치 정보</t>
  </si>
  <si>
    <t>수호자 1676레벨 경험치 정보</t>
  </si>
  <si>
    <t>수호자 1677레벨 경험치 정보</t>
  </si>
  <si>
    <t>수호자 1678레벨 경험치 정보</t>
  </si>
  <si>
    <t>수호자 1679레벨 경험치 정보</t>
  </si>
  <si>
    <t>수호자 1680레벨 경험치 정보</t>
  </si>
  <si>
    <t>수호자 1681레벨 경험치 정보</t>
  </si>
  <si>
    <t>수호자 1682레벨 경험치 정보</t>
  </si>
  <si>
    <t>수호자 1683레벨 경험치 정보</t>
  </si>
  <si>
    <t>수호자 1684레벨 경험치 정보</t>
  </si>
  <si>
    <t>수호자 1685레벨 경험치 정보</t>
  </si>
  <si>
    <t>수호자 1686레벨 경험치 정보</t>
  </si>
  <si>
    <t>수호자 1687레벨 경험치 정보</t>
  </si>
  <si>
    <t>수호자 1688레벨 경험치 정보</t>
  </si>
  <si>
    <t>수호자 1689레벨 경험치 정보</t>
  </si>
  <si>
    <t>수호자 1690레벨 경험치 정보</t>
  </si>
  <si>
    <t>수호자 1691레벨 경험치 정보</t>
  </si>
  <si>
    <t>수호자 1692레벨 경험치 정보</t>
  </si>
  <si>
    <t>수호자 1693레벨 경험치 정보</t>
  </si>
  <si>
    <t>수호자 1694레벨 경험치 정보</t>
  </si>
  <si>
    <t>수호자 1695레벨 경험치 정보</t>
  </si>
  <si>
    <t>수호자 1696레벨 경험치 정보</t>
  </si>
  <si>
    <t>수호자 1697레벨 경험치 정보</t>
  </si>
  <si>
    <t>수호자 1698레벨 경험치 정보</t>
  </si>
  <si>
    <t>수호자 1699레벨 경험치 정보</t>
  </si>
  <si>
    <t>수호자 1700레벨 경험치 정보</t>
  </si>
  <si>
    <t>수호자 1701레벨 경험치 정보</t>
  </si>
  <si>
    <t>수호자 1702레벨 경험치 정보</t>
  </si>
  <si>
    <t>수호자 1703레벨 경험치 정보</t>
  </si>
  <si>
    <t>수호자 1704레벨 경험치 정보</t>
  </si>
  <si>
    <t>수호자 1705레벨 경험치 정보</t>
  </si>
  <si>
    <t>수호자 1706레벨 경험치 정보</t>
  </si>
  <si>
    <t>수호자 1707레벨 경험치 정보</t>
  </si>
  <si>
    <t>수호자 1708레벨 경험치 정보</t>
  </si>
  <si>
    <t>수호자 1709레벨 경험치 정보</t>
  </si>
  <si>
    <t>수호자 1710레벨 경험치 정보</t>
  </si>
  <si>
    <t>수호자 1711레벨 경험치 정보</t>
  </si>
  <si>
    <t>수호자 1712레벨 경험치 정보</t>
  </si>
  <si>
    <t>수호자 1713레벨 경험치 정보</t>
  </si>
  <si>
    <t>수호자 1714레벨 경험치 정보</t>
  </si>
  <si>
    <t>수호자 1715레벨 경험치 정보</t>
  </si>
  <si>
    <t>수호자 1716레벨 경험치 정보</t>
  </si>
  <si>
    <t>수호자 1717레벨 경험치 정보</t>
  </si>
  <si>
    <t>수호자 1718레벨 경험치 정보</t>
  </si>
  <si>
    <t>수호자 1719레벨 경험치 정보</t>
  </si>
  <si>
    <t>수호자 1720레벨 경험치 정보</t>
  </si>
  <si>
    <t>수호자 1721레벨 경험치 정보</t>
  </si>
  <si>
    <t>수호자 1722레벨 경험치 정보</t>
  </si>
  <si>
    <t>수호자 1723레벨 경험치 정보</t>
  </si>
  <si>
    <t>수호자 1724레벨 경험치 정보</t>
  </si>
  <si>
    <t>수호자 1725레벨 경험치 정보</t>
  </si>
  <si>
    <t>수호자 1726레벨 경험치 정보</t>
  </si>
  <si>
    <t>수호자 1727레벨 경험치 정보</t>
  </si>
  <si>
    <t>수호자 1728레벨 경험치 정보</t>
  </si>
  <si>
    <t>수호자 1729레벨 경험치 정보</t>
  </si>
  <si>
    <t>수호자 1730레벨 경험치 정보</t>
  </si>
  <si>
    <t>수호자 1731레벨 경험치 정보</t>
  </si>
  <si>
    <t>수호자 1732레벨 경험치 정보</t>
  </si>
  <si>
    <t>수호자 1733레벨 경험치 정보</t>
  </si>
  <si>
    <t>수호자 1734레벨 경험치 정보</t>
  </si>
  <si>
    <t>수호자 1735레벨 경험치 정보</t>
  </si>
  <si>
    <t>수호자 1736레벨 경험치 정보</t>
  </si>
  <si>
    <t>수호자 1737레벨 경험치 정보</t>
  </si>
  <si>
    <t>수호자 1738레벨 경험치 정보</t>
  </si>
  <si>
    <t>수호자 1739레벨 경험치 정보</t>
  </si>
  <si>
    <t>수호자 1740레벨 경험치 정보</t>
  </si>
  <si>
    <t>수호자 1741레벨 경험치 정보</t>
  </si>
  <si>
    <t>수호자 1742레벨 경험치 정보</t>
  </si>
  <si>
    <t>수호자 1743레벨 경험치 정보</t>
  </si>
  <si>
    <t>수호자 1744레벨 경험치 정보</t>
  </si>
  <si>
    <t>수호자 1745레벨 경험치 정보</t>
  </si>
  <si>
    <t>수호자 1746레벨 경험치 정보</t>
  </si>
  <si>
    <t>수호자 1747레벨 경험치 정보</t>
  </si>
  <si>
    <t>수호자 1748레벨 경험치 정보</t>
  </si>
  <si>
    <t>수호자 1749레벨 경험치 정보</t>
  </si>
  <si>
    <t>수호자 1750레벨 경험치 정보</t>
  </si>
  <si>
    <t>수호자 1751레벨 경험치 정보</t>
  </si>
  <si>
    <t>수호자 1752레벨 경험치 정보</t>
  </si>
  <si>
    <t>수호자 1753레벨 경험치 정보</t>
  </si>
  <si>
    <t>수호자 1754레벨 경험치 정보</t>
  </si>
  <si>
    <t>수호자 1755레벨 경험치 정보</t>
  </si>
  <si>
    <t>수호자 1756레벨 경험치 정보</t>
  </si>
  <si>
    <t>수호자 1757레벨 경험치 정보</t>
  </si>
  <si>
    <t>수호자 1758레벨 경험치 정보</t>
  </si>
  <si>
    <t>수호자 1759레벨 경험치 정보</t>
  </si>
  <si>
    <t>수호자 1760레벨 경험치 정보</t>
  </si>
  <si>
    <t>수호자 1761레벨 경험치 정보</t>
  </si>
  <si>
    <t>수호자 1762레벨 경험치 정보</t>
  </si>
  <si>
    <t>수호자 1763레벨 경험치 정보</t>
  </si>
  <si>
    <t>수호자 1764레벨 경험치 정보</t>
  </si>
  <si>
    <t>수호자 1765레벨 경험치 정보</t>
  </si>
  <si>
    <t>수호자 1766레벨 경험치 정보</t>
  </si>
  <si>
    <t>수호자 1767레벨 경험치 정보</t>
  </si>
  <si>
    <t>수호자 1768레벨 경험치 정보</t>
  </si>
  <si>
    <t>수호자 1769레벨 경험치 정보</t>
  </si>
  <si>
    <t>수호자 1770레벨 경험치 정보</t>
  </si>
  <si>
    <t>수호자 1771레벨 경험치 정보</t>
  </si>
  <si>
    <t>수호자 1772레벨 경험치 정보</t>
  </si>
  <si>
    <t>수호자 1773레벨 경험치 정보</t>
  </si>
  <si>
    <t>수호자 1774레벨 경험치 정보</t>
  </si>
  <si>
    <t>수호자 1775레벨 경험치 정보</t>
  </si>
  <si>
    <t>수호자 1776레벨 경험치 정보</t>
  </si>
  <si>
    <t>수호자 1777레벨 경험치 정보</t>
  </si>
  <si>
    <t>수호자 1778레벨 경험치 정보</t>
  </si>
  <si>
    <t>수호자 1779레벨 경험치 정보</t>
  </si>
  <si>
    <t>수호자 1780레벨 경험치 정보</t>
  </si>
  <si>
    <t>수호자 1781레벨 경험치 정보</t>
  </si>
  <si>
    <t>수호자 1782레벨 경험치 정보</t>
  </si>
  <si>
    <t>수호자 1783레벨 경험치 정보</t>
  </si>
  <si>
    <t>수호자 1784레벨 경험치 정보</t>
  </si>
  <si>
    <t>수호자 1785레벨 경험치 정보</t>
  </si>
  <si>
    <t>수호자 1786레벨 경험치 정보</t>
  </si>
  <si>
    <t>수호자 1787레벨 경험치 정보</t>
  </si>
  <si>
    <t>수호자 1788레벨 경험치 정보</t>
  </si>
  <si>
    <t>수호자 1789레벨 경험치 정보</t>
  </si>
  <si>
    <t>수호자 1790레벨 경험치 정보</t>
  </si>
  <si>
    <t>수호자 1791레벨 경험치 정보</t>
  </si>
  <si>
    <t>수호자 1792레벨 경험치 정보</t>
  </si>
  <si>
    <t>수호자 1793레벨 경험치 정보</t>
  </si>
  <si>
    <t>수호자 1794레벨 경험치 정보</t>
  </si>
  <si>
    <t>수호자 1795레벨 경험치 정보</t>
  </si>
  <si>
    <t>수호자 1796레벨 경험치 정보</t>
  </si>
  <si>
    <t>수호자 1797레벨 경험치 정보</t>
  </si>
  <si>
    <t>수호자 1798레벨 경험치 정보</t>
  </si>
  <si>
    <t>수호자 1799레벨 경험치 정보</t>
  </si>
  <si>
    <t>수호자 1800레벨 경험치 정보</t>
  </si>
  <si>
    <t>수호자 1801레벨 경험치 정보</t>
  </si>
  <si>
    <t>수호자 1802레벨 경험치 정보</t>
  </si>
  <si>
    <t>수호자 1803레벨 경험치 정보</t>
  </si>
  <si>
    <t>수호자 1804레벨 경험치 정보</t>
  </si>
  <si>
    <t>수호자 1805레벨 경험치 정보</t>
  </si>
  <si>
    <t>수호자 1806레벨 경험치 정보</t>
  </si>
  <si>
    <t>수호자 1807레벨 경험치 정보</t>
  </si>
  <si>
    <t>수호자 1808레벨 경험치 정보</t>
  </si>
  <si>
    <t>수호자 1809레벨 경험치 정보</t>
  </si>
  <si>
    <t>수호자 1810레벨 경험치 정보</t>
  </si>
  <si>
    <t>수호자 1811레벨 경험치 정보</t>
  </si>
  <si>
    <t>수호자 1812레벨 경험치 정보</t>
  </si>
  <si>
    <t>수호자 1813레벨 경험치 정보</t>
  </si>
  <si>
    <t>수호자 1814레벨 경험치 정보</t>
  </si>
  <si>
    <t>수호자 1815레벨 경험치 정보</t>
  </si>
  <si>
    <t>수호자 1816레벨 경험치 정보</t>
  </si>
  <si>
    <t>수호자 1817레벨 경험치 정보</t>
  </si>
  <si>
    <t>수호자 1818레벨 경험치 정보</t>
  </si>
  <si>
    <t>수호자 1819레벨 경험치 정보</t>
  </si>
  <si>
    <t>수호자 1820레벨 경험치 정보</t>
  </si>
  <si>
    <t>수호자 1821레벨 경험치 정보</t>
  </si>
  <si>
    <t>수호자 1822레벨 경험치 정보</t>
  </si>
  <si>
    <t>수호자 1823레벨 경험치 정보</t>
  </si>
  <si>
    <t>수호자 1824레벨 경험치 정보</t>
  </si>
  <si>
    <t>수호자 1825레벨 경험치 정보</t>
  </si>
  <si>
    <t>수호자 1826레벨 경험치 정보</t>
  </si>
  <si>
    <t>수호자 1827레벨 경험치 정보</t>
  </si>
  <si>
    <t>수호자 1828레벨 경험치 정보</t>
  </si>
  <si>
    <t>수호자 1829레벨 경험치 정보</t>
  </si>
  <si>
    <t>수호자 1830레벨 경험치 정보</t>
  </si>
  <si>
    <t>수호자 1831레벨 경험치 정보</t>
  </si>
  <si>
    <t>수호자 1832레벨 경험치 정보</t>
  </si>
  <si>
    <t>수호자 1833레벨 경험치 정보</t>
  </si>
  <si>
    <t>수호자 1834레벨 경험치 정보</t>
  </si>
  <si>
    <t>수호자 1835레벨 경험치 정보</t>
  </si>
  <si>
    <t>수호자 1836레벨 경험치 정보</t>
  </si>
  <si>
    <t>수호자 1837레벨 경험치 정보</t>
  </si>
  <si>
    <t>수호자 1838레벨 경험치 정보</t>
  </si>
  <si>
    <t>수호자 1839레벨 경험치 정보</t>
  </si>
  <si>
    <t>수호자 1840레벨 경험치 정보</t>
  </si>
  <si>
    <t>수호자 1841레벨 경험치 정보</t>
  </si>
  <si>
    <t>수호자 1842레벨 경험치 정보</t>
  </si>
  <si>
    <t>수호자 1843레벨 경험치 정보</t>
  </si>
  <si>
    <t>수호자 1844레벨 경험치 정보</t>
  </si>
  <si>
    <t>수호자 1845레벨 경험치 정보</t>
  </si>
  <si>
    <t>수호자 1846레벨 경험치 정보</t>
  </si>
  <si>
    <t>수호자 1847레벨 경험치 정보</t>
  </si>
  <si>
    <t>수호자 1848레벨 경험치 정보</t>
  </si>
  <si>
    <t>수호자 1849레벨 경험치 정보</t>
  </si>
  <si>
    <t>수호자 1850레벨 경험치 정보</t>
  </si>
  <si>
    <t>수호자 1851레벨 경험치 정보</t>
  </si>
  <si>
    <t>수호자 1852레벨 경험치 정보</t>
  </si>
  <si>
    <t>수호자 1853레벨 경험치 정보</t>
  </si>
  <si>
    <t>수호자 1854레벨 경험치 정보</t>
  </si>
  <si>
    <t>수호자 1855레벨 경험치 정보</t>
  </si>
  <si>
    <t>수호자 1856레벨 경험치 정보</t>
  </si>
  <si>
    <t>수호자 1857레벨 경험치 정보</t>
  </si>
  <si>
    <t>수호자 1858레벨 경험치 정보</t>
  </si>
  <si>
    <t>수호자 1859레벨 경험치 정보</t>
  </si>
  <si>
    <t>수호자 1860레벨 경험치 정보</t>
  </si>
  <si>
    <t>수호자 1861레벨 경험치 정보</t>
  </si>
  <si>
    <t>수호자 1862레벨 경험치 정보</t>
  </si>
  <si>
    <t>수호자 1863레벨 경험치 정보</t>
  </si>
  <si>
    <t>수호자 1864레벨 경험치 정보</t>
  </si>
  <si>
    <t>수호자 1865레벨 경험치 정보</t>
  </si>
  <si>
    <t>수호자 1866레벨 경험치 정보</t>
  </si>
  <si>
    <t>수호자 1867레벨 경험치 정보</t>
  </si>
  <si>
    <t>수호자 1868레벨 경험치 정보</t>
  </si>
  <si>
    <t>수호자 1869레벨 경험치 정보</t>
  </si>
  <si>
    <t>수호자 1870레벨 경험치 정보</t>
  </si>
  <si>
    <t>수호자 1871레벨 경험치 정보</t>
  </si>
  <si>
    <t>수호자 1872레벨 경험치 정보</t>
  </si>
  <si>
    <t>수호자 1873레벨 경험치 정보</t>
  </si>
  <si>
    <t>수호자 1874레벨 경험치 정보</t>
  </si>
  <si>
    <t>수호자 1875레벨 경험치 정보</t>
  </si>
  <si>
    <t>수호자 1876레벨 경험치 정보</t>
  </si>
  <si>
    <t>수호자 1877레벨 경험치 정보</t>
  </si>
  <si>
    <t>수호자 1878레벨 경험치 정보</t>
  </si>
  <si>
    <t>수호자 1879레벨 경험치 정보</t>
  </si>
  <si>
    <t>수호자 1880레벨 경험치 정보</t>
  </si>
  <si>
    <t>수호자 1881레벨 경험치 정보</t>
  </si>
  <si>
    <t>수호자 1882레벨 경험치 정보</t>
  </si>
  <si>
    <t>수호자 1883레벨 경험치 정보</t>
  </si>
  <si>
    <t>수호자 1884레벨 경험치 정보</t>
  </si>
  <si>
    <t>수호자 1885레벨 경험치 정보</t>
  </si>
  <si>
    <t>수호자 1886레벨 경험치 정보</t>
  </si>
  <si>
    <t>수호자 1887레벨 경험치 정보</t>
  </si>
  <si>
    <t>수호자 1888레벨 경험치 정보</t>
  </si>
  <si>
    <t>수호자 1889레벨 경험치 정보</t>
  </si>
  <si>
    <t>수호자 1890레벨 경험치 정보</t>
  </si>
  <si>
    <t>수호자 1891레벨 경험치 정보</t>
  </si>
  <si>
    <t>수호자 1892레벨 경험치 정보</t>
  </si>
  <si>
    <t>수호자 1893레벨 경험치 정보</t>
  </si>
  <si>
    <t>수호자 1894레벨 경험치 정보</t>
  </si>
  <si>
    <t>수호자 1895레벨 경험치 정보</t>
  </si>
  <si>
    <t>수호자 1896레벨 경험치 정보</t>
  </si>
  <si>
    <t>수호자 1897레벨 경험치 정보</t>
  </si>
  <si>
    <t>수호자 1898레벨 경험치 정보</t>
  </si>
  <si>
    <t>수호자 1899레벨 경험치 정보</t>
  </si>
  <si>
    <t>수호자 1900레벨 경험치 정보</t>
  </si>
  <si>
    <t>수호자 1901레벨 경험치 정보</t>
  </si>
  <si>
    <t>수호자 1902레벨 경험치 정보</t>
  </si>
  <si>
    <t>수호자 1903레벨 경험치 정보</t>
  </si>
  <si>
    <t>수호자 1904레벨 경험치 정보</t>
  </si>
  <si>
    <t>수호자 1905레벨 경험치 정보</t>
  </si>
  <si>
    <t>수호자 1906레벨 경험치 정보</t>
  </si>
  <si>
    <t>수호자 1907레벨 경험치 정보</t>
  </si>
  <si>
    <t>수호자 1908레벨 경험치 정보</t>
  </si>
  <si>
    <t>수호자 1909레벨 경험치 정보</t>
  </si>
  <si>
    <t>수호자 1910레벨 경험치 정보</t>
  </si>
  <si>
    <t>수호자 1911레벨 경험치 정보</t>
  </si>
  <si>
    <t>수호자 1912레벨 경험치 정보</t>
  </si>
  <si>
    <t>수호자 1913레벨 경험치 정보</t>
  </si>
  <si>
    <t>수호자 1914레벨 경험치 정보</t>
  </si>
  <si>
    <t>수호자 1915레벨 경험치 정보</t>
  </si>
  <si>
    <t>수호자 1916레벨 경험치 정보</t>
  </si>
  <si>
    <t>수호자 1917레벨 경험치 정보</t>
  </si>
  <si>
    <t>수호자 1918레벨 경험치 정보</t>
  </si>
  <si>
    <t>수호자 1919레벨 경험치 정보</t>
  </si>
  <si>
    <t>수호자 1920레벨 경험치 정보</t>
  </si>
  <si>
    <t>수호자 1921레벨 경험치 정보</t>
  </si>
  <si>
    <t>수호자 1922레벨 경험치 정보</t>
  </si>
  <si>
    <t>수호자 1923레벨 경험치 정보</t>
  </si>
  <si>
    <t>수호자 1924레벨 경험치 정보</t>
  </si>
  <si>
    <t>수호자 1925레벨 경험치 정보</t>
  </si>
  <si>
    <t>수호자 1926레벨 경험치 정보</t>
  </si>
  <si>
    <t>수호자 1927레벨 경험치 정보</t>
  </si>
  <si>
    <t>수호자 1928레벨 경험치 정보</t>
  </si>
  <si>
    <t>수호자 1929레벨 경험치 정보</t>
  </si>
  <si>
    <t>수호자 1930레벨 경험치 정보</t>
  </si>
  <si>
    <t>수호자 1931레벨 경험치 정보</t>
  </si>
  <si>
    <t>수호자 1932레벨 경험치 정보</t>
  </si>
  <si>
    <t>수호자 1933레벨 경험치 정보</t>
  </si>
  <si>
    <t>수호자 1934레벨 경험치 정보</t>
  </si>
  <si>
    <t>수호자 1935레벨 경험치 정보</t>
  </si>
  <si>
    <t>수호자 1936레벨 경험치 정보</t>
  </si>
  <si>
    <t>수호자 1937레벨 경험치 정보</t>
  </si>
  <si>
    <t>수호자 1938레벨 경험치 정보</t>
  </si>
  <si>
    <t>수호자 1939레벨 경험치 정보</t>
  </si>
  <si>
    <t>수호자 1940레벨 경험치 정보</t>
  </si>
  <si>
    <t>수호자 1941레벨 경험치 정보</t>
  </si>
  <si>
    <t>수호자 1942레벨 경험치 정보</t>
  </si>
  <si>
    <t>수호자 1943레벨 경험치 정보</t>
  </si>
  <si>
    <t>수호자 1944레벨 경험치 정보</t>
  </si>
  <si>
    <t>수호자 1945레벨 경험치 정보</t>
  </si>
  <si>
    <t>수호자 1946레벨 경험치 정보</t>
  </si>
  <si>
    <t>수호자 1947레벨 경험치 정보</t>
  </si>
  <si>
    <t>수호자 1948레벨 경험치 정보</t>
  </si>
  <si>
    <t>수호자 1949레벨 경험치 정보</t>
  </si>
  <si>
    <t>수호자 1950레벨 경험치 정보</t>
  </si>
  <si>
    <t>수호자 1951레벨 경험치 정보</t>
  </si>
  <si>
    <t>수호자 1952레벨 경험치 정보</t>
  </si>
  <si>
    <t>수호자 1953레벨 경험치 정보</t>
  </si>
  <si>
    <t>수호자 1954레벨 경험치 정보</t>
  </si>
  <si>
    <t>수호자 1955레벨 경험치 정보</t>
  </si>
  <si>
    <t>수호자 1956레벨 경험치 정보</t>
  </si>
  <si>
    <t>수호자 1957레벨 경험치 정보</t>
  </si>
  <si>
    <t>수호자 1958레벨 경험치 정보</t>
  </si>
  <si>
    <t>수호자 1959레벨 경험치 정보</t>
  </si>
  <si>
    <t>수호자 1960레벨 경험치 정보</t>
  </si>
  <si>
    <t>수호자 1961레벨 경험치 정보</t>
  </si>
  <si>
    <t>수호자 1962레벨 경험치 정보</t>
  </si>
  <si>
    <t>수호자 1963레벨 경험치 정보</t>
  </si>
  <si>
    <t>수호자 1964레벨 경험치 정보</t>
  </si>
  <si>
    <t>수호자 1965레벨 경험치 정보</t>
  </si>
  <si>
    <t>수호자 1966레벨 경험치 정보</t>
  </si>
  <si>
    <t>수호자 1967레벨 경험치 정보</t>
  </si>
  <si>
    <t>수호자 1968레벨 경험치 정보</t>
  </si>
  <si>
    <t>수호자 1969레벨 경험치 정보</t>
  </si>
  <si>
    <t>수호자 1970레벨 경험치 정보</t>
  </si>
  <si>
    <t>수호자 1971레벨 경험치 정보</t>
  </si>
  <si>
    <t>수호자 1972레벨 경험치 정보</t>
  </si>
  <si>
    <t>수호자 1973레벨 경험치 정보</t>
  </si>
  <si>
    <t>수호자 1974레벨 경험치 정보</t>
  </si>
  <si>
    <t>수호자 1975레벨 경험치 정보</t>
  </si>
  <si>
    <t>수호자 1976레벨 경험치 정보</t>
  </si>
  <si>
    <t>수호자 1977레벨 경험치 정보</t>
  </si>
  <si>
    <t>수호자 1978레벨 경험치 정보</t>
  </si>
  <si>
    <t>수호자 1979레벨 경험치 정보</t>
  </si>
  <si>
    <t>수호자 1980레벨 경험치 정보</t>
  </si>
  <si>
    <t>수호자 1981레벨 경험치 정보</t>
  </si>
  <si>
    <t>수호자 1982레벨 경험치 정보</t>
  </si>
  <si>
    <t>수호자 1983레벨 경험치 정보</t>
  </si>
  <si>
    <t>수호자 1984레벨 경험치 정보</t>
  </si>
  <si>
    <t>수호자 1985레벨 경험치 정보</t>
  </si>
  <si>
    <t>수호자 1986레벨 경험치 정보</t>
  </si>
  <si>
    <t>수호자 1987레벨 경험치 정보</t>
  </si>
  <si>
    <t>수호자 1988레벨 경험치 정보</t>
  </si>
  <si>
    <t>수호자 1989레벨 경험치 정보</t>
  </si>
  <si>
    <t>수호자 1990레벨 경험치 정보</t>
  </si>
  <si>
    <t>수호자 1991레벨 경험치 정보</t>
  </si>
  <si>
    <t>수호자 1992레벨 경험치 정보</t>
  </si>
  <si>
    <t>수호자 1993레벨 경험치 정보</t>
  </si>
  <si>
    <t>수호자 1994레벨 경험치 정보</t>
  </si>
  <si>
    <t>수호자 1995레벨 경험치 정보</t>
  </si>
  <si>
    <t>수호자 1996레벨 경험치 정보</t>
  </si>
  <si>
    <t>수호자 1997레벨 경험치 정보</t>
  </si>
  <si>
    <t>수호자 1998레벨 경험치 정보</t>
  </si>
  <si>
    <t>수호자 1999레벨 경험치 정보</t>
  </si>
  <si>
    <t>수호자 2000레벨 경험치 정보</t>
  </si>
  <si>
    <t>수호자 레벨 설명</t>
  </si>
  <si>
    <t>수호자 누적 경험치</t>
  </si>
  <si>
    <t>현재 절대 수호자 레벨에서 다음 절대 수호자 레벨에 필요한 경험치(수호자 레벨 업 필요 요구 경험치)
현재 임시 설정중</t>
  </si>
  <si>
    <t>해당 레벨에 제공되는 수호자 패시브 스킬의 특성계열구분
1: 공격계열
2: 방어계열
3: 보조계열</t>
  </si>
  <si>
    <t>해당 수호자 패시브 계열에 제공되는 보너스 스킬 포인트 개수</t>
  </si>
  <si>
    <t>해당 수호자 (구간별)레벨에 따라 제공되는 닉네임 엠블렘 종류:
리소스인포 인덱스 연동</t>
  </si>
  <si>
    <t>수호자 레벨 1650 이후 필요 경험치 상향 : 20170614_PlayerInfo 참고</t>
    <phoneticPr fontId="6" type="noConversion"/>
  </si>
  <si>
    <t xml:space="preserve"> - 해당 상품 확률 첨부</t>
    <phoneticPr fontId="6" type="noConversion"/>
  </si>
  <si>
    <t>룬스톤 재능 - 5성</t>
  </si>
  <si>
    <t>룬스톤 지혜 - 5성</t>
  </si>
  <si>
    <t>룬스톤 수호 - 5성</t>
  </si>
  <si>
    <t>룬스톤 용맹 - 5성</t>
  </si>
  <si>
    <t>보너스 5성 확정 룬스톤 그룹</t>
    <phoneticPr fontId="6" type="noConversion"/>
  </si>
  <si>
    <t>룬스톤 재능 - 7성</t>
  </si>
  <si>
    <t>룬스톤 지혜 - 7성</t>
  </si>
  <si>
    <t>룬스톤 수호 - 7성</t>
  </si>
  <si>
    <t>룬스톤 용맹 - 7성</t>
  </si>
  <si>
    <t>7성 룬스톤 그룹</t>
    <phoneticPr fontId="6" type="noConversion"/>
  </si>
  <si>
    <t>룬스톤 재능 - 6성</t>
  </si>
  <si>
    <t>룬스톤 지혜 - 6성</t>
  </si>
  <si>
    <t>룬스톤 수호 - 6성</t>
  </si>
  <si>
    <t>룬스톤 용맹 - 6성</t>
  </si>
  <si>
    <t>6성 룬스톤 그룹</t>
    <phoneticPr fontId="6" type="noConversion"/>
  </si>
  <si>
    <t>5성 룬스톤 그룹</t>
    <phoneticPr fontId="6" type="noConversion"/>
  </si>
  <si>
    <t>룬스톤 재능 - 4성</t>
  </si>
  <si>
    <t>룬스톤 지혜 - 4성</t>
  </si>
  <si>
    <t>룬스톤 수호 - 4성</t>
  </si>
  <si>
    <t>룬스톤 용맹 - 4성</t>
  </si>
  <si>
    <t>4성 룬스톤 그룹</t>
    <phoneticPr fontId="6" type="noConversion"/>
  </si>
  <si>
    <t>3성 룬스톤 그룹</t>
    <phoneticPr fontId="6" type="noConversion"/>
  </si>
  <si>
    <t>보너스 5성 룬스톤 그룹</t>
    <phoneticPr fontId="6" type="noConversion"/>
  </si>
  <si>
    <t>고급 룬스톤 확정 보너스 뽑기</t>
    <phoneticPr fontId="6" type="noConversion"/>
  </si>
  <si>
    <t>7성 룬스톤 그룹</t>
    <phoneticPr fontId="6" type="noConversion"/>
  </si>
  <si>
    <t>고급 룬스톤 상자 10회 뽑기</t>
  </si>
  <si>
    <t>고급 룬스톤 상자 1회 뽑기</t>
    <phoneticPr fontId="6" type="noConversion"/>
  </si>
  <si>
    <t>뽑기 아이템 그룹
당첨 확률 (%)
무조건 1개 당첨</t>
    <phoneticPr fontId="6" type="noConversion"/>
  </si>
  <si>
    <t xml:space="preserve">뽑기 아이템 그룹 </t>
    <phoneticPr fontId="6" type="noConversion"/>
  </si>
  <si>
    <t>아이템 이름</t>
    <phoneticPr fontId="6" type="noConversion"/>
  </si>
  <si>
    <t>6성 룬스톤 그룹</t>
    <phoneticPr fontId="6" type="noConversion"/>
  </si>
  <si>
    <t>룬스톤 상자</t>
    <phoneticPr fontId="6" type="noConversion"/>
  </si>
  <si>
    <t>&lt; 추가 요청 사항 &gt;</t>
    <phoneticPr fontId="6" type="noConversion"/>
  </si>
  <si>
    <t>&lt; 변경 사항 &gt;</t>
    <phoneticPr fontId="6" type="noConversion"/>
  </si>
  <si>
    <t>모든 액티브 스킬의 최대 레벨 제한 10레벨까지 확장</t>
    <phoneticPr fontId="6" type="noConversion"/>
  </si>
  <si>
    <t>스킬 데미지 표기 UI 개선</t>
    <phoneticPr fontId="6" type="noConversion"/>
  </si>
  <si>
    <t>스킬 표기 방식 기존 '스킬 데미지 증가' 에서 '스킬 데미지'로 변경</t>
    <phoneticPr fontId="6" type="noConversion"/>
  </si>
  <si>
    <t>액티브 스킬 개편</t>
    <phoneticPr fontId="6" type="noConversion"/>
  </si>
  <si>
    <t>액티브 스킬 추가 데미지 및 체력비례데미지 옵션 추가 부여</t>
    <phoneticPr fontId="6" type="noConversion"/>
  </si>
  <si>
    <t>아이템 옵션</t>
    <phoneticPr fontId="6" type="noConversion"/>
  </si>
  <si>
    <t>일부 수호석의 밸런스 하향</t>
    <phoneticPr fontId="6" type="noConversion"/>
  </si>
  <si>
    <t>수호석 리뉴얼</t>
    <phoneticPr fontId="6" type="noConversion"/>
  </si>
  <si>
    <t>초월던전</t>
    <phoneticPr fontId="6" type="noConversion"/>
  </si>
  <si>
    <t>보스 소환 방식 개선</t>
    <phoneticPr fontId="6" type="noConversion"/>
  </si>
  <si>
    <t>단계별 최종 난이도 배율 조정</t>
    <phoneticPr fontId="6" type="noConversion"/>
  </si>
  <si>
    <t>해당 수호자 레벨에 제공되는
추가 생명력 수치</t>
  </si>
  <si>
    <t>해당 수호자 레벨에 제공되는
추가 방어력 수치</t>
  </si>
  <si>
    <t>초월던전 단계</t>
    <phoneticPr fontId="6" type="noConversion"/>
  </si>
  <si>
    <t>기존 몬스터체력</t>
    <phoneticPr fontId="6" type="noConversion"/>
  </si>
  <si>
    <t>기존 체력 증가량</t>
    <phoneticPr fontId="6" type="noConversion"/>
  </si>
  <si>
    <t>변경 몬스터 체력</t>
    <phoneticPr fontId="6" type="noConversion"/>
  </si>
  <si>
    <t>변경
체력 증가량(5.5%)</t>
    <phoneticPr fontId="6" type="noConversion"/>
  </si>
  <si>
    <t>기존 보스 소환 게이지</t>
    <phoneticPr fontId="6" type="noConversion"/>
  </si>
  <si>
    <t>변경 보스 소환 게이지</t>
    <phoneticPr fontId="6" type="noConversion"/>
  </si>
  <si>
    <t>소환 게이지 변화량
(기존 보스소환 게이지와의 비교)</t>
    <phoneticPr fontId="6" type="noConversion"/>
  </si>
  <si>
    <t>보스 소환 요구 몬스터 개체수
(보스 소환 게이지÷몬스터 체력)</t>
    <phoneticPr fontId="6" type="noConversion"/>
  </si>
  <si>
    <t>공격력 배율</t>
    <phoneticPr fontId="6" type="noConversion"/>
  </si>
  <si>
    <t>방어력 배율</t>
    <phoneticPr fontId="6" type="noConversion"/>
  </si>
  <si>
    <t>변경 
공격력 배율</t>
    <phoneticPr fontId="6" type="noConversion"/>
  </si>
  <si>
    <t>변경 
방어력 배율</t>
    <phoneticPr fontId="6" type="noConversion"/>
  </si>
  <si>
    <t>1</t>
  </si>
  <si>
    <t>2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</si>
  <si>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</si>
  <si>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</si>
  <si>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</si>
  <si>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</si>
  <si>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</si>
  <si>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</si>
  <si>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</si>
  <si>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</si>
  <si>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</si>
  <si>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</si>
  <si>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</si>
  <si>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</si>
  <si>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</si>
  <si>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</si>
  <si>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</si>
  <si>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</si>
  <si>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</si>
  <si>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</si>
  <si>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</si>
  <si>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</si>
  <si>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</si>
  <si>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</si>
  <si>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</si>
  <si>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</si>
  <si>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</si>
  <si>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</si>
  <si>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</si>
  <si>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</si>
  <si>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</si>
  <si>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</si>
  <si>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</si>
  <si>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</si>
  <si>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</si>
  <si>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</si>
  <si>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</si>
  <si>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</si>
  <si>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</si>
  <si>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</si>
  <si>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</si>
  <si>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</si>
  <si>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</si>
  <si>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</si>
  <si>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</si>
  <si>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</si>
  <si>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</si>
  <si>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</si>
  <si>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</si>
  <si>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</si>
  <si>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</si>
  <si>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</si>
  <si>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</si>
  <si>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</si>
  <si>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</si>
  <si>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</si>
  <si>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</si>
  <si>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</si>
  <si>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</si>
  <si>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</si>
  <si>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</si>
  <si>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</si>
  <si>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</si>
  <si>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</si>
  <si>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</si>
  <si>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</si>
  <si>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</si>
  <si>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</si>
  <si>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</si>
  <si>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</si>
  <si>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</si>
  <si>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</si>
  <si>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</si>
  <si>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</si>
  <si>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</si>
  <si>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</si>
  <si>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</si>
  <si>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</si>
  <si>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</si>
  <si>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</si>
  <si>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</si>
  <si>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</si>
  <si>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</si>
  <si>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</si>
  <si>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</si>
  <si>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</si>
  <si>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</si>
  <si>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</si>
  <si>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</si>
  <si>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</si>
  <si>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</si>
  <si>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</si>
  <si>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</si>
  <si>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</si>
  <si>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</si>
  <si>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</si>
  <si>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</si>
  <si>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</si>
  <si>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</si>
  <si>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</si>
  <si>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</si>
  <si>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</si>
  <si>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</si>
  <si>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</si>
  <si>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</si>
  <si>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</si>
  <si>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</si>
  <si>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</si>
  <si>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</si>
  <si>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</si>
  <si>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</si>
  <si>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</si>
  <si>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</si>
  <si>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</si>
  <si>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</si>
  <si>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</si>
  <si>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</si>
  <si>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</si>
  <si>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</si>
  <si>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</si>
  <si>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</si>
  <si>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</si>
  <si>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</si>
  <si>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</si>
  <si>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</si>
  <si>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</si>
  <si>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</si>
  <si>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131 단계부터는 
변경 된 몬스터 체력 수치 
계산법으로 추가 예정</t>
    <phoneticPr fontId="6" type="noConversion"/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</si>
  <si>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</si>
  <si>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</si>
  <si>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</si>
  <si>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</si>
  <si>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</si>
  <si>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</si>
  <si>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</si>
  <si>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</si>
  <si>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</si>
  <si>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</si>
  <si>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</si>
  <si>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</si>
  <si>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</si>
  <si>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</si>
  <si>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</si>
  <si>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</si>
  <si>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</si>
  <si>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</si>
  <si>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</si>
  <si>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</si>
  <si>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-</t>
    <phoneticPr fontId="6" type="noConversion"/>
  </si>
  <si>
    <t>152</t>
  </si>
  <si>
    <t>-</t>
    <phoneticPr fontId="6" type="noConversion"/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</si>
  <si>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</si>
  <si>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</si>
  <si>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</si>
  <si>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</si>
  <si>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</si>
  <si>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</si>
  <si>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</si>
  <si>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</si>
  <si>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</si>
  <si>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</si>
  <si>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</si>
  <si>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</si>
  <si>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</si>
  <si>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</si>
  <si>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</si>
  <si>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</si>
  <si>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</si>
  <si>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</si>
  <si>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</si>
  <si>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</si>
  <si>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</si>
  <si>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</si>
  <si>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</si>
  <si>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</si>
  <si>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</si>
  <si>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</si>
  <si>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</si>
  <si>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</si>
  <si>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</si>
  <si>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</si>
  <si>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</si>
  <si>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</si>
  <si>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</si>
  <si>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</si>
  <si>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</si>
  <si>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</si>
  <si>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</si>
  <si>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</si>
  <si>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</si>
  <si>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</si>
  <si>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</si>
  <si>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</si>
  <si>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</si>
  <si>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</si>
  <si>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</si>
  <si>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</si>
  <si>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</si>
  <si>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</si>
  <si>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1. 점령전 시스템</t>
    <phoneticPr fontId="6" type="noConversion"/>
  </si>
  <si>
    <t xml:space="preserve"> 3:3 일반 점령전 모드 추가</t>
    <phoneticPr fontId="6" type="noConversion"/>
  </si>
  <si>
    <t xml:space="preserve"> (1) 점령전 활성화 시간은 11시 ~ 22시 활성화된다.</t>
  </si>
  <si>
    <t xml:space="preserve"> (2) 요일에 관계없이 공통으로 매일 활성화 시간은 동일</t>
  </si>
  <si>
    <t xml:space="preserve"> (3) 점령전 보상 정보 : 20170620_Occupation 참고</t>
    <phoneticPr fontId="6" type="noConversion"/>
  </si>
  <si>
    <t>2. 마일리지 시스템</t>
    <phoneticPr fontId="6" type="noConversion"/>
  </si>
  <si>
    <t>마일리지 재화 추가</t>
    <phoneticPr fontId="6" type="noConversion"/>
  </si>
  <si>
    <t>(3) 상점 내 상품이미지에 적립 마일리지 표기</t>
    <phoneticPr fontId="6" type="noConversion"/>
  </si>
  <si>
    <t>(4) 적립된 마일리지는 우편함으로 발송 (계정통합관리)</t>
    <phoneticPr fontId="6" type="noConversion"/>
  </si>
  <si>
    <t>점령전일반 3인 파티 - 점령기여 1위 보상</t>
  </si>
  <si>
    <t>점령전일반 3인 파티 - 처치 1위 보상</t>
  </si>
  <si>
    <t>점령전일반 3인 파티 - 기여도 1위 보상</t>
  </si>
  <si>
    <t>StageExp 또는
GuardianExp의
추가 경험치 비율</t>
  </si>
  <si>
    <t>-1: 순위관계없이 모두
1. 기여도 1위
2. 기여도 2위
3. 기여도 3위
4. 기여도 4위</t>
  </si>
  <si>
    <t>MapInfo &gt; PartyRewardGroupCode와
연결된 그룹 인덱스</t>
  </si>
  <si>
    <t>3:3 점령전 승리팀 기여, 처치, 점령 1위 보상</t>
    <phoneticPr fontId="6" type="noConversion"/>
  </si>
  <si>
    <t>점령전 일반3대3</t>
  </si>
  <si>
    <t>입장제한레벨 max</t>
  </si>
  <si>
    <t>입장제한레벨 min</t>
  </si>
  <si>
    <t>점령전 플레이
시간(초) 제한 설정
: 승패가 가려지지 않을 때 해당 제한시간까지 점령시간이 높은 팀이 승리.</t>
  </si>
  <si>
    <t>점령전 시작 딜레이 카운트 다운(초: Sec) 해당 연출 적용필요!
딜레이 카운트 다운이 끝난뒤 게임 제한 시간에 대한 타이머가 적용된다.</t>
  </si>
  <si>
    <t>서버 시간기준으로 
24시간 중 점령전이 비활성화 되는 종료시간</t>
  </si>
  <si>
    <t>서버 시간기준으로 
24시간 중 점령전이 활성화 되는 시작시간</t>
  </si>
  <si>
    <t>자동연계스킬비용</t>
  </si>
  <si>
    <t>3:3 점령전 맵 정보 및 참가 보상</t>
    <phoneticPr fontId="6" type="noConversion"/>
  </si>
  <si>
    <t>스킬</t>
    <phoneticPr fontId="6" type="noConversion"/>
  </si>
  <si>
    <t>버서커 스킬개편</t>
    <phoneticPr fontId="6" type="noConversion"/>
  </si>
  <si>
    <t>데몬헌터 스킬개편</t>
    <phoneticPr fontId="6" type="noConversion"/>
  </si>
  <si>
    <t>나이트 스킬개편</t>
    <phoneticPr fontId="6" type="noConversion"/>
  </si>
  <si>
    <t>아칸 스킬개편</t>
    <phoneticPr fontId="6" type="noConversion"/>
  </si>
  <si>
    <t>버서커 스킬 개편</t>
    <phoneticPr fontId="6" type="noConversion"/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</si>
  <si>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</si>
  <si>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</si>
  <si>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</si>
  <si>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요구 스킬 포인트</t>
    <phoneticPr fontId="6" type="noConversion"/>
  </si>
  <si>
    <t>강타 Lv. 1</t>
    <phoneticPr fontId="6" type="noConversion"/>
  </si>
  <si>
    <t>돌풍 Lv. 1</t>
    <phoneticPr fontId="6" type="noConversion"/>
  </si>
  <si>
    <t>강타 Lv. 2</t>
  </si>
  <si>
    <t>돌풍 Lv. 2</t>
  </si>
  <si>
    <t>강타 Lv. 3</t>
  </si>
  <si>
    <t>돌풍 Lv. 3</t>
  </si>
  <si>
    <t>강타 Lv. 4</t>
  </si>
  <si>
    <t>돌풍 Lv. 4</t>
  </si>
  <si>
    <t>강타 Lv. 5</t>
  </si>
  <si>
    <t>돌풍 Lv. 5</t>
  </si>
  <si>
    <t>강타 Lv. 6</t>
  </si>
  <si>
    <t>돌풍 Lv. 6</t>
  </si>
  <si>
    <t>강타 Lv. 7</t>
  </si>
  <si>
    <t>돌풍 Lv. 7</t>
  </si>
  <si>
    <t>강타 Lv. 8</t>
  </si>
  <si>
    <t>돌풍 Lv. 8</t>
  </si>
  <si>
    <t>강타 Lv. 9</t>
  </si>
  <si>
    <t>돌풍 Lv. 9</t>
  </si>
  <si>
    <t>강타 Lv. 10</t>
  </si>
  <si>
    <t>돌풍 Lv. 10</t>
  </si>
  <si>
    <t>태풍 Lv. 2</t>
  </si>
  <si>
    <t>돌진 Lv. 2</t>
  </si>
  <si>
    <t>태풍 Lv. 3</t>
  </si>
  <si>
    <t>돌진 Lv. 3</t>
  </si>
  <si>
    <t>태풍 Lv. 4</t>
  </si>
  <si>
    <t>돌진 Lv. 4</t>
  </si>
  <si>
    <t>태풍 Lv. 5</t>
  </si>
  <si>
    <t>돌진 Lv. 5</t>
  </si>
  <si>
    <t>태풍 Lv. 6</t>
  </si>
  <si>
    <t>돌진 Lv. 6</t>
  </si>
  <si>
    <t>태풍 Lv. 7</t>
  </si>
  <si>
    <t>돌진 Lv. 7</t>
  </si>
  <si>
    <t>태풍 Lv. 8</t>
  </si>
  <si>
    <t>돌진 Lv. 8</t>
  </si>
  <si>
    <t>태풍 Lv. 9</t>
  </si>
  <si>
    <t>돌진 Lv. 9</t>
  </si>
  <si>
    <t>태풍 Lv. 10</t>
  </si>
  <si>
    <t>돌진 Lv. 10</t>
  </si>
  <si>
    <t>파괴 Lv. 2</t>
  </si>
  <si>
    <t>광분 Lv. 2</t>
  </si>
  <si>
    <t>파괴 Lv. 3</t>
  </si>
  <si>
    <t>광분 Lv. 3</t>
  </si>
  <si>
    <t>파괴 Lv. 4</t>
  </si>
  <si>
    <t>광분 Lv. 4</t>
  </si>
  <si>
    <t>파괴 Lv. 5</t>
  </si>
  <si>
    <t>광분 Lv. 5</t>
  </si>
  <si>
    <t>파괴 Lv. 6</t>
  </si>
  <si>
    <t>광분 Lv. 6</t>
  </si>
  <si>
    <t>파괴 Lv. 7</t>
  </si>
  <si>
    <t>광분 Lv. 7</t>
  </si>
  <si>
    <t>파괴 Lv. 8</t>
  </si>
  <si>
    <t>광분 Lv. 8</t>
  </si>
  <si>
    <t>파괴 Lv. 9</t>
  </si>
  <si>
    <t>광분 Lv. 9</t>
  </si>
  <si>
    <t>파괴 Lv. 10</t>
  </si>
  <si>
    <t>광분 Lv. 10</t>
  </si>
  <si>
    <t>살육 Lv. 2</t>
  </si>
  <si>
    <t>강압 Lv. 2</t>
  </si>
  <si>
    <t>살육 Lv. 3</t>
  </si>
  <si>
    <t>강압 Lv. 3</t>
  </si>
  <si>
    <t>살육 Lv. 4</t>
  </si>
  <si>
    <t>강압 Lv. 4</t>
  </si>
  <si>
    <t>살육 Lv. 5</t>
  </si>
  <si>
    <t>강압 Lv. 5</t>
  </si>
  <si>
    <t>살육 Lv. 6</t>
  </si>
  <si>
    <t>강압 Lv. 6</t>
  </si>
  <si>
    <t>살육 Lv. 7</t>
  </si>
  <si>
    <t>강압 Lv. 7</t>
  </si>
  <si>
    <t>살육 Lv. 8</t>
  </si>
  <si>
    <t>강압 Lv. 8</t>
  </si>
  <si>
    <t>살육 Lv. 9</t>
  </si>
  <si>
    <t>강압 Lv. 9</t>
  </si>
  <si>
    <t>살육 Lv. 10</t>
  </si>
  <si>
    <t>강압 Lv. 10</t>
  </si>
  <si>
    <t>포효 Lv. 2</t>
  </si>
  <si>
    <t>돌출 Lv. 2</t>
  </si>
  <si>
    <t>포효 Lv. 3</t>
  </si>
  <si>
    <t>돌출 Lv. 3</t>
  </si>
  <si>
    <t>포효 Lv. 4</t>
  </si>
  <si>
    <t>돌출 Lv. 4</t>
  </si>
  <si>
    <t>포효 Lv. 5</t>
  </si>
  <si>
    <t>돌출 Lv. 5</t>
  </si>
  <si>
    <t>포효 Lv. 6</t>
  </si>
  <si>
    <t>돌출 Lv. 6</t>
  </si>
  <si>
    <t>포효 Lv. 7</t>
  </si>
  <si>
    <t>돌출 Lv. 7</t>
  </si>
  <si>
    <t>포효 Lv. 8</t>
  </si>
  <si>
    <t>돌출 Lv. 8</t>
  </si>
  <si>
    <t>포효 Lv. 9</t>
  </si>
  <si>
    <t>돌출 Lv. 9</t>
  </si>
  <si>
    <t>포효 Lv. 10</t>
  </si>
  <si>
    <t>돌출 Lv. 10</t>
  </si>
  <si>
    <t>속공 Lv. 2</t>
  </si>
  <si>
    <t>마검 Lv. 2</t>
  </si>
  <si>
    <t>속공 Lv. 3</t>
  </si>
  <si>
    <t>마검 Lv. 3</t>
  </si>
  <si>
    <t>속공 Lv. 4</t>
  </si>
  <si>
    <t>마검 Lv. 4</t>
  </si>
  <si>
    <t>속공 Lv. 5</t>
  </si>
  <si>
    <t>마검 Lv. 5</t>
  </si>
  <si>
    <t>속공 Lv. 6</t>
  </si>
  <si>
    <t>마검 Lv. 6</t>
  </si>
  <si>
    <t>속공 Lv. 7</t>
  </si>
  <si>
    <t>마검 Lv. 7</t>
  </si>
  <si>
    <t>속공 Lv. 8</t>
  </si>
  <si>
    <t>마검 Lv. 8</t>
  </si>
  <si>
    <t>속공 Lv. 9</t>
  </si>
  <si>
    <t>마검 Lv. 9</t>
  </si>
  <si>
    <t>속공 Lv. 10</t>
  </si>
  <si>
    <t>마검 Lv. 10</t>
  </si>
  <si>
    <t>난사 Lv. 2</t>
  </si>
  <si>
    <t>응징 Lv. 2</t>
  </si>
  <si>
    <t>난사 Lv. 3</t>
  </si>
  <si>
    <t>응징 Lv. 3</t>
  </si>
  <si>
    <t>난사 Lv. 4</t>
  </si>
  <si>
    <t>응징 Lv. 4</t>
  </si>
  <si>
    <t>난사 Lv. 5</t>
  </si>
  <si>
    <t>응징 Lv. 5</t>
  </si>
  <si>
    <t>난사 Lv. 6</t>
  </si>
  <si>
    <t>응징 Lv. 6</t>
  </si>
  <si>
    <t>난사 Lv. 7</t>
  </si>
  <si>
    <t>응징 Lv. 7</t>
  </si>
  <si>
    <t>난사 Lv. 8</t>
  </si>
  <si>
    <t>응징 Lv. 8</t>
  </si>
  <si>
    <t>난사 Lv. 9</t>
  </si>
  <si>
    <t>응징 Lv. 9</t>
  </si>
  <si>
    <t>난사 Lv. 10</t>
  </si>
  <si>
    <t>응징 Lv. 10</t>
  </si>
  <si>
    <t>화살비 Lv. 2</t>
  </si>
  <si>
    <t>본능 Lv. 2</t>
  </si>
  <si>
    <t>화살비 Lv. 3</t>
  </si>
  <si>
    <t>본능 Lv. 3</t>
  </si>
  <si>
    <t>화살비 Lv. 4</t>
  </si>
  <si>
    <t>본능 Lv. 4</t>
  </si>
  <si>
    <t>화살비 Lv. 5</t>
  </si>
  <si>
    <t>본능 Lv. 5</t>
  </si>
  <si>
    <t>화살비 Lv. 6</t>
  </si>
  <si>
    <t>본능 Lv. 6</t>
  </si>
  <si>
    <t>화살비 Lv. 7</t>
  </si>
  <si>
    <t>본능 Lv. 7</t>
  </si>
  <si>
    <t>화살비 Lv. 8</t>
  </si>
  <si>
    <t>본능 Lv. 8</t>
  </si>
  <si>
    <t>화살비 Lv. 9</t>
  </si>
  <si>
    <t>본능 Lv. 9</t>
  </si>
  <si>
    <t>본능 Lv. 10</t>
  </si>
  <si>
    <t>연사 Lv. 2</t>
  </si>
  <si>
    <t>명사수 Lv. 2</t>
  </si>
  <si>
    <t>연사 Lv. 3</t>
  </si>
  <si>
    <t>명사수 Lv. 3</t>
  </si>
  <si>
    <t>연사 Lv. 4</t>
  </si>
  <si>
    <t>명사수 Lv. 4</t>
  </si>
  <si>
    <t>연사 Lv. 5</t>
  </si>
  <si>
    <t>명사수 Lv. 5</t>
  </si>
  <si>
    <t>연사 Lv. 6</t>
  </si>
  <si>
    <t>명사수 Lv. 6</t>
  </si>
  <si>
    <t>연사 Lv. 7</t>
  </si>
  <si>
    <t>명사수 Lv. 7</t>
  </si>
  <si>
    <t>연사 Lv. 8</t>
  </si>
  <si>
    <t>명사수 Lv. 8</t>
  </si>
  <si>
    <t>연사 Lv. 9</t>
  </si>
  <si>
    <t>명사수 Lv. 9</t>
  </si>
  <si>
    <t>연사 Lv. 10</t>
  </si>
  <si>
    <t>명사수 Lv. 10</t>
  </si>
  <si>
    <t>중독탄 Lv. 2</t>
  </si>
  <si>
    <t>환영 Lv. 2</t>
  </si>
  <si>
    <t>중독탄 Lv. 3</t>
  </si>
  <si>
    <t>환영 Lv. 3</t>
  </si>
  <si>
    <t>중독탄 Lv. 4</t>
  </si>
  <si>
    <t>환영 Lv. 4</t>
  </si>
  <si>
    <t>중독탄 Lv. 5</t>
  </si>
  <si>
    <t>환영 Lv. 5</t>
  </si>
  <si>
    <t>중독탄 Lv. 6</t>
  </si>
  <si>
    <t>환영 Lv. 6</t>
  </si>
  <si>
    <t>중독탄 Lv. 7</t>
  </si>
  <si>
    <t>환영 Lv. 7</t>
  </si>
  <si>
    <t>중독탄 Lv. 8</t>
  </si>
  <si>
    <t>환영 Lv. 8</t>
  </si>
  <si>
    <t>중독탄 Lv. 9</t>
  </si>
  <si>
    <t>환영 Lv. 9</t>
  </si>
  <si>
    <t>중독탄 Lv. 10</t>
  </si>
  <si>
    <t>환영 Lv. 10</t>
  </si>
  <si>
    <t>산탄 Lv. 2</t>
  </si>
  <si>
    <t>포화 Lv. 2</t>
  </si>
  <si>
    <t>산탄 Lv. 3</t>
  </si>
  <si>
    <t>포화 Lv. 3</t>
  </si>
  <si>
    <t>산탄 Lv. 4</t>
  </si>
  <si>
    <t>포화 Lv. 4</t>
  </si>
  <si>
    <t>산탄 Lv. 5</t>
  </si>
  <si>
    <t>포화 Lv. 5</t>
  </si>
  <si>
    <t>산탄 Lv. 6</t>
  </si>
  <si>
    <t>포화 Lv. 6</t>
  </si>
  <si>
    <t>산탄 Lv. 7</t>
  </si>
  <si>
    <t>포화 Lv. 7</t>
  </si>
  <si>
    <t>산탄 Lv. 8</t>
  </si>
  <si>
    <t>포화 Lv. 8</t>
  </si>
  <si>
    <t>산탄 Lv. 9</t>
  </si>
  <si>
    <t>포화 Lv. 9</t>
  </si>
  <si>
    <t>산탄 Lv. 10</t>
  </si>
  <si>
    <t>포화 Lv. 10</t>
  </si>
  <si>
    <t>관통 Lv. 2</t>
  </si>
  <si>
    <t>일격 Lv. 2</t>
  </si>
  <si>
    <t>관통 Lv. 3</t>
  </si>
  <si>
    <t>일격 Lv. 3</t>
  </si>
  <si>
    <t>관통 Lv. 4</t>
  </si>
  <si>
    <t>일격 Lv. 4</t>
  </si>
  <si>
    <t>관통 Lv. 5</t>
  </si>
  <si>
    <t>일격 Lv. 5</t>
  </si>
  <si>
    <t>관통 Lv. 6</t>
  </si>
  <si>
    <t>일격 Lv. 6</t>
  </si>
  <si>
    <t>관통 Lv. 7</t>
  </si>
  <si>
    <t>일격 Lv. 7</t>
  </si>
  <si>
    <t>관통 Lv. 8</t>
  </si>
  <si>
    <t>일격 Lv. 8</t>
  </si>
  <si>
    <t>관통 Lv. 9</t>
  </si>
  <si>
    <t>일격 Lv. 9</t>
  </si>
  <si>
    <t>관통 Lv. 10</t>
  </si>
  <si>
    <t>일격 Lv. 10</t>
  </si>
  <si>
    <t>아칸 스킬 개편</t>
    <phoneticPr fontId="6" type="noConversion"/>
  </si>
  <si>
    <t>공격력</t>
    <phoneticPr fontId="6" type="noConversion"/>
  </si>
  <si>
    <t>치명타 세기</t>
    <phoneticPr fontId="6" type="noConversion"/>
  </si>
  <si>
    <t>소각 Lv. 1</t>
    <phoneticPr fontId="6" type="noConversion"/>
  </si>
  <si>
    <t>해탈 Lv. 1</t>
    <phoneticPr fontId="6" type="noConversion"/>
  </si>
  <si>
    <r>
      <rPr>
        <sz val="11"/>
        <color rgb="FF0070C0"/>
        <rFont val="맑은 고딕"/>
        <family val="3"/>
        <charset val="129"/>
        <scheme val="minor"/>
      </rPr>
      <t>5%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40%</t>
    </r>
    <phoneticPr fontId="6" type="noConversion"/>
  </si>
  <si>
    <t>소각 Lv. 2</t>
  </si>
  <si>
    <t>해탈 Lv. 2</t>
  </si>
  <si>
    <r>
      <rPr>
        <sz val="11"/>
        <color rgb="FF0070C0"/>
        <rFont val="맑은 고딕"/>
        <family val="2"/>
        <charset val="129"/>
        <scheme val="minor"/>
      </rPr>
      <t>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45%</t>
    </r>
    <phoneticPr fontId="6" type="noConversion"/>
  </si>
  <si>
    <t>소각 Lv. 3</t>
  </si>
  <si>
    <t>해탈 Lv. 3</t>
  </si>
  <si>
    <r>
      <rPr>
        <sz val="11"/>
        <color rgb="FF0070C0"/>
        <rFont val="맑은 고딕"/>
        <family val="2"/>
        <charset val="129"/>
        <scheme val="minor"/>
      </rPr>
      <t>9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50%</t>
    </r>
    <phoneticPr fontId="6" type="noConversion"/>
  </si>
  <si>
    <t>소각 Lv. 4</t>
  </si>
  <si>
    <t>해탈 Lv. 4</t>
  </si>
  <si>
    <r>
      <rPr>
        <sz val="11"/>
        <color rgb="FF0070C0"/>
        <rFont val="맑은 고딕"/>
        <family val="2"/>
        <charset val="129"/>
        <scheme val="minor"/>
      </rPr>
      <t>11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55%</t>
    </r>
    <phoneticPr fontId="6" type="noConversion"/>
  </si>
  <si>
    <t>소각 Lv. 5</t>
  </si>
  <si>
    <t>해탈 Lv. 5</t>
  </si>
  <si>
    <r>
      <rPr>
        <sz val="11"/>
        <color rgb="FF0070C0"/>
        <rFont val="맑은 고딕"/>
        <family val="2"/>
        <charset val="129"/>
        <scheme val="minor"/>
      </rPr>
      <t>13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60%</t>
    </r>
    <phoneticPr fontId="6" type="noConversion"/>
  </si>
  <si>
    <t>소각 Lv. 6</t>
  </si>
  <si>
    <t>해탈 Lv. 6</t>
  </si>
  <si>
    <r>
      <rPr>
        <sz val="11"/>
        <color rgb="FF0070C0"/>
        <rFont val="맑은 고딕"/>
        <family val="2"/>
        <charset val="129"/>
        <scheme val="minor"/>
      </rPr>
      <t>15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65%</t>
    </r>
    <phoneticPr fontId="6" type="noConversion"/>
  </si>
  <si>
    <t>소각 Lv. 7</t>
  </si>
  <si>
    <t>해탈 Lv. 7</t>
  </si>
  <si>
    <r>
      <rPr>
        <sz val="11"/>
        <color rgb="FF0070C0"/>
        <rFont val="맑은 고딕"/>
        <family val="2"/>
        <charset val="129"/>
        <scheme val="minor"/>
      </rPr>
      <t>17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70%</t>
    </r>
    <phoneticPr fontId="6" type="noConversion"/>
  </si>
  <si>
    <t>소각 Lv. 8</t>
  </si>
  <si>
    <t>해탈 Lv. 8</t>
  </si>
  <si>
    <t>소각 Lv. 9</t>
  </si>
  <si>
    <t>해탈 Lv. 9</t>
  </si>
  <si>
    <t>소각 Lv. 10</t>
  </si>
  <si>
    <t>해탈 Lv. 10</t>
  </si>
  <si>
    <t>화염구 Lv. 2</t>
  </si>
  <si>
    <t>카르마 Lv. 2</t>
  </si>
  <si>
    <t>화염구 Lv. 3</t>
  </si>
  <si>
    <t>카르마 Lv. 3</t>
  </si>
  <si>
    <t>화염구 Lv. 4</t>
  </si>
  <si>
    <t>카르마 Lv. 4</t>
  </si>
  <si>
    <t>화염구 Lv. 5</t>
  </si>
  <si>
    <t>카르마 Lv. 5</t>
  </si>
  <si>
    <t>화염구 Lv. 6</t>
  </si>
  <si>
    <t>카르마 Lv. 6</t>
  </si>
  <si>
    <t>화염구 Lv. 7</t>
  </si>
  <si>
    <t>카르마 Lv. 7</t>
  </si>
  <si>
    <t>화염구 Lv. 8</t>
  </si>
  <si>
    <t>카르마 Lv. 8</t>
  </si>
  <si>
    <t>화염구 Lv. 9</t>
  </si>
  <si>
    <t>카르마 Lv. 9</t>
  </si>
  <si>
    <t>화염구 Lv. 10</t>
  </si>
  <si>
    <t>카르마 Lv. 10</t>
  </si>
  <si>
    <t>회오리 Lv. 2</t>
  </si>
  <si>
    <t>월령갑 Lv. 2</t>
  </si>
  <si>
    <t>회오리 Lv. 3</t>
  </si>
  <si>
    <t>월령갑 Lv. 3</t>
  </si>
  <si>
    <t>회오리 Lv. 4</t>
  </si>
  <si>
    <t>월령갑 Lv. 4</t>
  </si>
  <si>
    <t>회오리 Lv. 5</t>
  </si>
  <si>
    <t>월령갑 Lv. 5</t>
  </si>
  <si>
    <t>회오리 Lv. 6</t>
  </si>
  <si>
    <t>월령갑 Lv. 6</t>
  </si>
  <si>
    <t>회오리 Lv. 7</t>
  </si>
  <si>
    <t>월령갑 Lv. 7</t>
  </si>
  <si>
    <t>회오리 Lv. 8</t>
  </si>
  <si>
    <t>월령갑 Lv. 8</t>
  </si>
  <si>
    <t>회오리 Lv. 9</t>
  </si>
  <si>
    <t>월령갑 Lv. 9</t>
  </si>
  <si>
    <t>회오리 Lv. 10</t>
  </si>
  <si>
    <t>월령갑 Lv. 10</t>
  </si>
  <si>
    <t>유성 Lv. 2</t>
  </si>
  <si>
    <t>암흑 Lv. 2</t>
  </si>
  <si>
    <t>유성 Lv. 3</t>
  </si>
  <si>
    <t>암흑 Lv. 3</t>
  </si>
  <si>
    <t>유성 Lv. 4</t>
  </si>
  <si>
    <t>암흑 Lv. 4</t>
  </si>
  <si>
    <t>유성 Lv. 5</t>
  </si>
  <si>
    <t>암흑 Lv. 5</t>
  </si>
  <si>
    <t>유성 Lv. 6</t>
  </si>
  <si>
    <t>암흑 Lv. 6</t>
  </si>
  <si>
    <t>유성 Lv. 7</t>
  </si>
  <si>
    <t>암흑 Lv. 7</t>
  </si>
  <si>
    <t>유성 Lv. 8</t>
  </si>
  <si>
    <t>암흑 Lv. 8</t>
  </si>
  <si>
    <t>유성 Lv. 9</t>
  </si>
  <si>
    <t>암흑 Lv. 9</t>
  </si>
  <si>
    <t>유성 Lv. 10</t>
  </si>
  <si>
    <t>암흑 Lv. 10</t>
  </si>
  <si>
    <t>뇌연격 Lv. 2</t>
  </si>
  <si>
    <t>치유 Lv. 2</t>
  </si>
  <si>
    <t>뇌연격 Lv. 3</t>
  </si>
  <si>
    <t>치유 Lv. 3</t>
  </si>
  <si>
    <t>뇌연격 Lv. 4</t>
  </si>
  <si>
    <t>치유 Lv. 4</t>
  </si>
  <si>
    <t>뇌연격 Lv. 5</t>
  </si>
  <si>
    <t>치유 Lv. 5</t>
  </si>
  <si>
    <t>뇌연격 Lv. 6</t>
  </si>
  <si>
    <t>치유 Lv. 6</t>
  </si>
  <si>
    <t>뇌연격 Lv. 7</t>
  </si>
  <si>
    <t>치유 Lv. 7</t>
  </si>
  <si>
    <t>뇌연격 Lv. 8</t>
  </si>
  <si>
    <t>치유 Lv. 8</t>
  </si>
  <si>
    <t>뇌연격 Lv. 9</t>
  </si>
  <si>
    <t>치유 Lv. 9</t>
  </si>
  <si>
    <t>뇌연격 Lv. 10</t>
  </si>
  <si>
    <t>치유 Lv. 10</t>
  </si>
  <si>
    <t>눈보라 Lv. 2</t>
  </si>
  <si>
    <t>월광 Lv. 2</t>
  </si>
  <si>
    <t>눈보라 Lv. 3</t>
  </si>
  <si>
    <t>월광 Lv. 3</t>
  </si>
  <si>
    <t>눈보라 Lv. 4</t>
  </si>
  <si>
    <t>월광 Lv. 4</t>
  </si>
  <si>
    <t>눈보라 Lv. 5</t>
  </si>
  <si>
    <t>월광 Lv. 5</t>
  </si>
  <si>
    <t>눈보라 Lv. 6</t>
  </si>
  <si>
    <t>월광 Lv. 6</t>
  </si>
  <si>
    <t>눈보라 Lv. 7</t>
  </si>
  <si>
    <t>월광 Lv. 7</t>
  </si>
  <si>
    <t>눈보라 Lv. 8</t>
  </si>
  <si>
    <t>월광 Lv. 8</t>
  </si>
  <si>
    <t>눈보라 Lv. 9</t>
  </si>
  <si>
    <t>월광 Lv. 9</t>
  </si>
  <si>
    <t>눈보라 Lv. 10</t>
  </si>
  <si>
    <t>월광 Lv. 10</t>
  </si>
  <si>
    <t>나이트 스킬 개편</t>
    <phoneticPr fontId="6" type="noConversion"/>
  </si>
  <si>
    <t>베기 Lv. 1</t>
    <phoneticPr fontId="6" type="noConversion"/>
  </si>
  <si>
    <t>낙화 Lv. 1</t>
    <phoneticPr fontId="6" type="noConversion"/>
  </si>
  <si>
    <t>베기 Lv. 2</t>
  </si>
  <si>
    <t>낙화 Lv. 2</t>
  </si>
  <si>
    <t>베기 Lv. 3</t>
  </si>
  <si>
    <t>낙화 Lv. 3</t>
  </si>
  <si>
    <t>베기 Lv. 4</t>
  </si>
  <si>
    <t>낙화 Lv. 4</t>
  </si>
  <si>
    <t>베기 Lv. 5</t>
  </si>
  <si>
    <t>낙화 Lv. 5</t>
  </si>
  <si>
    <t>베기 Lv. 6</t>
  </si>
  <si>
    <t>낙화 Lv. 6</t>
  </si>
  <si>
    <t>베기 Lv. 7</t>
  </si>
  <si>
    <t>낙화 Lv. 7</t>
  </si>
  <si>
    <t>베기 Lv. 8</t>
  </si>
  <si>
    <t>낙화 Lv. 8</t>
  </si>
  <si>
    <t>베기 Lv. 9</t>
  </si>
  <si>
    <t>낙화 Lv. 9</t>
  </si>
  <si>
    <t>베기 Lv. 10</t>
  </si>
  <si>
    <t>낙화 Lv. 10</t>
  </si>
  <si>
    <t>나선격 Lv. 2</t>
  </si>
  <si>
    <t>오성 Lv. 2</t>
  </si>
  <si>
    <t>나선격 Lv. 3</t>
  </si>
  <si>
    <t>오성 Lv. 3</t>
  </si>
  <si>
    <t>나선격 Lv. 4</t>
  </si>
  <si>
    <t>오성 Lv. 4</t>
  </si>
  <si>
    <t>나선격 Lv. 5</t>
  </si>
  <si>
    <t>오성 Lv. 5</t>
  </si>
  <si>
    <t>나선격 Lv. 6</t>
  </si>
  <si>
    <t>오성 Lv. 6</t>
  </si>
  <si>
    <t>나선격 Lv. 7</t>
  </si>
  <si>
    <t>오성 Lv. 7</t>
  </si>
  <si>
    <t>나선격 Lv. 8</t>
  </si>
  <si>
    <t>오성 Lv. 8</t>
  </si>
  <si>
    <t>나선격 Lv. 9</t>
  </si>
  <si>
    <t>오성 Lv. 9</t>
  </si>
  <si>
    <t>나선격 Lv. 10</t>
  </si>
  <si>
    <t>오성 Lv. 10</t>
  </si>
  <si>
    <t>십자베기 Lv. 2</t>
  </si>
  <si>
    <t>정점 Lv. 2</t>
  </si>
  <si>
    <t>십자베기 Lv. 3</t>
  </si>
  <si>
    <t>정점 Lv. 3</t>
  </si>
  <si>
    <t>십자베기 Lv. 4</t>
  </si>
  <si>
    <t>정점 Lv. 4</t>
  </si>
  <si>
    <t>십자베기 Lv. 5</t>
  </si>
  <si>
    <t>정점 Lv. 5</t>
  </si>
  <si>
    <t>십자베기 Lv. 6</t>
  </si>
  <si>
    <t>정점 Lv. 6</t>
  </si>
  <si>
    <t>십자베기 Lv. 7</t>
  </si>
  <si>
    <t>정점 Lv. 7</t>
  </si>
  <si>
    <t>십자베기 Lv. 8</t>
  </si>
  <si>
    <t>정점 Lv. 8</t>
  </si>
  <si>
    <t>십자베기 Lv. 9</t>
  </si>
  <si>
    <t>정점 Lv. 9</t>
  </si>
  <si>
    <t>십자베기 Lv. 10</t>
  </si>
  <si>
    <t>정점 Lv. 10</t>
  </si>
  <si>
    <t>뇌격 Lv. 2</t>
  </si>
  <si>
    <t>복수 Lv. 2</t>
  </si>
  <si>
    <t>뇌격 Lv. 3</t>
  </si>
  <si>
    <t>복수 Lv. 3</t>
  </si>
  <si>
    <t>뇌격 Lv. 4</t>
  </si>
  <si>
    <t>복수 Lv. 4</t>
  </si>
  <si>
    <t>뇌격 Lv. 5</t>
  </si>
  <si>
    <t>복수 Lv. 5</t>
  </si>
  <si>
    <t>뇌격 Lv. 6</t>
  </si>
  <si>
    <t>복수 Lv. 6</t>
  </si>
  <si>
    <t>뇌격 Lv. 7</t>
  </si>
  <si>
    <t>복수 Lv. 7</t>
  </si>
  <si>
    <t>뇌격 Lv. 8</t>
  </si>
  <si>
    <t>복수 Lv. 8</t>
  </si>
  <si>
    <t>뇌격 Lv. 9</t>
  </si>
  <si>
    <t>복수 Lv. 9</t>
  </si>
  <si>
    <t>뇌격 Lv. 10</t>
  </si>
  <si>
    <t>복수 Lv. 10</t>
  </si>
  <si>
    <t>가르기 Lv. 2</t>
  </si>
  <si>
    <t>천둥 Lv. 2</t>
  </si>
  <si>
    <t>가르기 Lv. 3</t>
  </si>
  <si>
    <t>천둥 Lv. 3</t>
  </si>
  <si>
    <t>가르기 Lv. 4</t>
  </si>
  <si>
    <t>천둥 Lv. 4</t>
  </si>
  <si>
    <t>가르기 Lv. 5</t>
  </si>
  <si>
    <t>천둥 Lv. 5</t>
  </si>
  <si>
    <t>가르기 Lv. 6</t>
  </si>
  <si>
    <t>천둥 Lv. 6</t>
  </si>
  <si>
    <t>가르기 Lv. 7</t>
  </si>
  <si>
    <t>천둥 Lv. 7</t>
  </si>
  <si>
    <t>가르기 Lv. 8</t>
  </si>
  <si>
    <t>천둥 Lv. 8</t>
  </si>
  <si>
    <t>가르기 Lv. 9</t>
  </si>
  <si>
    <t>천둥 Lv. 9</t>
  </si>
  <si>
    <t>가르기 Lv. 10</t>
  </si>
  <si>
    <t>천둥 Lv. 10</t>
  </si>
  <si>
    <t>폭풍 Lv. 2</t>
  </si>
  <si>
    <t>폭풍 Lv. 3</t>
  </si>
  <si>
    <t>폭풍 Lv. 4</t>
  </si>
  <si>
    <t>폭풍 Lv. 5</t>
  </si>
  <si>
    <t>폭풍 Lv. 6</t>
  </si>
  <si>
    <t>폭풍 Lv. 7</t>
  </si>
  <si>
    <t>폭풍 Lv. 8</t>
  </si>
  <si>
    <t>폭풍 Lv. 9</t>
  </si>
  <si>
    <t>폭풍 Lv. 10</t>
  </si>
  <si>
    <t>(1) 상품 구매 금액의 1%가 마일리지로 충전</t>
    <phoneticPr fontId="6" type="noConversion"/>
  </si>
  <si>
    <t>(2) 마일리지 상점 - 마일리지 탭에서 마일리지로 아이템 구매 가능</t>
    <phoneticPr fontId="6" type="noConversion"/>
  </si>
  <si>
    <t>보상타입(ePartyPlayRankType)
1: 기여도(데미지)
2: 킬수
3: 점령기여
4: 자신을제외한 파티원모두</t>
    <phoneticPr fontId="6" type="noConversion"/>
  </si>
  <si>
    <t>변경전 재사용 대기시간</t>
    <phoneticPr fontId="6" type="noConversion"/>
  </si>
  <si>
    <t>변경 후 재사용 대기시간</t>
    <phoneticPr fontId="6" type="noConversion"/>
  </si>
  <si>
    <t>수호석</t>
    <phoneticPr fontId="6" type="noConversion"/>
  </si>
  <si>
    <t>구분</t>
    <phoneticPr fontId="6" type="noConversion"/>
  </si>
  <si>
    <t>기존 능력</t>
    <phoneticPr fontId="6" type="noConversion"/>
  </si>
  <si>
    <t>변경될 능력</t>
    <phoneticPr fontId="6" type="noConversion"/>
  </si>
  <si>
    <t>비고</t>
    <phoneticPr fontId="6" type="noConversion"/>
  </si>
  <si>
    <t>유예</t>
    <phoneticPr fontId="6" type="noConversion"/>
  </si>
  <si>
    <t>고통</t>
    <phoneticPr fontId="6" type="noConversion"/>
  </si>
  <si>
    <t>무적</t>
    <phoneticPr fontId="6" type="noConversion"/>
  </si>
  <si>
    <t>거울</t>
    <phoneticPr fontId="6" type="noConversion"/>
  </si>
  <si>
    <t>신속</t>
    <phoneticPr fontId="6" type="noConversion"/>
  </si>
  <si>
    <t>중독</t>
    <phoneticPr fontId="6" type="noConversion"/>
  </si>
  <si>
    <t>근성</t>
    <phoneticPr fontId="6" type="noConversion"/>
  </si>
  <si>
    <t>신성</t>
    <phoneticPr fontId="6" type="noConversion"/>
  </si>
  <si>
    <t>도움</t>
    <phoneticPr fontId="6" type="noConversion"/>
  </si>
  <si>
    <t>은총</t>
    <phoneticPr fontId="6" type="noConversion"/>
  </si>
  <si>
    <t>부활</t>
    <phoneticPr fontId="6" type="noConversion"/>
  </si>
  <si>
    <t>태극</t>
    <phoneticPr fontId="6" type="noConversion"/>
  </si>
  <si>
    <t>기본 능력</t>
    <phoneticPr fontId="6" type="noConversion"/>
  </si>
  <si>
    <t>고유 능력</t>
    <phoneticPr fontId="6" type="noConversion"/>
  </si>
  <si>
    <t>적을 처치할 때마다 10% 확률로 보호막 발동 시간을 초기화합니다.</t>
  </si>
  <si>
    <t>5연속 공격(Combo)마다 내 피해량이 N% 증가합니다.</t>
  </si>
  <si>
    <t>신성력이 25 증가합니다.</t>
  </si>
  <si>
    <t>적에게 받는 피해량이 N% 감소합니다.</t>
  </si>
  <si>
    <t>생명력이 30% 미만이 될 경우, 25% 확률로 2초간 무적이 됩니다.</t>
  </si>
  <si>
    <t>25% 확률로 받는 피해량의 N%에 해당하는 피해를 공격한 적에게 되돌려줍니다.</t>
  </si>
  <si>
    <t>치명타 공격 적중 시 적중한 적이 5초간 내 캐릭터를 공격하게 됩니다.</t>
  </si>
  <si>
    <t>치명타 공격 적중 시 N% 확률로 4초 동안 공격 속도가 N% 증가합니다.</t>
  </si>
  <si>
    <t>치명타 공격 적중 시 적중 1회 당 재사용 대기 시간이 N% 감소합니다.</t>
  </si>
  <si>
    <t>중독 상태 이상에 걸린 적에게 내 공격력의 N%만큼의 피해를 줍니다.</t>
  </si>
  <si>
    <t>공격 적중 시 25% 확률로 5초간 대상을 중독시키며, 1초 당 공격력의 10%만큼 중독 피해를 줍니다.</t>
  </si>
  <si>
    <t>1초마다 20%확률로 현재 생명력의 N%만큼 회복합니다.</t>
  </si>
  <si>
    <t>6초 동안 피해를 받지 않을 경우 현재 생명력의 15%에 해당하는 보호막을 생성합니다.</t>
  </si>
  <si>
    <t>공격 적중 시 주변의 무작위 적 하나에게 빛으로 내 공격력의 N%만큼 피해를 주고, 적중 대상에게 7% 확률로 혼란 상태 이상.</t>
  </si>
  <si>
    <t>5초마다 주변의 무작위 적에게 신성의 빛 기둥 추가 생성되어 피해를 입힙니다.</t>
  </si>
  <si>
    <t>10초마다 임의의 범빗 소환.</t>
  </si>
  <si>
    <t>치명타 피해를 입을 때 20% 확률로 임의의 범빗 1마리 즉시 소환.</t>
    <phoneticPr fontId="6" type="noConversion"/>
  </si>
  <si>
    <t>죽음에 달하는 피해 시 생명력 N으로 만들고, 3초간 무적.</t>
    <phoneticPr fontId="6" type="noConversion"/>
  </si>
  <si>
    <t>생명력 70% 이상인 적에게 공격력 45% 증가.</t>
    <phoneticPr fontId="6" type="noConversion"/>
  </si>
  <si>
    <t>내 활력의 N% 이상일 때, 공격 행동 1회마다 스택 1중첩되며, 중첩 스택 당 공격력 M% 증가.</t>
    <phoneticPr fontId="6" type="noConversion"/>
  </si>
  <si>
    <t>치명타 공격 적중 시 10% 확률로 최대 생명력의 3% 즉시 회복.</t>
    <phoneticPr fontId="6" type="noConversion"/>
  </si>
  <si>
    <t>15초마다 2초 동안 내 최대 체력의 N%에 해당하는 보호막을 생성합니다.</t>
    <phoneticPr fontId="6" type="noConversion"/>
  </si>
  <si>
    <t>죽음에 달하는 피해 시 생명력 30%, 3초간 받는 피해 50% 감소.</t>
    <phoneticPr fontId="6" type="noConversion"/>
  </si>
  <si>
    <t>생명력 25% 미만인 적에게 공격력 30% 증가.</t>
    <phoneticPr fontId="6" type="noConversion"/>
  </si>
  <si>
    <t>보호막이 생성되면 사라지지 않도록 합니다.</t>
    <phoneticPr fontId="6" type="noConversion"/>
  </si>
  <si>
    <t>유지</t>
    <phoneticPr fontId="6" type="noConversion"/>
  </si>
  <si>
    <t>유지.</t>
    <phoneticPr fontId="6" type="noConversion"/>
  </si>
  <si>
    <t>스택 당 증가하는 공격력 수치 하향 조정.</t>
    <phoneticPr fontId="6" type="noConversion"/>
  </si>
  <si>
    <t>보호막(다른 보호막 포함)이 생성된 상태라면 내 최종 피해량이 N% 증가합니다.</t>
    <phoneticPr fontId="6" type="noConversion"/>
  </si>
  <si>
    <t>최대 수치 하향 조정, 스택 당 증가하는 피해량 감소합니다.</t>
    <phoneticPr fontId="6" type="noConversion"/>
  </si>
  <si>
    <t>은총, 부활 둘 다 착용했을 때 두 번 부활하도록 변경.</t>
    <phoneticPr fontId="6" type="noConversion"/>
  </si>
  <si>
    <t>치명타 공격 적중 시 10% 확률로 최대 생명력의 3% 즉시 회복.</t>
    <phoneticPr fontId="6" type="noConversion"/>
  </si>
  <si>
    <t>2초 &gt; 300초</t>
    <phoneticPr fontId="6" type="noConversion"/>
  </si>
  <si>
    <t>최종 피해 증가 20%</t>
    <phoneticPr fontId="6" type="noConversion"/>
  </si>
  <si>
    <t>없음.</t>
    <phoneticPr fontId="6" type="noConversion"/>
  </si>
  <si>
    <t>1레벨 증가당 변경되는 수치</t>
    <phoneticPr fontId="6" type="noConversion"/>
  </si>
  <si>
    <t>최대 체력 0.3% 만큼 보호막 증가</t>
    <phoneticPr fontId="6" type="noConversion"/>
  </si>
  <si>
    <t>각 능력 초기값 (0강)</t>
    <phoneticPr fontId="6" type="noConversion"/>
  </si>
  <si>
    <t>0.02% &gt; 0.01% 로 감소</t>
    <phoneticPr fontId="6" type="noConversion"/>
  </si>
  <si>
    <t>0.8% &gt; 0.5%로 감소</t>
    <phoneticPr fontId="6" type="noConversion"/>
  </si>
  <si>
    <t>유지</t>
    <phoneticPr fontId="6" type="noConversion"/>
  </si>
  <si>
    <t>기존 고통 수호석(210콤보) : 110강 - 126% 증가. / 200강 - 201.6% (MaxLimit 200%) 증가.</t>
    <phoneticPr fontId="6" type="noConversion"/>
  </si>
  <si>
    <t>현재 고통 수호석(210콤보) : 110강 - 67.2% 증가. / 200강 - 105% (MaxLimit 100%) 증가.</t>
    <phoneticPr fontId="6" type="noConversion"/>
  </si>
  <si>
    <t>최대 체력 15%</t>
    <phoneticPr fontId="6" type="noConversion"/>
  </si>
  <si>
    <t>기본 능력의 확률이 25% 증가합니다.</t>
    <phoneticPr fontId="6" type="noConversion"/>
  </si>
  <si>
    <t>고유 능력 발현 시 50% 확률로 반사.</t>
    <phoneticPr fontId="6" type="noConversion"/>
  </si>
  <si>
    <t>3% &gt; 2%</t>
    <phoneticPr fontId="6" type="noConversion"/>
  </si>
  <si>
    <t>0.05% &gt; 0.04%</t>
    <phoneticPr fontId="6" type="noConversion"/>
  </si>
  <si>
    <t>1레벨 증가당 상승하는 공격 속도 수치 하향 조정 및 최대 스택 수치를 낮춤. (15스택 &gt; 12스택)</t>
    <phoneticPr fontId="6" type="noConversion"/>
  </si>
  <si>
    <t>스택 당 재사용 대기 시간 감소량 하향 조정 및 최대 스택 수치를 낮춤. (15스택 &gt; 12스택)</t>
    <phoneticPr fontId="6" type="noConversion"/>
  </si>
  <si>
    <t>중독 확률이 증가합니다.</t>
    <phoneticPr fontId="6" type="noConversion"/>
  </si>
  <si>
    <t>25% &gt; 50%</t>
    <phoneticPr fontId="6" type="noConversion"/>
  </si>
  <si>
    <t>스킬 개당 최대 체력 5%, 활력도 18.75% 증가</t>
    <phoneticPr fontId="6" type="noConversion"/>
  </si>
  <si>
    <t>내가 등록한 스킬 개수에 따라서 생명력 +N%(최대 40%)와 활력도 +M%(최대 150%)을 받습니다.</t>
    <phoneticPr fontId="6" type="noConversion"/>
  </si>
  <si>
    <t>적을 10마리 처치했을 때 마다 내 최대 체력의 N%에 해당하는 보호막이 생성됩니다.</t>
    <phoneticPr fontId="6" type="noConversion"/>
  </si>
  <si>
    <t>확률 상향 조정 및 최대 범빗 소환 개수 증가합니다. (4마리 &gt; 10마리)</t>
    <phoneticPr fontId="6" type="noConversion"/>
  </si>
  <si>
    <t>치명타 피해 시 20% &gt; 100%</t>
    <phoneticPr fontId="6" type="noConversion"/>
  </si>
  <si>
    <t>부활 수호석이 먼저 발동</t>
    <phoneticPr fontId="6" type="noConversion"/>
  </si>
  <si>
    <t>부활에 의해 체력이 회복된 후 은총이 발동되어 체력을 회복시킬 때
부활에 의해 회복된 체력보다 더 회복시켜야 할 때만 체력이 갱신됩니다.</t>
    <phoneticPr fontId="6" type="noConversion"/>
  </si>
  <si>
    <t>기존 신속 수호석(15스택) : 110강 - 공격 속도 90% 증가. / 공격 속도 200강 - 157.5% 증가. / 재사용 대기 시간 45% 감소.</t>
    <phoneticPr fontId="6" type="noConversion"/>
  </si>
  <si>
    <t>현재 신속 수호석(12스택) : 110강 - 공격 속도 58.8% 증가. / 공격 속도 200강 - 102% 증가. / 재사용 대기 시간 24% 감소.</t>
    <phoneticPr fontId="6" type="noConversion"/>
  </si>
  <si>
    <t>2% &gt; 1.4%</t>
    <phoneticPr fontId="6" type="noConversion"/>
  </si>
  <si>
    <t>기존 태극 수호석 : 110강(36스택) - 공격력 80.33% 증가. / 200강(66스택) - 공격력 140.33% 증가.</t>
    <phoneticPr fontId="6" type="noConversion"/>
  </si>
  <si>
    <t>기존 현재 수호석 : 110강(36스택) - 공격력 58.33% 증가. / 200강(66스택) - 공격력 100.33% 증가.</t>
    <phoneticPr fontId="6" type="noConversion"/>
  </si>
  <si>
    <t>고정 옵션 값</t>
    <phoneticPr fontId="6" type="noConversion"/>
  </si>
  <si>
    <t>고정 옵션 종류</t>
    <phoneticPr fontId="6" type="noConversion"/>
  </si>
  <si>
    <t>세트</t>
    <phoneticPr fontId="6" type="noConversion"/>
  </si>
  <si>
    <t>부위</t>
    <phoneticPr fontId="6" type="noConversion"/>
  </si>
  <si>
    <t>세인트 아머(재사용 감소)</t>
  </si>
  <si>
    <t>세인트 헬름 (공속 증가)</t>
  </si>
  <si>
    <t>세인트 글러브 (신성력 증가)</t>
  </si>
  <si>
    <t>세인트 팬츠 (방어력 증가)</t>
  </si>
  <si>
    <t>세인트 부츠 (이속 증가)</t>
  </si>
  <si>
    <t>아이언 아머 (방어력 증가)</t>
  </si>
  <si>
    <t>아이언 헬름 (치명타 세기 증가)</t>
  </si>
  <si>
    <t>아이언 글러브 (신성력 증가)</t>
  </si>
  <si>
    <t>아이언 팬츠 (생명력 증가)</t>
  </si>
  <si>
    <t>아이언 부츠 (재사용 감소)</t>
  </si>
  <si>
    <t>가디언 헬름 (공격력 증가)</t>
  </si>
  <si>
    <t>가디언 글러브 (신성력 증가)</t>
  </si>
  <si>
    <t>가디언 팬츠 (방어력 증가)</t>
  </si>
  <si>
    <t>가디언 부츠 (재사용 감소)</t>
  </si>
  <si>
    <t>이클립스 아머 (회피율 증가)</t>
  </si>
  <si>
    <t>이클립스 헬름 (치명타 확률 증가)</t>
  </si>
  <si>
    <t>이클립스 글러브 (신성력 증가)</t>
  </si>
  <si>
    <t>이클립스 팬츠 (생명력 증가)</t>
  </si>
  <si>
    <t>이클립스 부츠 (이속 증가)</t>
  </si>
  <si>
    <t>이모탈 아머 (생명력 증가)</t>
  </si>
  <si>
    <t>이모탈 헬름 (최종 피해 증가)</t>
  </si>
  <si>
    <t>이모탈 글러브 (신성력 증가)</t>
  </si>
  <si>
    <t>이모탈 팬츠 (생명력 증가)</t>
  </si>
  <si>
    <t>이모탈 부츠 (방어력 증가)</t>
  </si>
  <si>
    <t>설명</t>
    <phoneticPr fontId="6" type="noConversion"/>
  </si>
  <si>
    <t>세인트</t>
  </si>
  <si>
    <t>아이언</t>
  </si>
  <si>
    <t>가디언</t>
  </si>
  <si>
    <t>이클립스</t>
  </si>
  <si>
    <t>이모탈</t>
  </si>
  <si>
    <t>세인트</t>
    <phoneticPr fontId="6" type="noConversion"/>
  </si>
  <si>
    <t>갑옷</t>
  </si>
  <si>
    <t>바지</t>
  </si>
  <si>
    <t>신발</t>
  </si>
  <si>
    <t>장갑</t>
  </si>
  <si>
    <t>등급</t>
    <phoneticPr fontId="6" type="noConversion"/>
  </si>
  <si>
    <t>재사용 대기 시간 감소</t>
  </si>
  <si>
    <t>최종 피해 증가</t>
  </si>
  <si>
    <t>생명력 증가</t>
  </si>
  <si>
    <t>방어력 증가</t>
  </si>
  <si>
    <t>피해 감소</t>
  </si>
  <si>
    <t>이동 속도 증가</t>
  </si>
  <si>
    <t>치명타 확률 증가</t>
  </si>
  <si>
    <t>회피율 증가</t>
  </si>
  <si>
    <t>공격력 증가</t>
  </si>
  <si>
    <t>치명타 세기 증가</t>
  </si>
  <si>
    <t>공격 속도 증가</t>
  </si>
  <si>
    <t>세트 옵션 효과</t>
  </si>
  <si>
    <t>에메랄드 세트</t>
  </si>
  <si>
    <t>토파즈 세트</t>
  </si>
  <si>
    <t>루비 세트</t>
  </si>
  <si>
    <t>설명</t>
    <phoneticPr fontId="6" type="noConversion"/>
  </si>
  <si>
    <t>세트 효과 발동
필요 수량</t>
    <phoneticPr fontId="6" type="noConversion"/>
  </si>
  <si>
    <t>세트 옵션 종류</t>
    <phoneticPr fontId="6" type="noConversion"/>
  </si>
  <si>
    <t>치명타 세기</t>
    <phoneticPr fontId="6" type="noConversion"/>
  </si>
  <si>
    <t>공격력 증가</t>
    <phoneticPr fontId="6" type="noConversion"/>
  </si>
  <si>
    <t>방어력 증가</t>
    <phoneticPr fontId="6" type="noConversion"/>
  </si>
  <si>
    <t>&gt; 가디언 세트에 맞는 세트 아이템 고정 옵션 밸런스 변경 (테스트 후 변경 가능, 피드백 부탁 드립니다.)</t>
    <phoneticPr fontId="6" type="noConversion"/>
  </si>
  <si>
    <t>&gt; 장신구 세트 옵션 개선 (테스트 후 변경 가능, 피드백 부탁 드립니다.)</t>
    <phoneticPr fontId="6" type="noConversion"/>
  </si>
  <si>
    <t>&gt; 수호석 리뉴얼 (테스트 후 변경 가능, 피드백 부탁 드립니다.)</t>
    <phoneticPr fontId="6" type="noConversion"/>
  </si>
  <si>
    <t>&gt; 수호자 레벨별 추가 보너스 스테이터스 (테스트 후 변경 가능, 피드백 부탁 드립니다.)</t>
    <phoneticPr fontId="6" type="noConversion"/>
  </si>
  <si>
    <t>수호자 레벨 25 단위로
필터걸기 위한 함수 필드 값.
(필터에서 '0' 선택)</t>
    <phoneticPr fontId="6" type="noConversion"/>
  </si>
  <si>
    <t>수호자 레벨 50부터 50단위로 추가 생명력 부여 (수호자 레벨 2000 - 추가 생명력 1025000)</t>
    <phoneticPr fontId="6" type="noConversion"/>
  </si>
  <si>
    <t>수호자 레벨 25부터 50단위로 추가 방어력 부여 (수호자 레벨 2000 - 추가 방어력 61500) ([NOX] 7성 20강 방어구 약 4.7개 더 착용한 것과 비슷한 수치)</t>
    <phoneticPr fontId="6" type="noConversion"/>
  </si>
  <si>
    <r>
      <t xml:space="preserve">수호자 레벨 상승에 따른 레벨구간 별 추가 생명력 및 방어력 부여 : </t>
    </r>
    <r>
      <rPr>
        <u/>
        <sz val="9"/>
        <color theme="10"/>
        <rFont val="맑은 고딕"/>
        <family val="2"/>
        <charset val="129"/>
        <scheme val="minor"/>
      </rPr>
      <t>20170619_수호자 레벨별 추가 보너스 스테이터스 참고</t>
    </r>
    <phoneticPr fontId="6" type="noConversion"/>
  </si>
  <si>
    <r>
      <t xml:space="preserve">수호석 : </t>
    </r>
    <r>
      <rPr>
        <u/>
        <sz val="9"/>
        <color theme="10"/>
        <rFont val="맑은 고딕"/>
        <family val="3"/>
        <charset val="129"/>
        <scheme val="minor"/>
      </rPr>
      <t>20170619_수호석 리뉴얼 참고</t>
    </r>
    <phoneticPr fontId="6" type="noConversion"/>
  </si>
  <si>
    <t>전투 수식 분류</t>
  </si>
  <si>
    <t>속성 표기</t>
  </si>
  <si>
    <t>데이터 타입</t>
  </si>
  <si>
    <t>설명 / 관계 / 수식</t>
  </si>
  <si>
    <t>체력 비례 데미지</t>
  </si>
  <si>
    <t>HP Damage</t>
  </si>
  <si>
    <t>HP_DMG</t>
  </si>
  <si>
    <t>Percent</t>
  </si>
  <si>
    <t>공격형 스킬을 사용했을 때 추가적인 옵션으로 공격(타격)시 캐릭터 체력을 기준으로 특정 공식을 통한 체력% 만큼 적에게 피해를 준다.</t>
  </si>
  <si>
    <r>
      <t>l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 xml:space="preserve">체력 비례 데미지 </t>
    </r>
    <r>
      <rPr>
        <sz val="10"/>
        <color rgb="FF385623"/>
        <rFont val="맑은 고딕"/>
        <family val="3"/>
        <charset val="129"/>
        <scheme val="minor"/>
      </rPr>
      <t>HPDMG</t>
    </r>
    <r>
      <rPr>
        <sz val="10"/>
        <color theme="1"/>
        <rFont val="맑은 고딕"/>
        <family val="3"/>
        <charset val="129"/>
        <scheme val="minor"/>
      </rPr>
      <t xml:space="preserve"> = </t>
    </r>
    <r>
      <rPr>
        <sz val="10"/>
        <color rgb="FFFF0000"/>
        <rFont val="맑은 고딕"/>
        <family val="3"/>
        <charset val="129"/>
        <scheme val="minor"/>
      </rPr>
      <t>DvDMG</t>
    </r>
    <r>
      <rPr>
        <sz val="10"/>
        <color theme="1"/>
        <rFont val="맑은 고딕"/>
        <family val="3"/>
        <charset val="129"/>
        <scheme val="minor"/>
      </rPr>
      <t xml:space="preserve"> * ( </t>
    </r>
    <r>
      <rPr>
        <sz val="10"/>
        <color rgb="FFED7D31"/>
        <rFont val="맑은 고딕"/>
        <family val="3"/>
        <charset val="129"/>
        <scheme val="minor"/>
      </rPr>
      <t>MaxHP</t>
    </r>
    <r>
      <rPr>
        <sz val="10"/>
        <color rgb="FF2E74B5"/>
        <rFont val="맑은 고딕"/>
        <family val="3"/>
        <charset val="129"/>
        <scheme val="minor"/>
      </rPr>
      <t xml:space="preserve"> / HP_Factor )</t>
    </r>
  </si>
  <si>
    <t>생명력 전체수치 비율(계수)</t>
  </si>
  <si>
    <t>Health Point Factor</t>
  </si>
  <si>
    <t>HP_Factor</t>
  </si>
  <si>
    <t>아이템 또는 스킬 등의 생명력 전체수치 비율(전체에 대한 배율) 가감 속성</t>
  </si>
  <si>
    <t>아이템 착용 또는 스킬 사용/학습 시 적용.</t>
  </si>
  <si>
    <t>생명력 비율 감소(음수)는 없음.</t>
  </si>
  <si>
    <r>
      <t xml:space="preserve">아이템 옵션 표시:  N % </t>
    </r>
    <r>
      <rPr>
        <sz val="9"/>
        <color theme="1"/>
        <rFont val="맑은 고딕"/>
        <family val="3"/>
        <charset val="129"/>
        <scheme val="minor"/>
      </rPr>
      <t>(Factor 는 수치 앞에 + 를 삭제!)</t>
    </r>
  </si>
  <si>
    <t>Health Point</t>
  </si>
  <si>
    <t>MaxHP</t>
  </si>
  <si>
    <t>Constant</t>
  </si>
  <si>
    <t xml:space="preserve">캐릭터의 생명을 표시하는 지수의 최대량 </t>
  </si>
  <si>
    <r>
      <t xml:space="preserve">생명력이 </t>
    </r>
    <r>
      <rPr>
        <sz val="9"/>
        <color rgb="FF000000"/>
        <rFont val="굴림"/>
        <family val="3"/>
        <charset val="129"/>
      </rPr>
      <t>“</t>
    </r>
    <r>
      <rPr>
        <sz val="9"/>
        <color rgb="FF000000"/>
        <rFont val="맑은 고딕"/>
        <family val="3"/>
        <charset val="129"/>
        <scheme val="minor"/>
      </rPr>
      <t>0</t>
    </r>
    <r>
      <rPr>
        <sz val="9"/>
        <color rgb="FF000000"/>
        <rFont val="굴림"/>
        <family val="3"/>
        <charset val="129"/>
      </rPr>
      <t>”</t>
    </r>
    <r>
      <rPr>
        <sz val="9"/>
        <color rgb="FF000000"/>
        <rFont val="맑은 고딕"/>
        <family val="3"/>
        <charset val="129"/>
        <scheme val="minor"/>
      </rPr>
      <t xml:space="preserve"> 값일 경우 캐릭터 상태 </t>
    </r>
    <r>
      <rPr>
        <sz val="9"/>
        <color rgb="FF000000"/>
        <rFont val="굴림"/>
        <family val="3"/>
        <charset val="129"/>
      </rPr>
      <t>“</t>
    </r>
    <r>
      <rPr>
        <sz val="9"/>
        <color rgb="FF000000"/>
        <rFont val="맑은 고딕"/>
        <family val="3"/>
        <charset val="129"/>
        <scheme val="minor"/>
      </rPr>
      <t>사망</t>
    </r>
    <r>
      <rPr>
        <sz val="9"/>
        <color rgb="FF000000"/>
        <rFont val="굴림"/>
        <family val="3"/>
        <charset val="129"/>
      </rPr>
      <t>”</t>
    </r>
    <r>
      <rPr>
        <sz val="9"/>
        <color rgb="FF000000"/>
        <rFont val="맑은 고딕"/>
        <family val="3"/>
        <charset val="129"/>
        <scheme val="minor"/>
      </rPr>
      <t>.</t>
    </r>
  </si>
  <si>
    <r>
      <t>MaxHP</t>
    </r>
    <r>
      <rPr>
        <sz val="9"/>
        <color rgb="FF000000"/>
        <rFont val="맑은 고딕"/>
        <family val="3"/>
        <charset val="129"/>
        <scheme val="minor"/>
      </rPr>
      <t xml:space="preserve"> = ( </t>
    </r>
    <r>
      <rPr>
        <sz val="9"/>
        <color rgb="FF806000"/>
        <rFont val="맑은 고딕"/>
        <family val="3"/>
        <charset val="129"/>
        <scheme val="minor"/>
      </rPr>
      <t>HP_Base</t>
    </r>
    <r>
      <rPr>
        <sz val="9"/>
        <color rgb="FF000000"/>
        <rFont val="맑은 고딕"/>
        <family val="3"/>
        <charset val="129"/>
        <scheme val="minor"/>
      </rPr>
      <t xml:space="preserve"> + </t>
    </r>
    <r>
      <rPr>
        <sz val="9"/>
        <color rgb="FF7030A0"/>
        <rFont val="맑은 고딕"/>
        <family val="3"/>
        <charset val="129"/>
        <scheme val="minor"/>
      </rPr>
      <t xml:space="preserve">sum [ </t>
    </r>
    <r>
      <rPr>
        <sz val="9"/>
        <color rgb="FF00B050"/>
        <rFont val="맑은 고딕"/>
        <family val="3"/>
        <charset val="129"/>
        <scheme val="minor"/>
      </rPr>
      <t>HP_Adjust</t>
    </r>
    <r>
      <rPr>
        <sz val="9"/>
        <color rgb="FF7030A0"/>
        <rFont val="맑은 고딕"/>
        <family val="3"/>
        <charset val="129"/>
        <scheme val="minor"/>
      </rPr>
      <t xml:space="preserve"> ]</t>
    </r>
    <r>
      <rPr>
        <sz val="9"/>
        <color rgb="FF000000"/>
        <rFont val="맑은 고딕"/>
        <family val="3"/>
        <charset val="129"/>
        <scheme val="minor"/>
      </rPr>
      <t xml:space="preserve"> ) * (1 + ( </t>
    </r>
    <r>
      <rPr>
        <sz val="9"/>
        <color rgb="FF7030A0"/>
        <rFont val="맑은 고딕"/>
        <family val="3"/>
        <charset val="129"/>
        <scheme val="minor"/>
      </rPr>
      <t xml:space="preserve">sum [ </t>
    </r>
    <r>
      <rPr>
        <sz val="9"/>
        <color rgb="FF0070C0"/>
        <rFont val="맑은 고딕"/>
        <family val="3"/>
        <charset val="129"/>
        <scheme val="minor"/>
      </rPr>
      <t xml:space="preserve">HP_Factor </t>
    </r>
    <r>
      <rPr>
        <sz val="9"/>
        <color rgb="FF7030A0"/>
        <rFont val="맑은 고딕"/>
        <family val="3"/>
        <charset val="129"/>
        <scheme val="minor"/>
      </rPr>
      <t>]</t>
    </r>
    <r>
      <rPr>
        <sz val="9"/>
        <color rgb="FF000000"/>
        <rFont val="맑은 고딕"/>
        <family val="3"/>
        <charset val="129"/>
        <scheme val="minor"/>
      </rPr>
      <t xml:space="preserve"> / 100 ) )</t>
    </r>
  </si>
  <si>
    <t>캐릭터 상세보기에는 환산해서 정수만 표기.</t>
  </si>
  <si>
    <r>
      <t xml:space="preserve">* 전체 생명력(오렌지색) = </t>
    </r>
    <r>
      <rPr>
        <sz val="9"/>
        <color rgb="FFFF6600"/>
        <rFont val="맑은 고딕"/>
        <family val="3"/>
        <charset val="129"/>
        <scheme val="minor"/>
      </rPr>
      <t>MaxHP</t>
    </r>
  </si>
  <si>
    <r>
      <t xml:space="preserve">* 기본 생명력(흰색) = </t>
    </r>
    <r>
      <rPr>
        <sz val="9"/>
        <color rgb="FF806000"/>
        <rFont val="맑은 고딕"/>
        <family val="3"/>
        <charset val="129"/>
        <scheme val="minor"/>
      </rPr>
      <t>HP_Base</t>
    </r>
  </si>
  <si>
    <t>신성력 데미지</t>
  </si>
  <si>
    <t>Divine Damage</t>
  </si>
  <si>
    <t>DvDMG</t>
  </si>
  <si>
    <t>최종 데미지 값이라고 볼 수 있다. 기본적으로 신성력을 100으로 갖고 있다.</t>
  </si>
  <si>
    <r>
      <t xml:space="preserve">= </t>
    </r>
    <r>
      <rPr>
        <sz val="9"/>
        <color rgb="FFC00000"/>
        <rFont val="맑은 고딕"/>
        <family val="3"/>
        <charset val="129"/>
        <scheme val="minor"/>
      </rPr>
      <t>CrtDMG</t>
    </r>
    <r>
      <rPr>
        <sz val="9"/>
        <color rgb="FF000000"/>
        <rFont val="맑은 고딕"/>
        <family val="3"/>
        <charset val="129"/>
        <scheme val="minor"/>
      </rPr>
      <t xml:space="preserve"> * [ ( DvFrc – DkFrc ) / 100 ]</t>
    </r>
  </si>
  <si>
    <t>체력 비례 데미지 Formula</t>
    <phoneticPr fontId="6" type="noConversion"/>
  </si>
  <si>
    <t>전투 상황에서 공격(타격) 시 공격자의 최대체력 값을 적(피격)에게 타격자의 체력 N%만큼 주는 피해이다.</t>
    <phoneticPr fontId="6" type="noConversion"/>
  </si>
  <si>
    <r>
      <t>전체 생명력</t>
    </r>
    <r>
      <rPr>
        <b/>
        <sz val="9"/>
        <color rgb="FF000000"/>
        <rFont val="맑은 고딕"/>
        <family val="3"/>
        <charset val="129"/>
        <scheme val="minor"/>
      </rPr>
      <t xml:space="preserve"> </t>
    </r>
    <r>
      <rPr>
        <b/>
        <sz val="9"/>
        <color theme="1"/>
        <rFont val="맑은 고딕"/>
        <family val="3"/>
        <charset val="129"/>
        <scheme val="minor"/>
      </rPr>
      <t xml:space="preserve">[ 기본 생명력 ] </t>
    </r>
    <r>
      <rPr>
        <sz val="9"/>
        <color rgb="FF000000"/>
        <rFont val="맑은 고딕"/>
        <family val="3"/>
        <charset val="129"/>
        <scheme val="minor"/>
      </rPr>
      <t>으로 나타낸다.</t>
    </r>
    <phoneticPr fontId="6" type="noConversion"/>
  </si>
  <si>
    <t>체력 비례 데미지 추가 : 20170620_HPDMG 참고</t>
    <phoneticPr fontId="6" type="noConversion"/>
  </si>
  <si>
    <t>입장권 연관 재화 요구 수량</t>
  </si>
  <si>
    <t>점령전 일반2대2</t>
  </si>
  <si>
    <t>점령전 일반4대4</t>
  </si>
  <si>
    <t>점령전 길드2대2</t>
  </si>
  <si>
    <t>점령전 길드3대3</t>
  </si>
  <si>
    <t>점령전 길드4대4</t>
  </si>
  <si>
    <t>점령전 완료 시 승리와 패배에 관계없이 양팀 참가자 전원에게 1~3성 룬스톤 소환권 지급</t>
    <phoneticPr fontId="6" type="noConversion"/>
  </si>
  <si>
    <t>점령전일반 3인 파티 - 기여도 2위 보상</t>
  </si>
  <si>
    <t>점령전일반 3인 파티 - 기여도 3위 보상</t>
  </si>
  <si>
    <t>점령전일반 3인 파티 - 처치 2위 보상</t>
  </si>
  <si>
    <t>점령전일반 3인 파티 - 처치 3위 보상</t>
  </si>
  <si>
    <t>점령전일반 3인 파티 - 점령기여 2위 보상</t>
  </si>
  <si>
    <t>점령전일반 3인 파티 - 점령기여 3위 보상</t>
  </si>
  <si>
    <t>변경 후</t>
    <phoneticPr fontId="6" type="noConversion"/>
  </si>
  <si>
    <t>보상 아이템
인덱스
우편함지급 :</t>
    <phoneticPr fontId="6" type="noConversion"/>
  </si>
  <si>
    <t>기존 1위와 2위에게 아이템을 지급했으나 변경 후 1위에게만 고대 장비 소환권을 지급합니다.</t>
    <phoneticPr fontId="6" type="noConversion"/>
  </si>
  <si>
    <t xml:space="preserve"> (4) 점령전 참여 레벨 제한 : 35레벨 수정 (구 25레벨)</t>
    <phoneticPr fontId="6" type="noConversion"/>
  </si>
  <si>
    <t>가디언 세트에 맞는 세트 아이템 고정 옵션 밸런스 변경 : 20170619_세트 아이템 고정옵션 개선 참고</t>
    <phoneticPr fontId="6" type="noConversion"/>
  </si>
  <si>
    <t>장신구 세트 옵션 개선 : 20170619_장신구 세트 옵션 개선 참고</t>
    <phoneticPr fontId="6" type="noConversion"/>
  </si>
  <si>
    <t>156104001
(3성 룬스톤 소환권)</t>
    <phoneticPr fontId="6" type="noConversion"/>
  </si>
  <si>
    <t>156104006
(1~3성 룬스톤 소환권)</t>
    <phoneticPr fontId="6" type="noConversion"/>
  </si>
  <si>
    <t>156113024
고대 장비 소환권</t>
    <phoneticPr fontId="6" type="noConversion"/>
  </si>
  <si>
    <t>점령전 완료 시 승리와 패배에 관계없이 양팀 참가자 전원에게 주는 보상 (골드)
: 길드점령전일 때 보너스 보상폭이 일반보다 크다.</t>
    <phoneticPr fontId="6" type="noConversion"/>
  </si>
  <si>
    <t>500 Gold</t>
    <phoneticPr fontId="6" type="noConversion"/>
  </si>
  <si>
    <t>750 Gold</t>
    <phoneticPr fontId="6" type="noConversion"/>
  </si>
  <si>
    <t>1000 Gold</t>
    <phoneticPr fontId="6" type="noConversion"/>
  </si>
  <si>
    <t>1000 Gold</t>
    <phoneticPr fontId="6" type="noConversion"/>
  </si>
  <si>
    <t>1250 Gold</t>
    <phoneticPr fontId="6" type="noConversion"/>
  </si>
  <si>
    <t>Ex</t>
    <phoneticPr fontId="6" type="noConversion"/>
  </si>
  <si>
    <t>체력 10만</t>
    <phoneticPr fontId="6" type="noConversion"/>
  </si>
  <si>
    <t>N%</t>
    <phoneticPr fontId="6" type="noConversion"/>
  </si>
  <si>
    <t>체력 비례데미지</t>
    <phoneticPr fontId="6" type="noConversion"/>
  </si>
  <si>
    <t xml:space="preserve">스킬최종데미지 =무기데미지+스킬데미지+체력비례데미지 </t>
    <phoneticPr fontId="6" type="noConversion"/>
  </si>
  <si>
    <t>156104006(1~3성 룬스톤소환권)</t>
    <phoneticPr fontId="6" type="noConversion"/>
  </si>
  <si>
    <t>버서커
Lv.50 
MAX HP</t>
    <phoneticPr fontId="6" type="noConversion"/>
  </si>
  <si>
    <t>데몬헌터
Lv.50 
MAX HP</t>
    <phoneticPr fontId="6" type="noConversion"/>
  </si>
  <si>
    <t>아칸
Lv.50 
MAX HP</t>
    <phoneticPr fontId="6" type="noConversion"/>
  </si>
  <si>
    <t>나이트
Lv.50 
MAX HP</t>
    <phoneticPr fontId="6" type="noConversion"/>
  </si>
  <si>
    <t>버서커
Lv.50 
방어력</t>
    <phoneticPr fontId="6" type="noConversion"/>
  </si>
  <si>
    <t>데몬헌터
Lv.50 
방어력</t>
    <phoneticPr fontId="6" type="noConversion"/>
  </si>
  <si>
    <t>아칸
Lv.50 
방어력</t>
    <phoneticPr fontId="6" type="noConversion"/>
  </si>
  <si>
    <t>나이트
Lv.50 
방어력</t>
    <phoneticPr fontId="6" type="noConversion"/>
  </si>
  <si>
    <t>(5) 마일리지로 구매가능한 상품구성중 a. NOX 장비소환권 b. 연금술구슬 c. 균열석 d. 승급스톤</t>
    <phoneticPr fontId="6" type="noConversion"/>
  </si>
  <si>
    <t>적용</t>
    <phoneticPr fontId="6" type="noConversion"/>
  </si>
  <si>
    <t>옵션 제한</t>
    <phoneticPr fontId="6" type="noConversion"/>
  </si>
  <si>
    <t>3. 연금술 시스템</t>
    <phoneticPr fontId="6" type="noConversion"/>
  </si>
  <si>
    <t>연성 시스템 추가</t>
    <phoneticPr fontId="6" type="noConversion"/>
  </si>
  <si>
    <t>연성 비용 및 재료 정보 : 20170621_AlchemyInfo 참고</t>
    <phoneticPr fontId="6" type="noConversion"/>
  </si>
  <si>
    <t>연성 결과물 아이템 그룹 정보 : 20170621_AlchemyResultItemGroup 참고</t>
    <phoneticPr fontId="6" type="noConversion"/>
  </si>
  <si>
    <t>연성 관련 도움말 및 툴팁 튜토리얼 추가</t>
    <phoneticPr fontId="6" type="noConversion"/>
  </si>
  <si>
    <t>연성 구슬</t>
  </si>
  <si>
    <t>(연성) 루비 반지</t>
  </si>
  <si>
    <t>(연성) 토파즈 반지</t>
  </si>
  <si>
    <t>(연성) 에메랄드 반지</t>
  </si>
  <si>
    <t>(연성) 루비 목걸이</t>
  </si>
  <si>
    <t>(연성) 토파즈 목걸이</t>
  </si>
  <si>
    <t>(연성) 에메랄드 목걸이</t>
  </si>
  <si>
    <t>(연성) 이모탈 신발</t>
  </si>
  <si>
    <t>(연성) 이클립스 신발</t>
  </si>
  <si>
    <t>(연성) 가디언 신발</t>
  </si>
  <si>
    <t>(연성) 아이언 신발</t>
  </si>
  <si>
    <t>(연성) 세인트 신발</t>
  </si>
  <si>
    <t>(연성) 이모탈 장갑</t>
  </si>
  <si>
    <t>(연성) 이클립스 장갑</t>
  </si>
  <si>
    <t>(연성) 가디언 장갑</t>
  </si>
  <si>
    <t>(연성) 아이언 장갑</t>
  </si>
  <si>
    <t>(연성) 세인트 장갑</t>
  </si>
  <si>
    <t>(연성) 이모탈 바지</t>
  </si>
  <si>
    <t>(연성) 이클립스 바지</t>
  </si>
  <si>
    <t>(연성) 가디언 바지</t>
  </si>
  <si>
    <t>(연성) 아이언 바지</t>
  </si>
  <si>
    <t>(연성) 세인트 바지</t>
  </si>
  <si>
    <t>(연성) 이모탈 갑옷</t>
  </si>
  <si>
    <t>(연성) 이클립스 갑옷</t>
  </si>
  <si>
    <t>(연성) 가디언 갑옷</t>
  </si>
  <si>
    <t>(연성) 아이언 갑옷</t>
  </si>
  <si>
    <t>(연성) 세인트 갑옷</t>
  </si>
  <si>
    <t>(연성) 이모탈 투구</t>
  </si>
  <si>
    <t>(연성) 이클립스 투구</t>
  </si>
  <si>
    <t>(연성) 가디언 투구</t>
  </si>
  <si>
    <t>(연성) 아이언 투구</t>
  </si>
  <si>
    <t>(연성) 세인트 투구</t>
  </si>
  <si>
    <t>(연성) 세크리드 무기</t>
  </si>
  <si>
    <t>(연성) 뱀파이어 무기</t>
  </si>
  <si>
    <t>(연성) 티메리스 무기</t>
  </si>
  <si>
    <t>(연성) 크리티온 무기</t>
  </si>
  <si>
    <t>(연성) 엑그젝트 무기</t>
  </si>
  <si>
    <t>(연성) 어썰트 무기</t>
  </si>
  <si>
    <r>
      <t xml:space="preserve">&gt; 연성 재료 별 비용, 재료 정보 </t>
    </r>
    <r>
      <rPr>
        <b/>
        <sz val="10"/>
        <color rgb="FFC00000"/>
        <rFont val="맑은 고딕"/>
        <family val="3"/>
        <charset val="129"/>
        <scheme val="minor"/>
      </rPr>
      <t>(비용 및 재료 수량 피드백 바랍니다.)</t>
    </r>
    <phoneticPr fontId="6" type="noConversion"/>
  </si>
  <si>
    <t>(장신구 연성) [NOX] 루비 반지</t>
  </si>
  <si>
    <t>(장신구 연성) [NOX] 토파즈 반지</t>
  </si>
  <si>
    <t>(장신구 연성) [NOX] 에메랄드 반지</t>
  </si>
  <si>
    <t>(장신구 연성) [NOX] 루비 목걸이</t>
  </si>
  <si>
    <t>(장신구 연성) [NOX] 토파즈 목걸이</t>
  </si>
  <si>
    <t>(장신구 연성) [NOX] 에메랄드 목걸이</t>
  </si>
  <si>
    <t>(방어구 연성) [NOX] 이모탈 신발</t>
  </si>
  <si>
    <t>(방어구 연성) [NOX] 이클립스 신발</t>
  </si>
  <si>
    <t>(방어구 연성) [NOX] 가디언 신발</t>
  </si>
  <si>
    <t>(방어구 연성) [NOX] 아이언 신발</t>
  </si>
  <si>
    <t>(방어구 연성) [NOX] 세인트 신발</t>
  </si>
  <si>
    <t>(방어구 연성) [NOX] 이모탈 장갑</t>
  </si>
  <si>
    <t>(방어구 연성) [NOX] 이클립스 장갑</t>
  </si>
  <si>
    <t>(방어구 연성) [NOX] 가디언 장갑</t>
  </si>
  <si>
    <t>(방어구 연성) [NOX] 아이언 장갑</t>
  </si>
  <si>
    <t>(방어구 연성) [NOX] 세인트 장갑</t>
  </si>
  <si>
    <t>(방어구 연성) [NOX] 이모탈 바지</t>
  </si>
  <si>
    <t>(방어구 연성) [NOX] 이클립스 바지</t>
  </si>
  <si>
    <t>(방어구 연성) [NOX] 가디언 바지</t>
  </si>
  <si>
    <t>(방어구 연성) [NOX] 아이언 바지</t>
  </si>
  <si>
    <t>(방어구 연성) [NOX] 세인트 바지</t>
  </si>
  <si>
    <t>(방어구 연성) [NOX] 이모탈 갑옷</t>
  </si>
  <si>
    <t>(방어구 연성) [NOX] 이클립스 갑옷</t>
  </si>
  <si>
    <t>(방어구 연성) [NOX] 가디언 갑옷</t>
  </si>
  <si>
    <t>(방어구 연성) [NOX] 아이언 갑옷</t>
  </si>
  <si>
    <t>(방어구 연성) [NOX] 세인트 갑옷</t>
  </si>
  <si>
    <t>(방어구 연성) [NOX] 이모탈 투구</t>
  </si>
  <si>
    <t>(방어구 연성) [NOX] 이클립스 투구</t>
  </si>
  <si>
    <t>(방어구 연성) [NOX] 가디언 투구</t>
  </si>
  <si>
    <t>(방어구 연성) [NOX] 아이언 투구</t>
  </si>
  <si>
    <t>(방어구 연성) [NOX] 세인트 투구</t>
  </si>
  <si>
    <t>(무기 연성) [NOX] 세크리드 무기</t>
  </si>
  <si>
    <t>(무기 연성) [NOX] 뱀파이어 무기</t>
  </si>
  <si>
    <t>(무기 연성) [NOX] 티메리스 무기</t>
  </si>
  <si>
    <t>(무기 연성) [NOX] 크리티온 무기</t>
  </si>
  <si>
    <t>(무기 연성) [NOX] 엑그젝트 무기</t>
  </si>
  <si>
    <t>(무기 연성) [NOX] 어썰트 무기</t>
  </si>
  <si>
    <t>* 그 외의 모든 아이템은 전체 그룹에서 뽑힐 수 있는 리스트를 n으로 하였을 때, 1/n 확률로 획득할 수 있습니다.</t>
    <phoneticPr fontId="6" type="noConversion"/>
  </si>
  <si>
    <t>* 장신구의 토파즈 세트의 경우 다른 세트보다 당첨될 확률이 낮게 설정되어 있습니다. (장신구를 연성, 변성하는 이유는 토파즈를 얻기 위해 사용하기 때문입니다.)</t>
    <phoneticPr fontId="6" type="noConversion"/>
  </si>
  <si>
    <t>* 세크리드 무기는 연성, 변성에서 획득할 수 없습니다.</t>
    <phoneticPr fontId="6" type="noConversion"/>
  </si>
  <si>
    <r>
      <t xml:space="preserve">&gt; 연성 결과 아이템 확률 리스트 </t>
    </r>
    <r>
      <rPr>
        <b/>
        <sz val="10"/>
        <color rgb="FFC00000"/>
        <rFont val="맑은 고딕"/>
        <family val="3"/>
        <charset val="129"/>
        <scheme val="minor"/>
      </rPr>
      <t>(당첨 확률 관련 피드백 바랍니다.)</t>
    </r>
    <phoneticPr fontId="6" type="noConversion"/>
  </si>
  <si>
    <t>적용</t>
    <phoneticPr fontId="6" type="noConversion"/>
  </si>
  <si>
    <t>-</t>
    <phoneticPr fontId="6" type="noConversion"/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</si>
  <si>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</si>
  <si>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</si>
  <si>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</si>
  <si>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변경전 재사용 대기시간</t>
    <phoneticPr fontId="6" type="noConversion"/>
  </si>
  <si>
    <t>변경 후 재사용 대기시간</t>
    <phoneticPr fontId="6" type="noConversion"/>
  </si>
  <si>
    <t>요구 스킬 포인트</t>
    <phoneticPr fontId="6" type="noConversion"/>
  </si>
  <si>
    <t>태풍 Lv. 1</t>
    <phoneticPr fontId="6" type="noConversion"/>
  </si>
  <si>
    <t>돌진 Lv. 1</t>
    <phoneticPr fontId="6" type="noConversion"/>
  </si>
  <si>
    <t>파괴 Lv. 1</t>
    <phoneticPr fontId="6" type="noConversion"/>
  </si>
  <si>
    <t>광분 Lv. 1</t>
    <phoneticPr fontId="6" type="noConversion"/>
  </si>
  <si>
    <t>살육 Lv. 1</t>
    <phoneticPr fontId="6" type="noConversion"/>
  </si>
  <si>
    <t>강압 Lv. 1</t>
    <phoneticPr fontId="6" type="noConversion"/>
  </si>
  <si>
    <t>포효 Lv. 1</t>
    <phoneticPr fontId="6" type="noConversion"/>
  </si>
  <si>
    <t>돌출 Lv. 1</t>
    <phoneticPr fontId="6" type="noConversion"/>
  </si>
  <si>
    <t>속공 Lv. 1</t>
    <phoneticPr fontId="6" type="noConversion"/>
  </si>
  <si>
    <t>마검 Lv. 1</t>
    <phoneticPr fontId="6" type="noConversion"/>
  </si>
  <si>
    <t>데몬헌터 스킬 개편</t>
    <phoneticPr fontId="6" type="noConversion"/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</si>
  <si>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</si>
  <si>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</si>
  <si>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</si>
  <si>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변경전 재사용 대기시간</t>
    <phoneticPr fontId="6" type="noConversion"/>
  </si>
  <si>
    <t>변경 후 재사용 대기시간</t>
    <phoneticPr fontId="6" type="noConversion"/>
  </si>
  <si>
    <t>요구 스킬 포인트</t>
    <phoneticPr fontId="6" type="noConversion"/>
  </si>
  <si>
    <t>난사 Lv. 1</t>
    <phoneticPr fontId="6" type="noConversion"/>
  </si>
  <si>
    <t>응징 Lv. 1</t>
    <phoneticPr fontId="6" type="noConversion"/>
  </si>
  <si>
    <t>화살비 Lv. 1</t>
    <phoneticPr fontId="6" type="noConversion"/>
  </si>
  <si>
    <t>본능 Lv. 1</t>
    <phoneticPr fontId="6" type="noConversion"/>
  </si>
  <si>
    <t>화살비 Lv. 10</t>
    <phoneticPr fontId="6" type="noConversion"/>
  </si>
  <si>
    <t>공격속도 / 치명타확률</t>
    <phoneticPr fontId="6" type="noConversion"/>
  </si>
  <si>
    <t>공격력 / 치명타 확률</t>
    <phoneticPr fontId="6" type="noConversion"/>
  </si>
  <si>
    <t>변경 전 수치</t>
    <phoneticPr fontId="6" type="noConversion"/>
  </si>
  <si>
    <t>변경 후 수치</t>
    <phoneticPr fontId="6" type="noConversion"/>
  </si>
  <si>
    <t>연사 Lv. 1</t>
    <phoneticPr fontId="6" type="noConversion"/>
  </si>
  <si>
    <t>명사수 Lv. 1</t>
    <phoneticPr fontId="6" type="noConversion"/>
  </si>
  <si>
    <t>5% / 3%</t>
    <phoneticPr fontId="6" type="noConversion"/>
  </si>
  <si>
    <t>6% / 3%</t>
    <phoneticPr fontId="6" type="noConversion"/>
  </si>
  <si>
    <t>6% / 5%</t>
    <phoneticPr fontId="6" type="noConversion"/>
  </si>
  <si>
    <t>7% / 5%</t>
    <phoneticPr fontId="6" type="noConversion"/>
  </si>
  <si>
    <t>7% / 7%</t>
    <phoneticPr fontId="6" type="noConversion"/>
  </si>
  <si>
    <t>8% / 7%</t>
    <phoneticPr fontId="6" type="noConversion"/>
  </si>
  <si>
    <t>8% / 9%</t>
    <phoneticPr fontId="6" type="noConversion"/>
  </si>
  <si>
    <t>9% / 9%</t>
    <phoneticPr fontId="6" type="noConversion"/>
  </si>
  <si>
    <t>9% / 11%</t>
    <phoneticPr fontId="6" type="noConversion"/>
  </si>
  <si>
    <t>10% / 11%</t>
    <phoneticPr fontId="6" type="noConversion"/>
  </si>
  <si>
    <t>10% / 13%</t>
    <phoneticPr fontId="6" type="noConversion"/>
  </si>
  <si>
    <t>11% / 13%</t>
    <phoneticPr fontId="6" type="noConversion"/>
  </si>
  <si>
    <t>11% / 15%</t>
    <phoneticPr fontId="6" type="noConversion"/>
  </si>
  <si>
    <t>12% / 15%</t>
    <phoneticPr fontId="6" type="noConversion"/>
  </si>
  <si>
    <t>13% / 17%</t>
    <phoneticPr fontId="6" type="noConversion"/>
  </si>
  <si>
    <t>14% / 19%</t>
    <phoneticPr fontId="6" type="noConversion"/>
  </si>
  <si>
    <t>15% / 21%</t>
    <phoneticPr fontId="6" type="noConversion"/>
  </si>
  <si>
    <t>중독탄 Lv. 1</t>
    <phoneticPr fontId="6" type="noConversion"/>
  </si>
  <si>
    <t>환영 Lv. 1</t>
    <phoneticPr fontId="6" type="noConversion"/>
  </si>
  <si>
    <t>산탄 Lv. 1</t>
    <phoneticPr fontId="6" type="noConversion"/>
  </si>
  <si>
    <t>포화 Lv. 1</t>
    <phoneticPr fontId="6" type="noConversion"/>
  </si>
  <si>
    <t>관통 Lv. 1</t>
    <phoneticPr fontId="6" type="noConversion"/>
  </si>
  <si>
    <t>일격 Lv. 1</t>
    <phoneticPr fontId="6" type="noConversion"/>
  </si>
  <si>
    <t>-</t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</si>
  <si>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19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75%</t>
    </r>
    <phoneticPr fontId="6" type="noConversion"/>
  </si>
  <si>
    <r>
      <rPr>
        <sz val="11"/>
        <color rgb="FF0070C0"/>
        <rFont val="맑은 고딕"/>
        <family val="3"/>
        <charset val="129"/>
        <scheme val="minor"/>
      </rPr>
      <t>21%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80%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</si>
  <si>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23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85%</t>
    </r>
    <phoneticPr fontId="6" type="noConversion"/>
  </si>
  <si>
    <t>화염구 Lv. 1</t>
    <phoneticPr fontId="6" type="noConversion"/>
  </si>
  <si>
    <t>카르마 Lv. 1</t>
    <phoneticPr fontId="6" type="noConversion"/>
  </si>
  <si>
    <t>방어력 증가</t>
    <phoneticPr fontId="6" type="noConversion"/>
  </si>
  <si>
    <t>반사 피해</t>
    <phoneticPr fontId="6" type="noConversion"/>
  </si>
  <si>
    <t>회오리 Lv. 1</t>
    <phoneticPr fontId="6" type="noConversion"/>
  </si>
  <si>
    <t>월령갑 Lv. 1</t>
    <phoneticPr fontId="6" type="noConversion"/>
  </si>
  <si>
    <r>
      <rPr>
        <sz val="11"/>
        <color rgb="FF00B050"/>
        <rFont val="맑은 고딕"/>
        <family val="3"/>
        <charset val="129"/>
        <scheme val="minor"/>
      </rPr>
      <t>8%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5%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</si>
  <si>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7%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</si>
  <si>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2"/>
        <charset val="129"/>
        <scheme val="minor"/>
      </rPr>
      <t>9%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</si>
  <si>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11%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</si>
  <si>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13%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</si>
  <si>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18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15%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</si>
  <si>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17%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</si>
  <si>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19%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</si>
  <si>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21%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</si>
  <si>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23%</t>
    </r>
    <phoneticPr fontId="6" type="noConversion"/>
  </si>
  <si>
    <t>유성 Lv. 1</t>
    <phoneticPr fontId="6" type="noConversion"/>
  </si>
  <si>
    <t>암흑 Lv. 1</t>
    <phoneticPr fontId="6" type="noConversion"/>
  </si>
  <si>
    <t>뇌연격 Lv. 1</t>
    <phoneticPr fontId="6" type="noConversion"/>
  </si>
  <si>
    <t>치유 Lv. 1</t>
    <phoneticPr fontId="6" type="noConversion"/>
  </si>
  <si>
    <t>눈보라 Lv. 1</t>
    <phoneticPr fontId="6" type="noConversion"/>
  </si>
  <si>
    <t>월광 Lv. 1</t>
    <phoneticPr fontId="6" type="noConversion"/>
  </si>
  <si>
    <t>나선격 Lv. 1</t>
    <phoneticPr fontId="6" type="noConversion"/>
  </si>
  <si>
    <t>오성 Lv. 1</t>
    <phoneticPr fontId="6" type="noConversion"/>
  </si>
  <si>
    <t>십자베기 Lv. 1</t>
    <phoneticPr fontId="6" type="noConversion"/>
  </si>
  <si>
    <t>정점 Lv. 1</t>
    <phoneticPr fontId="6" type="noConversion"/>
  </si>
  <si>
    <t>뇌격 Lv. 1</t>
    <phoneticPr fontId="6" type="noConversion"/>
  </si>
  <si>
    <t>복수 Lv. 1</t>
    <phoneticPr fontId="6" type="noConversion"/>
  </si>
  <si>
    <t>가르기 Lv. 1</t>
    <phoneticPr fontId="6" type="noConversion"/>
  </si>
  <si>
    <t>천둥 Lv. 1</t>
    <phoneticPr fontId="6" type="noConversion"/>
  </si>
  <si>
    <t>폭풍 Lv. 1</t>
    <phoneticPr fontId="6" type="noConversion"/>
  </si>
  <si>
    <t>적용</t>
    <phoneticPr fontId="6" type="noConversion"/>
  </si>
  <si>
    <t>1. 고급 룬스톤 상자 및 고급 룬스톤 10+1 상자 확률 공개: 녹스게임즈 요청내용</t>
    <phoneticPr fontId="6" type="noConversion"/>
  </si>
  <si>
    <t>적용</t>
    <phoneticPr fontId="6" type="noConversion"/>
  </si>
  <si>
    <t xml:space="preserve"> 점령전 도움말 및 툴팁 튜토리얼 추가</t>
    <phoneticPr fontId="6" type="noConversion"/>
  </si>
  <si>
    <t>적용</t>
    <phoneticPr fontId="6" type="noConversion"/>
  </si>
  <si>
    <t>적용</t>
    <phoneticPr fontId="6" type="noConversion"/>
  </si>
  <si>
    <t>* 따라서, 이미 획득한 아이템의 경우라면 고정 옵션과 랜덤 옵션 값을 조정할 수 있는 테이블을 수정하여도 적용이 되지 않으며, 테이블이 변경/적용된 이후에 새로이 획득한 아이템만 적용됩니다. (구 아이템, 신 아이템 개념으로 나뉘어 지는 개념입니다.)</t>
    <phoneticPr fontId="6" type="noConversion"/>
  </si>
  <si>
    <t>* NOX 에서는 특정 아이템을 획득하여 인벤토리에 들어오는 순간, 해당 아이템의 등급과 종류에 따라서 테이블에 명시된 고정 옵션과 랜덤 옵션이 각각 붙게 되는데, 이 때 각 아이템 옵션의 코드가 획득한 아이템에 정착되어 서버에 저장되는 방식입니다.</t>
    <phoneticPr fontId="6" type="noConversion"/>
  </si>
  <si>
    <t>상점 인덱스
00 - 이벤트 패키지
01 - 패키지
02 - 뽑기
03 - 젬 충전
04 - 골드 환전
05 - 열쇠 구입
06 - 프리미엄 패키지
07 - 성장 패키지
08 - 길드 코인</t>
  </si>
  <si>
    <t>상품 명칭 인덱스
DB &gt; TextShop</t>
  </si>
  <si>
    <t>상품 상단 설명 
텍스트 인덱스
DB &gt; TextShop</t>
  </si>
  <si>
    <t>상품 하단 설명 
텍스트 인덱스
DB &gt; TextShop</t>
  </si>
  <si>
    <t>어떤 상품을 
줄것인가?</t>
  </si>
  <si>
    <t>Client</t>
  </si>
  <si>
    <t>enum : 
sbyte : 
eEquipType</t>
  </si>
  <si>
    <t>NameTextKey</t>
  </si>
  <si>
    <t>DescriptionTextCode</t>
  </si>
  <si>
    <t>Description2TextCode</t>
  </si>
  <si>
    <t>무기 승급스톤</t>
  </si>
  <si>
    <t>Mileage</t>
  </si>
  <si>
    <t>방어구 승급스톤</t>
  </si>
  <si>
    <t>장신구 승급스톤</t>
  </si>
  <si>
    <t>가방 확장권</t>
  </si>
  <si>
    <t>[NOX] 4성 무기 확정권</t>
  </si>
  <si>
    <t>* 마일리지 1 가치 = 다이아 100</t>
    <phoneticPr fontId="6" type="noConversion"/>
  </si>
  <si>
    <t>* 마일리지샵에서 소환권 구매시 우편물로 발송하도록 작업 중에 있습니다.</t>
    <phoneticPr fontId="6" type="noConversion"/>
  </si>
  <si>
    <t>* 마일리지 가치 및 아이템 추가적인 피드백을 해주시면 감사하겠습니다.</t>
    <phoneticPr fontId="6" type="noConversion"/>
  </si>
  <si>
    <t>해당 레벨에 제공되는 스킬 포인트</t>
    <phoneticPr fontId="6" type="noConversion"/>
  </si>
  <si>
    <t>합계</t>
    <phoneticPr fontId="6" type="noConversion"/>
  </si>
  <si>
    <t>레벨업으로 습득 가능한 스킬포인트 개수 : 20170623_SkillPoint 참고</t>
    <phoneticPr fontId="6" type="noConversion"/>
  </si>
  <si>
    <t>변경 
공격력</t>
    <phoneticPr fontId="6" type="noConversion"/>
  </si>
  <si>
    <t>변경
방어력</t>
    <phoneticPr fontId="6" type="noConversion"/>
  </si>
  <si>
    <t>기존
공격력</t>
    <phoneticPr fontId="6" type="noConversion"/>
  </si>
  <si>
    <t>기존
방어력</t>
    <phoneticPr fontId="6" type="noConversion"/>
  </si>
  <si>
    <r>
      <t xml:space="preserve">몬스터 체력 / </t>
    </r>
    <r>
      <rPr>
        <sz val="10"/>
        <color rgb="FF0070C0"/>
        <rFont val="맑은 고딕"/>
        <family val="3"/>
        <charset val="129"/>
        <scheme val="minor"/>
      </rPr>
      <t>공격력</t>
    </r>
    <r>
      <rPr>
        <sz val="10"/>
        <color theme="1"/>
        <rFont val="맑은 고딕"/>
        <family val="3"/>
        <charset val="129"/>
        <scheme val="minor"/>
      </rPr>
      <t xml:space="preserve"> / </t>
    </r>
    <r>
      <rPr>
        <sz val="10"/>
        <color rgb="FFC00000"/>
        <rFont val="맑은 고딕"/>
        <family val="3"/>
        <charset val="129"/>
        <scheme val="minor"/>
      </rPr>
      <t>방어력</t>
    </r>
    <r>
      <rPr>
        <sz val="10"/>
        <color theme="1"/>
        <rFont val="맑은 고딕"/>
        <family val="3"/>
        <charset val="129"/>
        <scheme val="minor"/>
      </rPr>
      <t xml:space="preserve"> 변경</t>
    </r>
    <phoneticPr fontId="6" type="noConversion"/>
  </si>
  <si>
    <t>적용</t>
    <phoneticPr fontId="6" type="noConversion"/>
  </si>
  <si>
    <t>가디언 아머 (방어력 증가)</t>
  </si>
  <si>
    <r>
      <t xml:space="preserve">회피 및 피해감소 최대 수치 </t>
    </r>
    <r>
      <rPr>
        <strike/>
        <sz val="10"/>
        <color theme="1"/>
        <rFont val="맑은 고딕"/>
        <family val="3"/>
        <charset val="129"/>
        <scheme val="minor"/>
      </rPr>
      <t>60% 제한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sz val="10"/>
        <color rgb="FFFF0000"/>
        <rFont val="맑은 고딕"/>
        <family val="3"/>
        <charset val="129"/>
        <scheme val="minor"/>
      </rPr>
      <t>100% 변경</t>
    </r>
    <r>
      <rPr>
        <sz val="10"/>
        <color theme="1"/>
        <rFont val="맑은 고딕"/>
        <family val="3"/>
        <charset val="129"/>
        <scheme val="minor"/>
      </rPr>
      <t xml:space="preserve"> 적용 (기존 유지)</t>
    </r>
    <phoneticPr fontId="6" type="noConversion"/>
  </si>
  <si>
    <t>최대 콤보 제한 수치 변경 ( 최대 콤보 수 300 -&gt; 999 )</t>
    <phoneticPr fontId="6" type="noConversion"/>
  </si>
  <si>
    <t>치명타 세기 상향 (에메랄드 세트 15% &gt; 30%, 아이언 투구 5.5% &gt; 22%로 치명타 세기 옵션 상향 조정)</t>
    <phoneticPr fontId="6" type="noConversion"/>
  </si>
  <si>
    <t>15 &gt; 30</t>
    <phoneticPr fontId="6" type="noConversion"/>
  </si>
  <si>
    <t>5 &gt; 7</t>
    <phoneticPr fontId="6" type="noConversion"/>
  </si>
  <si>
    <t>12 &gt; 20</t>
    <phoneticPr fontId="6" type="noConversion"/>
  </si>
  <si>
    <t>4. 전승 스킬 시스템</t>
    <phoneticPr fontId="6" type="noConversion"/>
  </si>
  <si>
    <t>전승 스킬 시스템 추가</t>
    <phoneticPr fontId="6" type="noConversion"/>
  </si>
  <si>
    <t>(1) 8종의 전승 스킬 추가 (전승 8종에 대한 스킬 능력 : 20170626_SuccessionSkill 참고)</t>
    <phoneticPr fontId="6" type="noConversion"/>
  </si>
  <si>
    <t>(2) 전승 스킬 강화에 필요한 재료 추가 (재료 종류 및 획득 방법 : 20170626_SuccessionMaterialInfo 참고)</t>
    <phoneticPr fontId="6" type="noConversion"/>
  </si>
  <si>
    <t>가방확장권</t>
    <phoneticPr fontId="6" type="noConversion"/>
  </si>
  <si>
    <t>적용</t>
    <phoneticPr fontId="6" type="noConversion"/>
  </si>
  <si>
    <t>가방 확장권 추가</t>
    <phoneticPr fontId="6" type="noConversion"/>
  </si>
  <si>
    <t>단계</t>
    <phoneticPr fontId="6" type="noConversion"/>
  </si>
  <si>
    <t>단계별 보관 가능 
아이템 추가 수량</t>
    <phoneticPr fontId="6" type="noConversion"/>
  </si>
  <si>
    <t>총 보관 가능 아이템 수</t>
    <phoneticPr fontId="6" type="noConversion"/>
  </si>
  <si>
    <t>소모 재화</t>
    <phoneticPr fontId="6" type="noConversion"/>
  </si>
  <si>
    <t>소모 재화량</t>
    <phoneticPr fontId="6" type="noConversion"/>
  </si>
  <si>
    <t>기본</t>
  </si>
  <si>
    <t>None</t>
  </si>
  <si>
    <t>1단계</t>
  </si>
  <si>
    <t>골드</t>
    <phoneticPr fontId="6" type="noConversion"/>
  </si>
  <si>
    <t>2단계</t>
  </si>
  <si>
    <t>3단계</t>
  </si>
  <si>
    <t>4단계</t>
  </si>
  <si>
    <t>5단계</t>
  </si>
  <si>
    <t>6단계</t>
  </si>
  <si>
    <t>다이아</t>
    <phoneticPr fontId="6" type="noConversion"/>
  </si>
  <si>
    <t>7단계</t>
  </si>
  <si>
    <t>8단계</t>
  </si>
  <si>
    <t>다이아</t>
    <phoneticPr fontId="6" type="noConversion"/>
  </si>
  <si>
    <t>9단계</t>
  </si>
  <si>
    <t>10단계</t>
  </si>
  <si>
    <t>11단계</t>
  </si>
  <si>
    <t>다이아</t>
    <phoneticPr fontId="6" type="noConversion"/>
  </si>
  <si>
    <t>12단계</t>
  </si>
  <si>
    <t>13단계</t>
  </si>
  <si>
    <t>14단계</t>
  </si>
  <si>
    <t>15단계</t>
  </si>
  <si>
    <t>16단계</t>
  </si>
  <si>
    <t>17단계</t>
  </si>
  <si>
    <t>18단계</t>
  </si>
  <si>
    <t>19단계</t>
  </si>
  <si>
    <t>다이아</t>
    <phoneticPr fontId="6" type="noConversion"/>
  </si>
  <si>
    <t>20단계</t>
  </si>
  <si>
    <t>다이아</t>
    <phoneticPr fontId="6" type="noConversion"/>
  </si>
  <si>
    <t>21단계</t>
  </si>
  <si>
    <t>가방확장권</t>
    <phoneticPr fontId="6" type="noConversion"/>
  </si>
  <si>
    <t>22단계</t>
  </si>
  <si>
    <t>가방확장권</t>
    <phoneticPr fontId="6" type="noConversion"/>
  </si>
  <si>
    <t>23단계</t>
  </si>
  <si>
    <t>24단계</t>
  </si>
  <si>
    <t>25단계</t>
  </si>
  <si>
    <t>26단계</t>
  </si>
  <si>
    <t>27단계</t>
  </si>
  <si>
    <t>28단계</t>
  </si>
  <si>
    <t>29단계</t>
  </si>
  <si>
    <t>가방확장권</t>
    <phoneticPr fontId="6" type="noConversion"/>
  </si>
  <si>
    <t>30단계</t>
  </si>
  <si>
    <t>31단계</t>
  </si>
  <si>
    <t>(3) 전승 재료 아이템을 제작을 통해 전승 스킬을 강화할 수 있는 전승석 획득 가능</t>
    <phoneticPr fontId="6" type="noConversion"/>
  </si>
  <si>
    <t>&gt; 전승 스킬 8종에 대한 스킬 능력 정보</t>
    <phoneticPr fontId="6" type="noConversion"/>
  </si>
  <si>
    <t>스킬 이름</t>
  </si>
  <si>
    <t>전승 스킬 오픈 레벨</t>
    <phoneticPr fontId="6" type="noConversion"/>
  </si>
  <si>
    <t>강화 제한 레벨</t>
    <phoneticPr fontId="6" type="noConversion"/>
  </si>
  <si>
    <t>스킬 강화 1레벨
올릴 때 마다
필요한 아이템의 종류</t>
    <phoneticPr fontId="6" type="noConversion"/>
  </si>
  <si>
    <t>스킬 강화 1레벨
올릴 때 마다
필요한 아이템의 개수</t>
    <phoneticPr fontId="6" type="noConversion"/>
  </si>
  <si>
    <t>스킬 설명 (0레벨 능력)</t>
    <phoneticPr fontId="6" type="noConversion"/>
  </si>
  <si>
    <t>전승 스킬 가변 값</t>
    <phoneticPr fontId="6" type="noConversion"/>
  </si>
  <si>
    <t>스킬 포인트당 능력치 증가량</t>
  </si>
  <si>
    <t>기타 체크 값(고정 값)</t>
    <phoneticPr fontId="6" type="noConversion"/>
  </si>
  <si>
    <t>50레벨</t>
    <phoneticPr fontId="6" type="noConversion"/>
  </si>
  <si>
    <t>비고</t>
    <phoneticPr fontId="6" type="noConversion"/>
  </si>
  <si>
    <t>쇠약</t>
  </si>
  <si>
    <t>캐릭터 레벨 50</t>
    <phoneticPr fontId="6" type="noConversion"/>
  </si>
  <si>
    <t>전승석</t>
    <phoneticPr fontId="6" type="noConversion"/>
  </si>
  <si>
    <t>1개</t>
    <phoneticPr fontId="6" type="noConversion"/>
  </si>
  <si>
    <t>내 캐릭터의 기본 및 스킬 공격에 피격 당한 모든 적은 3초 동안 공격력이 25%만큼 감소합니다.</t>
  </si>
  <si>
    <t>공격력 감소(%)</t>
    <phoneticPr fontId="6" type="noConversion"/>
  </si>
  <si>
    <t>공격력 감소치가 0.5%씩 증가</t>
    <phoneticPr fontId="6" type="noConversion"/>
  </si>
  <si>
    <t>지속 시간 3초</t>
    <phoneticPr fontId="6" type="noConversion"/>
  </si>
  <si>
    <t>3초 동안 50% 감소</t>
    <phoneticPr fontId="6" type="noConversion"/>
  </si>
  <si>
    <t>-</t>
    <phoneticPr fontId="6" type="noConversion"/>
  </si>
  <si>
    <t>활기</t>
  </si>
  <si>
    <t>캐릭터 레벨 50</t>
    <phoneticPr fontId="6" type="noConversion"/>
  </si>
  <si>
    <t>전승석</t>
    <phoneticPr fontId="6" type="noConversion"/>
  </si>
  <si>
    <t>1개</t>
    <phoneticPr fontId="6" type="noConversion"/>
  </si>
  <si>
    <t>소모한 활력 1당 0.5만큼의 생명력이 회복됩니다.</t>
    <phoneticPr fontId="6" type="noConversion"/>
  </si>
  <si>
    <t>생명력 회복(n)</t>
    <phoneticPr fontId="6" type="noConversion"/>
  </si>
  <si>
    <t>생명력 회복치가 0.01씩 증가</t>
    <phoneticPr fontId="6" type="noConversion"/>
  </si>
  <si>
    <t>없음</t>
    <phoneticPr fontId="6" type="noConversion"/>
  </si>
  <si>
    <t>소모 활력 1당 생명력 1 회복</t>
    <phoneticPr fontId="6" type="noConversion"/>
  </si>
  <si>
    <t>-</t>
    <phoneticPr fontId="6" type="noConversion"/>
  </si>
  <si>
    <t>약화</t>
  </si>
  <si>
    <t>캐릭터 레벨 50</t>
    <phoneticPr fontId="6" type="noConversion"/>
  </si>
  <si>
    <t>전승석</t>
    <phoneticPr fontId="6" type="noConversion"/>
  </si>
  <si>
    <t>1개</t>
    <phoneticPr fontId="6" type="noConversion"/>
  </si>
  <si>
    <t>상태 이상에 걸린 적을 공격할 때 최종 피해 증가가 50%만큼 증가합니다.</t>
    <phoneticPr fontId="6" type="noConversion"/>
  </si>
  <si>
    <t>피해량 증가(%)</t>
    <phoneticPr fontId="6" type="noConversion"/>
  </si>
  <si>
    <t>피해량 증가치가 1%씩 증가</t>
    <phoneticPr fontId="6" type="noConversion"/>
  </si>
  <si>
    <t>최종 피해 100% 증가</t>
    <phoneticPr fontId="6" type="noConversion"/>
  </si>
  <si>
    <t>-</t>
    <phoneticPr fontId="6" type="noConversion"/>
  </si>
  <si>
    <t>용맹</t>
  </si>
  <si>
    <t>캐릭터 레벨 50</t>
    <phoneticPr fontId="6" type="noConversion"/>
  </si>
  <si>
    <t>전승석</t>
    <phoneticPr fontId="6" type="noConversion"/>
  </si>
  <si>
    <t>1개</t>
    <phoneticPr fontId="6" type="noConversion"/>
  </si>
  <si>
    <t>내 캐릭터 주변 10미터(반지름) 이내에 있는 적 개체 1마리당 내 공격력이 2.5%만큼 증가합니다.</t>
    <phoneticPr fontId="6" type="noConversion"/>
  </si>
  <si>
    <t>공격력 증가(%)</t>
    <phoneticPr fontId="6" type="noConversion"/>
  </si>
  <si>
    <t>공격력 증가치가 0.05%씩 증가</t>
    <phoneticPr fontId="6" type="noConversion"/>
  </si>
  <si>
    <t>범위 값 10m(반지름)</t>
    <phoneticPr fontId="6" type="noConversion"/>
  </si>
  <si>
    <t>1개체 당 공격력 5% 증가</t>
    <phoneticPr fontId="6" type="noConversion"/>
  </si>
  <si>
    <t>-</t>
    <phoneticPr fontId="6" type="noConversion"/>
  </si>
  <si>
    <t>절개</t>
  </si>
  <si>
    <t>수호자 레벨 200</t>
    <phoneticPr fontId="6" type="noConversion"/>
  </si>
  <si>
    <t>상태 이상을 유발하는 스킬에 적중 당한 적의 이동 속도를 5초 동안 25% 감소시킵니다.</t>
    <phoneticPr fontId="6" type="noConversion"/>
  </si>
  <si>
    <t>이동 속도 감소(%)</t>
    <phoneticPr fontId="6" type="noConversion"/>
  </si>
  <si>
    <t>이동 속도 감소치가 0.5%씩 증가</t>
    <phoneticPr fontId="6" type="noConversion"/>
  </si>
  <si>
    <t>지속 시간 5초</t>
    <phoneticPr fontId="6" type="noConversion"/>
  </si>
  <si>
    <t>이동 속도 50% 감소</t>
    <phoneticPr fontId="6" type="noConversion"/>
  </si>
  <si>
    <t>-</t>
    <phoneticPr fontId="6" type="noConversion"/>
  </si>
  <si>
    <t>압도</t>
  </si>
  <si>
    <t>수호자 레벨 200</t>
    <phoneticPr fontId="6" type="noConversion"/>
  </si>
  <si>
    <t>전승석</t>
    <phoneticPr fontId="6" type="noConversion"/>
  </si>
  <si>
    <t>1개</t>
    <phoneticPr fontId="6" type="noConversion"/>
  </si>
  <si>
    <t>상태 이상을 유발하는 스킬에 적중 당한 적의 공격 속도를 3초 동안 15% 감소시킵니다.</t>
    <phoneticPr fontId="6" type="noConversion"/>
  </si>
  <si>
    <t>공격 속도 감소(%)</t>
    <phoneticPr fontId="6" type="noConversion"/>
  </si>
  <si>
    <t>공격 속도 감소치가 0.3%씩 증가</t>
    <phoneticPr fontId="6" type="noConversion"/>
  </si>
  <si>
    <t>공격 속도 30% 감소</t>
    <phoneticPr fontId="6" type="noConversion"/>
  </si>
  <si>
    <t>신멸</t>
  </si>
  <si>
    <t>수호자 레벨 200</t>
    <phoneticPr fontId="6" type="noConversion"/>
  </si>
  <si>
    <t>전승석</t>
    <phoneticPr fontId="6" type="noConversion"/>
  </si>
  <si>
    <t>1개</t>
    <phoneticPr fontId="6" type="noConversion"/>
  </si>
  <si>
    <t>적중도 10% 당 신성력 0.25가 증가합니다.</t>
  </si>
  <si>
    <t>신성력 증가(n)</t>
    <phoneticPr fontId="6" type="noConversion"/>
  </si>
  <si>
    <t>신성력 증가치가 0.5씩 증가</t>
    <phoneticPr fontId="6" type="noConversion"/>
  </si>
  <si>
    <t>적중도 10%</t>
    <phoneticPr fontId="6" type="noConversion"/>
  </si>
  <si>
    <t>신성력 28~29.75 증가</t>
    <phoneticPr fontId="6" type="noConversion"/>
  </si>
  <si>
    <t>최대로 맞출 수 있는 적중도(195.2%)는 데몬헌터 클래스(기본 적중도 112.4%)가 투구, 부츠에 10.7% 증가하는 룬 스톤 장착 후 무기, 장갑, 목걸이, 반지의 랜덤 옵션 10%를 챙길 경우.</t>
    <phoneticPr fontId="6" type="noConversion"/>
  </si>
  <si>
    <t>축복</t>
  </si>
  <si>
    <t>수호자 레벨 200</t>
    <phoneticPr fontId="6" type="noConversion"/>
  </si>
  <si>
    <t>전승석</t>
    <phoneticPr fontId="6" type="noConversion"/>
  </si>
  <si>
    <t>1개</t>
    <phoneticPr fontId="6" type="noConversion"/>
  </si>
  <si>
    <t>생명력이 회복(체력 흡수, 즉시 회복, 스킬 효과 등)되는 효과를 받으면, 2초 동안 공격력이 10% 증가합니다.</t>
    <phoneticPr fontId="6" type="noConversion"/>
  </si>
  <si>
    <t>공격력 증가(%)</t>
    <phoneticPr fontId="6" type="noConversion"/>
  </si>
  <si>
    <t>공격력 증가치가 0.2%씩 증가</t>
    <phoneticPr fontId="6" type="noConversion"/>
  </si>
  <si>
    <t>지속 시간 2초</t>
    <phoneticPr fontId="6" type="noConversion"/>
  </si>
  <si>
    <t>공격력 20% 증가</t>
    <phoneticPr fontId="6" type="noConversion"/>
  </si>
  <si>
    <t>-</t>
    <phoneticPr fontId="6" type="noConversion"/>
  </si>
  <si>
    <t>&gt; 전승 스킬 강화에 필요한 재료 정보</t>
    <phoneticPr fontId="6" type="noConversion"/>
  </si>
  <si>
    <t>&gt; 전승석 제작에 필요한 각각의 재료 아이템 개수</t>
    <phoneticPr fontId="6" type="noConversion"/>
  </si>
  <si>
    <t>* 4가지 재료 아이템의 필요 개수를 모두 모아야 1개를 제작할 수 있습니다.</t>
    <phoneticPr fontId="6" type="noConversion"/>
  </si>
  <si>
    <t>* 추후 새로 추가되는 액트에서 전승 재료를 획득할 수 있도록 구성할 예정입니다.</t>
    <phoneticPr fontId="6" type="noConversion"/>
  </si>
  <si>
    <t>* 이제 전승 스킬을 통하여 녹스 아이템의 소비-순환 구조가 만들어졌으며, 사용하지 않는 녹스 아이템을 분해하면 전승 스킬 재료 아이템이 나옵니다.</t>
    <phoneticPr fontId="6" type="noConversion"/>
  </si>
  <si>
    <t>분해 설명</t>
  </si>
  <si>
    <t>분해 결과 아이템 이름</t>
    <phoneticPr fontId="6" type="noConversion"/>
  </si>
  <si>
    <t>분해 결과 아이템 개수</t>
    <phoneticPr fontId="6" type="noConversion"/>
  </si>
  <si>
    <t>필요 재료 아이템 개수</t>
    <phoneticPr fontId="6" type="noConversion"/>
  </si>
  <si>
    <t>[NOX] 아이템 4성</t>
  </si>
  <si>
    <t>강화 정수</t>
    <phoneticPr fontId="6" type="noConversion"/>
  </si>
  <si>
    <t>공작석</t>
    <phoneticPr fontId="6" type="noConversion"/>
  </si>
  <si>
    <t>월장석</t>
    <phoneticPr fontId="6" type="noConversion"/>
  </si>
  <si>
    <t>감람석</t>
    <phoneticPr fontId="6" type="noConversion"/>
  </si>
  <si>
    <t>금강석</t>
    <phoneticPr fontId="6" type="noConversion"/>
  </si>
  <si>
    <t>[NOX] 아이템 5성</t>
  </si>
  <si>
    <t>강화 정수</t>
    <phoneticPr fontId="6" type="noConversion"/>
  </si>
  <si>
    <t>공작석</t>
    <phoneticPr fontId="6" type="noConversion"/>
  </si>
  <si>
    <t>월장석</t>
    <phoneticPr fontId="6" type="noConversion"/>
  </si>
  <si>
    <t>감람석</t>
    <phoneticPr fontId="6" type="noConversion"/>
  </si>
  <si>
    <t>[NOX] 아이템 6성</t>
  </si>
  <si>
    <t>[NOX] 아이템 7성</t>
  </si>
  <si>
    <t>[2017 06월 26일 One Store &amp; Google 라이브 서버 및 QA 서버 빌드의 개발 및 수정 항목 ( 6월 30일 AM2:00] 업데이트 예정항목)]</t>
    <phoneticPr fontId="6" type="noConversion"/>
  </si>
  <si>
    <t>적용</t>
    <phoneticPr fontId="6" type="noConversion"/>
  </si>
  <si>
    <t>미적용</t>
    <phoneticPr fontId="6" type="noConversion"/>
  </si>
  <si>
    <r>
      <t xml:space="preserve">* 현재는 새로운 액트가 추가되지 않았기 때문에 전승 재료 수급처는 [NOX] 아이템을 분해해서 얻는 방법밖에 없습니다. </t>
    </r>
    <r>
      <rPr>
        <b/>
        <sz val="9"/>
        <color theme="1"/>
        <rFont val="맑은 고딕"/>
        <family val="3"/>
        <charset val="129"/>
        <scheme val="minor"/>
      </rPr>
      <t>(QA 빌드 미구현 상태)</t>
    </r>
    <phoneticPr fontId="6" type="noConversion"/>
  </si>
  <si>
    <t>전승석</t>
    <phoneticPr fontId="6" type="noConversion"/>
  </si>
  <si>
    <t>제작하려는 아이템</t>
    <phoneticPr fontId="6" type="noConversion"/>
  </si>
  <si>
    <t>제작 필요 재료 아이템</t>
    <phoneticPr fontId="6" type="noConversion"/>
  </si>
  <si>
    <t>[2017 06월 27일 One Store &amp; Google 라이브 서버 및 QA 서버 빌드의 개발 및 수정 항목 ( 6월 30일 AM2:00] 업데이트 예정항목)]</t>
    <phoneticPr fontId="6" type="noConversion"/>
  </si>
  <si>
    <t>06월 26일 빌드 수호석 버그</t>
    <phoneticPr fontId="6" type="noConversion"/>
  </si>
  <si>
    <t>* 신속 : 신속 버프 효과 적용 시 800%이상의 공격속도가 증가하는 버그 - 수정완료</t>
    <phoneticPr fontId="6" type="noConversion"/>
  </si>
  <si>
    <t>1. 아이템 옵션 변경</t>
    <phoneticPr fontId="6" type="noConversion"/>
  </si>
  <si>
    <t>2. 초월던전</t>
    <phoneticPr fontId="6" type="noConversion"/>
  </si>
  <si>
    <t>* 아칸 회오리 스킬 : 적 이동속도가 중첩으로 느려짐 - 수정완료</t>
    <phoneticPr fontId="6" type="noConversion"/>
  </si>
  <si>
    <t>5. 마일리지 샵</t>
    <phoneticPr fontId="6" type="noConversion"/>
  </si>
  <si>
    <t>6. 캐릭터 스킬</t>
    <phoneticPr fontId="6" type="noConversion"/>
  </si>
  <si>
    <t xml:space="preserve">(1) 유료 아이템 구매시 1:1000 비율로 적립 - 1000:1 기준으로 마일리지 적립 적용 </t>
    <phoneticPr fontId="6" type="noConversion"/>
  </si>
  <si>
    <t>(2) 추가적인 상품</t>
    <phoneticPr fontId="6" type="noConversion"/>
  </si>
  <si>
    <t>7. 점령전</t>
    <phoneticPr fontId="6" type="noConversion"/>
  </si>
  <si>
    <r>
      <t>1.1.1.</t>
    </r>
    <r>
      <rPr>
        <b/>
        <sz val="7"/>
        <color rgb="FF1F4E79"/>
        <rFont val="Times New Roman"/>
        <family val="1"/>
      </rPr>
      <t xml:space="preserve">      </t>
    </r>
    <r>
      <rPr>
        <b/>
        <sz val="14"/>
        <color rgb="FF1F4E79"/>
        <rFont val="맑은 고딕"/>
        <family val="3"/>
        <charset val="129"/>
        <scheme val="minor"/>
      </rPr>
      <t>점령 전투 개요</t>
    </r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</si>
  <si>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의의</t>
    </r>
  </si>
  <si>
    <r>
      <t>1.1.1.2.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특징</t>
    </r>
  </si>
  <si>
    <t>[제한된 참가 인원에 따른 파티 종류별 매칭 수 비교]</t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</si>
  <si>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매일 지정된 시간에만 점령전 컨텐츠를 진행할 수 있다.</t>
    </r>
  </si>
  <si>
    <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점령전이 종료되면, 전투 기여도</t>
    </r>
    <r>
      <rPr>
        <i/>
        <sz val="10"/>
        <color theme="1"/>
        <rFont val="맑은 고딕"/>
        <family val="3"/>
        <charset val="129"/>
        <scheme val="minor"/>
      </rPr>
      <t>(데미지, 점령지역 활동 기여시간, 적군 처치 등)</t>
    </r>
    <r>
      <rPr>
        <sz val="10"/>
        <color theme="1"/>
        <rFont val="맑은 고딕"/>
        <family val="3"/>
        <charset val="129"/>
        <scheme val="minor"/>
      </rPr>
      <t>에 차별화된 다양한 보상을 승자와 패자관계 없이 지급하는 것이 특징이다.</t>
    </r>
  </si>
  <si>
    <r>
      <t>7)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즉, 전투 기여도에 따라 기여도 보상을 추가로 획득할 수 있다.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</si>
  <si>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Times New Roman"/>
        <family val="1"/>
      </rPr>
      <t>3</t>
    </r>
    <r>
      <rPr>
        <sz val="10"/>
        <color theme="1"/>
        <rFont val="맑은 고딕"/>
        <family val="3"/>
        <charset val="129"/>
        <scheme val="minor"/>
      </rPr>
      <t>인까지 팀이 결성되어야 게임 시작이 가능하다.</t>
    </r>
    <phoneticPr fontId="6" type="noConversion"/>
  </si>
  <si>
    <r>
      <rPr>
        <sz val="10"/>
        <color theme="1"/>
        <rFont val="맑은 고딕"/>
        <family val="1"/>
        <scheme val="minor"/>
      </rPr>
      <t>8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입장 제한 회수는 없으나, 입장 시 </t>
    </r>
    <r>
      <rPr>
        <sz val="10"/>
        <color rgb="FFFF0000"/>
        <rFont val="맑은 고딕"/>
        <family val="3"/>
        <charset val="129"/>
        <scheme val="minor"/>
      </rPr>
      <t>활동력인 열쇠를 -20개 소모</t>
    </r>
    <r>
      <rPr>
        <sz val="10"/>
        <color theme="1"/>
        <rFont val="맑은 고딕"/>
        <family val="3"/>
        <charset val="129"/>
        <scheme val="minor"/>
      </rPr>
      <t>하게 된다.</t>
    </r>
    <phoneticPr fontId="6" type="noConversion"/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</si>
  <si>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일반 모드는 빠른 매칭과 방 만들기(초대하기) 방식으로 파티를 구성할 수 있다.</t>
    </r>
    <phoneticPr fontId="6" type="noConversion"/>
  </si>
  <si>
    <r>
      <t xml:space="preserve">점령 전투(이하 </t>
    </r>
    <r>
      <rPr>
        <b/>
        <sz val="10"/>
        <color rgb="FF0070C0"/>
        <rFont val="맑은 고딕"/>
        <family val="3"/>
        <charset val="129"/>
        <scheme val="minor"/>
      </rPr>
      <t>점령전</t>
    </r>
    <r>
      <rPr>
        <sz val="10"/>
        <color theme="1"/>
        <rFont val="맑은 고딕"/>
        <family val="3"/>
        <charset val="129"/>
        <scheme val="minor"/>
      </rPr>
      <t>)는 길드간 또는 다른 플레이어와 3인 파티를 맺어 상대 길드, 상대 팀과 점령 전투를 하고 승리하는 것이 목적이다. 친구, 길드 등 커뮤니티 활성화를 위한 컨텐츠이다.</t>
    </r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</si>
  <si>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맵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구성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기능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</si>
  <si>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맵은 일반 모드와 길드 모드 모두 동일한 맵을 사용한다.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</si>
  <si>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맵은 시작 및 부활지역과 점령지역으로 크게 나뉜다.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</si>
  <si>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맵에는 각 진영별 시작 및 </t>
    </r>
    <r>
      <rPr>
        <sz val="10"/>
        <color rgb="FFC00000"/>
        <rFont val="맑은 고딕"/>
        <family val="3"/>
        <charset val="129"/>
        <scheme val="minor"/>
      </rPr>
      <t>부활지역(중단지역)과 추가이동경로 상단, 하단지역이 존재</t>
    </r>
    <r>
      <rPr>
        <sz val="10"/>
        <color theme="1"/>
        <rFont val="맑은 고딕"/>
        <family val="3"/>
        <charset val="129"/>
        <scheme val="minor"/>
      </rPr>
      <t>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</si>
  <si>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맵의 점령지역은 양측 모두 도달하는 거리가 동일한 곳에 위치한다.</t>
    </r>
  </si>
  <si>
    <t>맵 지역 종류</t>
  </si>
  <si>
    <t>지역 구분</t>
  </si>
  <si>
    <t>구성</t>
  </si>
  <si>
    <t>기능 및 설명</t>
  </si>
  <si>
    <t>시작 및 부활 지역</t>
  </si>
  <si>
    <t>BLUE 팀 시작 및 부활 지역</t>
  </si>
  <si>
    <t>Top 지역</t>
  </si>
  <si>
    <t>블루 팀 캐릭터 부활 후 상단 추가 이동경로 지역.</t>
  </si>
  <si>
    <t>Mid 지역</t>
  </si>
  <si>
    <t>최초 시작 시 블루 팀 생성 지역.</t>
  </si>
  <si>
    <t>이후 블루 팀 캐릭터 사망 시 부활 지역.</t>
  </si>
  <si>
    <t>Bottom 지역</t>
  </si>
  <si>
    <t>블루 팀 캐릭터 부활 후 하단 추가 이동경로 지역.</t>
  </si>
  <si>
    <t>RED 팀 시작 및 부활 지역</t>
  </si>
  <si>
    <t>레드 팀 캐릭터 부활 후 상단 추가 이동경로 지역.</t>
  </si>
  <si>
    <t>최초 시작 시 레드 팀 생성 지역.</t>
  </si>
  <si>
    <t>이후 레드 팀 캐릭터 사망 시 부활 지역.</t>
  </si>
  <si>
    <t>레드 팀 캐릭터 부활 후 하단 추가 이동경로 지역..</t>
  </si>
  <si>
    <t>전투 지역</t>
  </si>
  <si>
    <t>점령 외부 지역</t>
  </si>
  <si>
    <t>점령 비 인식 지역</t>
  </si>
  <si>
    <t>캐릭터가 해당 지역에 있을 경우 점령 인식이 안되는 지역.</t>
  </si>
  <si>
    <t>점령 시간과 점령 유지 시간에 영향을 주지 않는다.</t>
  </si>
  <si>
    <t>점령 지역</t>
  </si>
  <si>
    <t>점령 인식 지역</t>
  </si>
  <si>
    <t>캐릭터가 해당 지역에 있을 경우 점령 인식이 되는 지역.</t>
  </si>
  <si>
    <t>점령 시간과 점령 유지 시간에 영향을 준다.</t>
  </si>
  <si>
    <r>
      <t>1.1.2.</t>
    </r>
    <r>
      <rPr>
        <b/>
        <sz val="7"/>
        <color rgb="FF1F4E79"/>
        <rFont val="Times New Roman"/>
        <family val="1"/>
      </rPr>
      <t xml:space="preserve">      </t>
    </r>
    <r>
      <rPr>
        <b/>
        <sz val="14"/>
        <color rgb="FF1F4E79"/>
        <rFont val="맑은 고딕"/>
        <family val="3"/>
        <charset val="129"/>
        <scheme val="minor"/>
      </rPr>
      <t>점령전 활성화 및 입장</t>
    </r>
  </si>
  <si>
    <r>
      <t>1.1.2.1.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활성화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비활성화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</si>
  <si>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서버시간 기준 1일 24시간을 기준으로 활성화 시간이 정해져 있다. 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</si>
  <si>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요일에 관계없이 공통으로 매일 활성화 시간은 동일하다.</t>
    </r>
  </si>
  <si>
    <r>
      <t>1.1.2.2.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입장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방법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</si>
  <si>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입장 방법은 마을 지도를 통해 도전 컨텐츠 아이콘으로 도전 컨텐츠 입구로 이동 또는 직접 캐릭터 이동으로 도전 컨텐츠 입구로 이동하여 입장 버튼을 활성화 시킨 후 버튼을 클릭하여 입장한다.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</si>
  <si>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도전 컨텐츠에는 점령전, 길드전(업데이트), 용맹전(업데이트), 요새전(업데이트) 등의 다양한 도전 컨텐츠를 선택할 수 있으며, 점령전 아이콘을 선택한다.</t>
    </r>
  </si>
  <si>
    <r>
      <t>3)</t>
    </r>
    <r>
      <rPr>
        <b/>
        <sz val="7"/>
        <color rgb="FFFF0000"/>
        <rFont val="Times New Roman"/>
        <family val="1"/>
      </rPr>
      <t xml:space="preserve">    </t>
    </r>
    <r>
      <rPr>
        <b/>
        <sz val="10"/>
        <color rgb="FFFF0000"/>
        <rFont val="맑은 고딕"/>
        <family val="3"/>
        <charset val="129"/>
        <scheme val="minor"/>
      </rPr>
      <t>상황에 따라 단일 컨텐츠 입장 아이콘으로 설정할 수 있음을 미리 알린다.</t>
    </r>
  </si>
  <si>
    <r>
      <t>1.1.2.3.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모드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입장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조건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</si>
  <si>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컨텐츠는 점령전 활성화 시간에 입장이 가능하다.</t>
    </r>
  </si>
  <si>
    <t>모드 종류</t>
  </si>
  <si>
    <t>모드 구분</t>
  </si>
  <si>
    <t>입장조건</t>
  </si>
  <si>
    <t>일반 점령전 모드</t>
  </si>
  <si>
    <t>일반 3인 파티</t>
  </si>
  <si>
    <t>3 Vs 3 매칭</t>
  </si>
  <si>
    <t>3명으로 구성된 파티가 각각 블루, 레드 팀으로 나뉜다.</t>
  </si>
  <si>
    <t>총 6인이 실시간 전투를 진행한다.</t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</si>
  <si>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점령전은 일반 모드 방식이 있으며, 각각 파티 구성은3 vs 3로 매칭이 가능하다.</t>
    </r>
    <phoneticPr fontId="6" type="noConversion"/>
  </si>
  <si>
    <t>레벨 35 이상</t>
    <phoneticPr fontId="6" type="noConversion"/>
  </si>
  <si>
    <t>열쇠 20개 소모</t>
    <phoneticPr fontId="6" type="noConversion"/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</si>
  <si>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일반 모드와 길드 모드의 입장 제한 레벨은 </t>
    </r>
    <r>
      <rPr>
        <b/>
        <sz val="10"/>
        <color rgb="FF00B0F0"/>
        <rFont val="맑은 고딕"/>
        <family val="3"/>
        <charset val="129"/>
        <scheme val="minor"/>
      </rPr>
      <t>캐릭터 레벨 35부터 가능</t>
    </r>
    <r>
      <rPr>
        <sz val="10"/>
        <color theme="1"/>
        <rFont val="맑은 고딕"/>
        <family val="3"/>
        <charset val="129"/>
        <scheme val="minor"/>
      </rPr>
      <t>하다.</t>
    </r>
    <phoneticPr fontId="6" type="noConversion"/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</si>
  <si>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각 모드는 3vs3 매칭으로 구분된다.</t>
    </r>
    <phoneticPr fontId="6" type="noConversion"/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</si>
  <si>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시간은 </t>
    </r>
    <r>
      <rPr>
        <b/>
        <sz val="10"/>
        <color theme="1"/>
        <rFont val="맑은 고딕"/>
        <family val="3"/>
        <charset val="129"/>
        <scheme val="minor"/>
      </rPr>
      <t>저녁 8시~ 밤 10시</t>
    </r>
    <r>
      <rPr>
        <sz val="10"/>
        <color theme="1"/>
        <rFont val="맑은 고딕"/>
        <family val="3"/>
        <charset val="129"/>
        <scheme val="minor"/>
      </rPr>
      <t>까지 진행 가능시간이 적용된다.</t>
    </r>
    <phoneticPr fontId="6" type="noConversion"/>
  </si>
  <si>
    <r>
      <t>2)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맑은 고딕"/>
        <family val="3"/>
        <charset val="129"/>
        <scheme val="minor"/>
      </rPr>
      <t>점령전 활성화 시간</t>
    </r>
    <r>
      <rPr>
        <sz val="10"/>
        <color theme="1"/>
        <rFont val="맑은 고딕"/>
        <family val="3"/>
        <charset val="129"/>
        <scheme val="minor"/>
      </rPr>
      <t>은 20시 ~ 22시 활성화 구간이다.</t>
    </r>
    <phoneticPr fontId="6" type="noConversion"/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</si>
  <si>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활성화 종료시간 밤 10시 정각까지 매칭을 시도한 팀만 검색할 수 있으며, 이후 컨텐츠 이용은 다음 날 활성화 시작시간까지 비활성화 된다.</t>
    </r>
    <phoneticPr fontId="6" type="noConversion"/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</si>
  <si>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활성화 종료시간 </t>
    </r>
    <r>
      <rPr>
        <b/>
        <sz val="10"/>
        <color theme="1"/>
        <rFont val="맑은 고딕"/>
        <family val="3"/>
        <charset val="129"/>
        <scheme val="minor"/>
      </rPr>
      <t>밤 10시 정각에 매칭을 시도한 팀</t>
    </r>
    <r>
      <rPr>
        <sz val="10"/>
        <color theme="1"/>
        <rFont val="맑은 고딕"/>
        <family val="3"/>
        <charset val="129"/>
        <scheme val="minor"/>
      </rPr>
      <t xml:space="preserve">이 </t>
    </r>
    <r>
      <rPr>
        <b/>
        <sz val="10"/>
        <color rgb="FFFF0000"/>
        <rFont val="맑은 고딕"/>
        <family val="3"/>
        <charset val="129"/>
        <scheme val="minor"/>
      </rPr>
      <t>5분 동안 매칭 검색에 실패</t>
    </r>
    <r>
      <rPr>
        <sz val="10"/>
        <color theme="1"/>
        <rFont val="맑은 고딕"/>
        <family val="3"/>
        <charset val="129"/>
        <scheme val="minor"/>
      </rPr>
      <t xml:space="preserve">하면, </t>
    </r>
    <r>
      <rPr>
        <b/>
        <sz val="10"/>
        <color rgb="FFFF0000"/>
        <rFont val="맑은 고딕"/>
        <family val="3"/>
        <charset val="129"/>
        <scheme val="minor"/>
      </rPr>
      <t>강제로 실패 메시지를 띄운다</t>
    </r>
    <r>
      <rPr>
        <sz val="10"/>
        <color theme="1"/>
        <rFont val="맑은 고딕"/>
        <family val="3"/>
        <charset val="129"/>
        <scheme val="minor"/>
      </rPr>
      <t>.</t>
    </r>
    <phoneticPr fontId="6" type="noConversion"/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</si>
  <si>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모드는 위에서 언급한 일반 모드로 </t>
    </r>
    <r>
      <rPr>
        <b/>
        <sz val="10"/>
        <color rgb="FF00B0F0"/>
        <rFont val="맑은 고딕"/>
        <family val="3"/>
        <charset val="129"/>
        <scheme val="minor"/>
      </rPr>
      <t>열쇠 20개씩 소모</t>
    </r>
    <r>
      <rPr>
        <sz val="10"/>
        <color theme="1"/>
        <rFont val="맑은 고딕"/>
        <family val="3"/>
        <charset val="129"/>
        <scheme val="minor"/>
      </rPr>
      <t>한다.</t>
    </r>
    <phoneticPr fontId="6" type="noConversion"/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</si>
  <si>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</t>
    </r>
    <r>
      <rPr>
        <b/>
        <sz val="10"/>
        <color rgb="FF00B0F0"/>
        <rFont val="맑은 고딕"/>
        <family val="3"/>
        <charset val="129"/>
        <scheme val="minor"/>
      </rPr>
      <t>방 만들기와 입장하기 버튼</t>
    </r>
    <r>
      <rPr>
        <sz val="10"/>
        <color theme="1"/>
        <rFont val="맑은 고딕"/>
        <family val="3"/>
        <charset val="129"/>
        <scheme val="minor"/>
      </rPr>
      <t>이 나타난다.</t>
    </r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</si>
  <si>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방 만들기는 플레이어가 방장으로 점령전 대기룸에서 </t>
    </r>
    <r>
      <rPr>
        <b/>
        <sz val="10"/>
        <color rgb="FF00B0F0"/>
        <rFont val="맑은 고딕"/>
        <family val="3"/>
        <charset val="129"/>
        <scheme val="minor"/>
      </rPr>
      <t>친구 또는 길드원들을 대기룸에서 초대</t>
    </r>
    <r>
      <rPr>
        <sz val="10"/>
        <color theme="1"/>
        <rFont val="맑은 고딕"/>
        <family val="3"/>
        <charset val="129"/>
        <scheme val="minor"/>
      </rPr>
      <t>할 수 있다.</t>
    </r>
  </si>
  <si>
    <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초대 메시지는 인 게임 상태가 아닌 대상에게 초대 메시지 팝업창이 뜬다.</t>
    </r>
  </si>
  <si>
    <r>
      <t>7)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맑은 고딕"/>
        <family val="3"/>
        <charset val="129"/>
        <scheme val="minor"/>
      </rPr>
      <t>입장하기</t>
    </r>
    <r>
      <rPr>
        <sz val="10"/>
        <color theme="1"/>
        <rFont val="맑은 고딕"/>
        <family val="3"/>
        <charset val="129"/>
        <scheme val="minor"/>
      </rPr>
      <t xml:space="preserve">는 다른 플레이어가 이미 생성한 각각의 대항전에 </t>
    </r>
    <r>
      <rPr>
        <b/>
        <sz val="10"/>
        <color rgb="FF00B0F0"/>
        <rFont val="맑은 고딕"/>
        <family val="3"/>
        <charset val="129"/>
        <scheme val="minor"/>
      </rPr>
      <t>자동 입장</t>
    </r>
    <r>
      <rPr>
        <sz val="10"/>
        <color theme="1"/>
        <rFont val="맑은 고딕"/>
        <family val="3"/>
        <charset val="129"/>
        <scheme val="minor"/>
      </rPr>
      <t>할 수 있다.</t>
    </r>
  </si>
  <si>
    <r>
      <t>8)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맑은 고딕"/>
        <family val="3"/>
        <charset val="129"/>
        <scheme val="minor"/>
      </rPr>
      <t>파티 구성이 완료된 후 활성화 된 시작하기</t>
    </r>
    <r>
      <rPr>
        <sz val="10"/>
        <color theme="1"/>
        <rFont val="맑은 고딕"/>
        <family val="3"/>
        <charset val="129"/>
        <scheme val="minor"/>
      </rPr>
      <t xml:space="preserve"> 버튼을 누르면 일반 모드의 각 대항전 별 매칭 검색을 실행한다.</t>
    </r>
  </si>
  <si>
    <r>
      <t>9)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rgb="FFFF0000"/>
        <rFont val="맑은 고딕"/>
        <family val="3"/>
        <charset val="129"/>
        <scheme val="minor"/>
      </rPr>
      <t>생성된 방을 5분동안 검색이 안될 경우. 검색 실패 안내 메시지 팝업창</t>
    </r>
    <r>
      <rPr>
        <sz val="10"/>
        <color theme="1"/>
        <rFont val="맑은 고딕"/>
        <family val="3"/>
        <charset val="129"/>
        <scheme val="minor"/>
      </rPr>
      <t>을 띄운다.</t>
    </r>
  </si>
  <si>
    <r>
      <t>1.1.2.</t>
    </r>
    <r>
      <rPr>
        <b/>
        <sz val="7"/>
        <color rgb="FF1F4E79"/>
        <rFont val="Times New Roman"/>
        <family val="1"/>
      </rPr>
      <t xml:space="preserve">      </t>
    </r>
    <r>
      <rPr>
        <b/>
        <sz val="14"/>
        <color rgb="FF1F4E79"/>
        <rFont val="맑은 고딕"/>
        <family val="3"/>
        <charset val="129"/>
        <scheme val="minor"/>
      </rPr>
      <t>점령전 전투 진행</t>
    </r>
  </si>
  <si>
    <r>
      <t>1.1.2.1.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팀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설정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시작지역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</si>
  <si>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일반 모드 및 길드 모드에서 방장(방을 개설한 플레이어)이 모집한 파티 인원 수에 맞는 매칭이 되면, </t>
    </r>
    <r>
      <rPr>
        <b/>
        <sz val="10"/>
        <color rgb="FF7030A0"/>
        <rFont val="맑은 고딕"/>
        <family val="3"/>
        <charset val="129"/>
        <scheme val="minor"/>
      </rPr>
      <t>내부적으로 블루 &amp; 레드 팀을 자동 설정</t>
    </r>
    <r>
      <rPr>
        <sz val="10"/>
        <color theme="1"/>
        <rFont val="맑은 고딕"/>
        <family val="3"/>
        <charset val="129"/>
        <scheme val="minor"/>
      </rPr>
      <t>해준다.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</si>
  <si>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블루 진영은 인 게임 내 화면 좌측, 레드 진영은 인 게임 내 화면 우측에서 시작하게 된다.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</si>
  <si>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파티원 간의 로딩 시간 차이가 발생하기 때문에 전체 파티원의 로딩이 완료되기 전까지 이동 등의 조작을 할 수 없다.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</si>
  <si>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양 팀의 접속여부가 결정되면, </t>
    </r>
    <r>
      <rPr>
        <b/>
        <sz val="10"/>
        <color rgb="FF7030A0"/>
        <rFont val="맑은 고딕"/>
        <family val="3"/>
        <charset val="129"/>
        <scheme val="minor"/>
      </rPr>
      <t>5초 카운트 후 점령전이 시작</t>
    </r>
    <r>
      <rPr>
        <sz val="10"/>
        <color theme="1"/>
        <rFont val="맑은 고딕"/>
        <family val="3"/>
        <charset val="129"/>
        <scheme val="minor"/>
      </rPr>
      <t>된다.</t>
    </r>
  </si>
  <si>
    <r>
      <t>1.1.2.2.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캐릭터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스킬과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아이템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설정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</si>
  <si>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점령전은 캐릭터의 일반 성장 레벨과 수호자 레벨, 수호자 스킬, 아이템 등급, 아이템 고정 및 랜덤옵션, 아이템 룬 장착, 수호석은 참여한 캐릭터의</t>
    </r>
  </si>
  <si>
    <t>장착정보를 그대로 적용한다.</t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</si>
  <si>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클래스 스킬 강화레벨, 아이템 강화 단계, 수호석 강화단계는 점령전 모드에서는 정해진 수치로 적용된다.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</si>
  <si>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다음 아래 표에서 각각의 캐릭터, 아이템, 스킬, 수호석등의 능력설정 처리에 대한 것을 정리. </t>
    </r>
  </si>
  <si>
    <t>종류</t>
  </si>
  <si>
    <t>설정 항목</t>
  </si>
  <si>
    <t>변경 내용</t>
  </si>
  <si>
    <t>점령전 설정</t>
  </si>
  <si>
    <t>일반 성장레벨</t>
  </si>
  <si>
    <t>일반 레벨</t>
  </si>
  <si>
    <t>없음</t>
  </si>
  <si>
    <t>일반 레벨은 설정 및 변경사항 없음</t>
  </si>
  <si>
    <t>수호자 레벨은 설정 및 변경사항 없음.</t>
  </si>
  <si>
    <t>장비 아이템</t>
  </si>
  <si>
    <t>캐릭터가 장착한 장비 아이템에 대한 설정 및 변경사항 없음.</t>
  </si>
  <si>
    <t>고정 옵션</t>
  </si>
  <si>
    <t>캐릭터가 장착한 장비 아이템의 고정옵션에 대한 설정 및 변경사항 없음.</t>
  </si>
  <si>
    <t>랜덤 옵션</t>
  </si>
  <si>
    <t>캐릭터가 장착한 장비 아이템의 랜덤옵션에 대한 설정 및 변경사항 없음.</t>
  </si>
  <si>
    <t>강화단계</t>
  </si>
  <si>
    <t>있음</t>
  </si>
  <si>
    <t>수호석</t>
  </si>
  <si>
    <t>캐릭터가 장착한 수호석 아이템에 대한 설정 및 변경사항 없음.</t>
  </si>
  <si>
    <t>스킬</t>
  </si>
  <si>
    <t>클래스 스킬</t>
  </si>
  <si>
    <t>캐릭터가 등록한 스킬에 대한 설정 및 변경사항 없음.</t>
  </si>
  <si>
    <t>수호자 패시브 스킬</t>
  </si>
  <si>
    <t>캐릭터의 수호자 패시브 스킬에 대한 설정 및 변경사항 없음.</t>
  </si>
  <si>
    <t>캐릭터의 수호자 패시브 스킬의 강화단계에 대한 설정 및 변경사항 없음.</t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</si>
  <si>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일반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모드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초대</t>
    </r>
    <r>
      <rPr>
        <b/>
        <sz val="14"/>
        <color rgb="FF2E74B5"/>
        <rFont val="굴림"/>
        <family val="3"/>
        <charset val="129"/>
      </rPr>
      <t xml:space="preserve">, </t>
    </r>
    <r>
      <rPr>
        <b/>
        <sz val="14"/>
        <color rgb="FF2E74B5"/>
        <rFont val="맑은 고딕"/>
        <family val="3"/>
        <charset val="129"/>
      </rPr>
      <t>입장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매칭</t>
    </r>
    <phoneticPr fontId="6" type="noConversion"/>
  </si>
  <si>
    <r>
      <rPr>
        <sz val="10"/>
        <color theme="1"/>
        <rFont val="맑은 고딕"/>
        <family val="1"/>
        <scheme val="minor"/>
      </rPr>
      <t>3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일반 모드의 각 대항전에 따른 플레이어 초대 슬롯이 제한된다.</t>
    </r>
    <phoneticPr fontId="6" type="noConversion"/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</si>
  <si>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로비에서 점령전 모드 선택 중 </t>
    </r>
    <r>
      <rPr>
        <b/>
        <sz val="10"/>
        <color rgb="FF00B0F0"/>
        <rFont val="맑은 고딕"/>
        <family val="3"/>
        <charset val="129"/>
        <scheme val="minor"/>
      </rPr>
      <t>일반3인대항전을 선택</t>
    </r>
    <r>
      <rPr>
        <sz val="10"/>
        <color theme="1"/>
        <rFont val="맑은 고딕"/>
        <family val="3"/>
        <charset val="129"/>
        <scheme val="minor"/>
      </rPr>
      <t>을 한다.</t>
    </r>
    <phoneticPr fontId="6" type="noConversion"/>
  </si>
  <si>
    <t>없음</t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</si>
  <si>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승리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패배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</si>
  <si>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점령전은 주어진 </t>
    </r>
    <r>
      <rPr>
        <b/>
        <sz val="10"/>
        <color rgb="FF00B0F0"/>
        <rFont val="맑은 고딕"/>
        <family val="3"/>
        <charset val="129"/>
        <scheme val="minor"/>
      </rPr>
      <t>10분(600초) 동안</t>
    </r>
    <r>
      <rPr>
        <sz val="10"/>
        <color theme="1"/>
        <rFont val="맑은 고딕"/>
        <family val="3"/>
        <charset val="129"/>
        <scheme val="minor"/>
      </rPr>
      <t xml:space="preserve"> 자신의 팀원들과 함께 상대 팀원 들과의 전투를 벌이며, </t>
    </r>
    <r>
      <rPr>
        <b/>
        <sz val="10"/>
        <color rgb="FF7030A0"/>
        <rFont val="맑은 고딕"/>
        <family val="3"/>
        <charset val="129"/>
        <scheme val="minor"/>
      </rPr>
      <t xml:space="preserve">지정된 점령 지역에서 </t>
    </r>
    <r>
      <rPr>
        <b/>
        <sz val="10"/>
        <color rgb="FF00B0F0"/>
        <rFont val="맑은 고딕"/>
        <family val="3"/>
        <charset val="129"/>
        <scheme val="minor"/>
      </rPr>
      <t>점령 시간을 100% 먼저 달성한 팀</t>
    </r>
    <r>
      <rPr>
        <sz val="10"/>
        <color theme="1"/>
        <rFont val="맑은 고딕"/>
        <family val="3"/>
        <charset val="129"/>
        <scheme val="minor"/>
      </rPr>
      <t xml:space="preserve">이 </t>
    </r>
    <r>
      <rPr>
        <b/>
        <sz val="10"/>
        <color rgb="FF00B0F0"/>
        <rFont val="맑은 고딕"/>
        <family val="3"/>
        <charset val="129"/>
        <scheme val="minor"/>
      </rPr>
      <t>승리</t>
    </r>
    <r>
      <rPr>
        <sz val="10"/>
        <color theme="1"/>
        <rFont val="맑은 고딕"/>
        <family val="3"/>
        <charset val="129"/>
        <scheme val="minor"/>
      </rPr>
      <t>하게 된다.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</si>
  <si>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단, 10분 동안 양팀 모두 점령 시간을 100% 달성하지 못할 경우, 다음과 같이 순차적으로 단계를 비교하여 승패를 가린다.</t>
    </r>
  </si>
  <si>
    <r>
      <t>1.1.1.2.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방법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기본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규칙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</si>
  <si>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점령전은 인 게임 내 전투 지역에 특정한 FX 효과로 바닥에 점령 지역을 표시해준다.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</si>
  <si>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방법은 점령 지역에 상대 팀원이 없는 상태일 때 점령할 수 있다.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</si>
  <si>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점령은 2 단계를 거친다. </t>
    </r>
    <r>
      <rPr>
        <b/>
        <sz val="10"/>
        <color rgb="FF7030A0"/>
        <rFont val="맑은 고딕"/>
        <family val="3"/>
        <charset val="129"/>
        <scheme val="minor"/>
      </rPr>
      <t>점령 점거</t>
    </r>
    <r>
      <rPr>
        <sz val="10"/>
        <color theme="1"/>
        <rFont val="맑은 고딕"/>
        <family val="3"/>
        <charset val="129"/>
        <scheme val="minor"/>
      </rPr>
      <t xml:space="preserve">와 </t>
    </r>
    <r>
      <rPr>
        <b/>
        <sz val="10"/>
        <color rgb="FF7030A0"/>
        <rFont val="맑은 고딕"/>
        <family val="3"/>
        <charset val="129"/>
        <scheme val="minor"/>
      </rPr>
      <t>점령 유지</t>
    </r>
    <r>
      <rPr>
        <sz val="10"/>
        <color theme="1"/>
        <rFont val="맑은 고딕"/>
        <family val="3"/>
        <charset val="129"/>
        <scheme val="minor"/>
      </rPr>
      <t>로 나뉜다.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</si>
  <si>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 점거는 </t>
    </r>
    <r>
      <rPr>
        <b/>
        <sz val="10"/>
        <color rgb="FFFF0000"/>
        <rFont val="맑은 고딕"/>
        <family val="3"/>
        <charset val="129"/>
        <scheme val="minor"/>
      </rPr>
      <t>무 점거 상태 또는 상태 팀이 점거한 상태</t>
    </r>
    <r>
      <rPr>
        <sz val="10"/>
        <color theme="1"/>
        <rFont val="맑은 고딕"/>
        <family val="3"/>
        <charset val="129"/>
        <scheme val="minor"/>
      </rPr>
      <t>일 때 적용된다.</t>
    </r>
  </si>
  <si>
    <r>
      <t>(A)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sz val="10"/>
        <color rgb="FFFF0000"/>
        <rFont val="맑은 고딕"/>
        <family val="3"/>
        <charset val="129"/>
        <scheme val="minor"/>
      </rPr>
      <t>양 팀 팀원 모두 게임을 진행하지 않을 경우</t>
    </r>
    <r>
      <rPr>
        <sz val="10"/>
        <color theme="1"/>
        <rFont val="맑은 고딕"/>
        <family val="3"/>
        <charset val="129"/>
        <scheme val="minor"/>
      </rPr>
      <t xml:space="preserve">, 양팀 </t>
    </r>
    <r>
      <rPr>
        <sz val="10"/>
        <color rgb="FFFF0000"/>
        <rFont val="맑은 고딕"/>
        <family val="3"/>
        <charset val="129"/>
        <scheme val="minor"/>
      </rPr>
      <t>모두 강제 패배</t>
    </r>
    <r>
      <rPr>
        <sz val="10"/>
        <color theme="1"/>
        <rFont val="맑은 고딕"/>
        <family val="3"/>
        <charset val="129"/>
        <scheme val="minor"/>
      </rPr>
      <t>로 처리한다.(즉, 제한 시간내 최초 점령이 없는 경우 포함)</t>
    </r>
    <phoneticPr fontId="6" type="noConversion"/>
  </si>
  <si>
    <r>
      <t xml:space="preserve">(B) 점령 유지시간이 같을 경우 </t>
    </r>
    <r>
      <rPr>
        <b/>
        <sz val="10"/>
        <color rgb="FFFF0000"/>
        <rFont val="맑은 고딕"/>
        <family val="3"/>
        <charset val="129"/>
        <scheme val="minor"/>
      </rPr>
      <t>최초 점령에 성공한 팀</t>
    </r>
    <r>
      <rPr>
        <b/>
        <sz val="10"/>
        <color theme="1"/>
        <rFont val="맑은 고딕"/>
        <family val="3"/>
        <charset val="129"/>
        <scheme val="minor"/>
      </rPr>
      <t xml:space="preserve">이 무조건 </t>
    </r>
    <r>
      <rPr>
        <b/>
        <sz val="10"/>
        <color rgb="FFFF0000"/>
        <rFont val="맑은 고딕"/>
        <family val="3"/>
        <charset val="129"/>
        <scheme val="minor"/>
      </rPr>
      <t>승리</t>
    </r>
    <r>
      <rPr>
        <b/>
        <sz val="9"/>
        <color rgb="FFFF0000"/>
        <rFont val="맑은 고딕"/>
        <family val="3"/>
        <charset val="129"/>
        <scheme val="minor"/>
      </rPr>
      <t> </t>
    </r>
    <r>
      <rPr>
        <sz val="10"/>
        <color theme="1"/>
        <rFont val="맑은 고딕"/>
        <family val="3"/>
        <charset val="129"/>
        <scheme val="minor"/>
      </rPr>
      <t>. [클라이언트에서 최초 점령한 팀에 대한 정보를 서버에 요청 및 저장]</t>
    </r>
    <phoneticPr fontId="6" type="noConversion"/>
  </si>
  <si>
    <t>&lt; 무 점거 상태 &gt;</t>
  </si>
  <si>
    <t>&lt; 무 점거 상태 시 블루 팀 점거 시간 방향: 반 시계 방향으로 Blue 색상이 원을 채운다. &gt;</t>
  </si>
  <si>
    <t>&lt; 무 점거 상태 시 레드 팀 점거 시간 방향: 시계 방향으로 Red 색상이 원을 채운다. &gt;</t>
  </si>
  <si>
    <t>&lt; 블루 팀 점령 중 &gt;</t>
  </si>
  <si>
    <r>
      <rPr>
        <sz val="10"/>
        <color theme="1"/>
        <rFont val="맑은 고딕"/>
        <family val="1"/>
        <scheme val="minor"/>
      </rPr>
      <t>5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점거 시간은 무 점거 상태일 경우 최초 6초가 주어진다.</t>
    </r>
    <phoneticPr fontId="6" type="noConversion"/>
  </si>
  <si>
    <r>
      <rPr>
        <sz val="10"/>
        <color theme="1"/>
        <rFont val="맑은 고딕"/>
        <family val="1"/>
        <scheme val="minor"/>
      </rPr>
      <t>6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지역내 점거를 시도하는 각 팀의 인원수를 표시하며, 점거 시간에는 점령 중!!! 표시가 뜬다.</t>
    </r>
    <phoneticPr fontId="6" type="noConversion"/>
  </si>
  <si>
    <t>&lt; 레드 팀 점령 중 &gt;</t>
  </si>
  <si>
    <r>
      <rPr>
        <sz val="10"/>
        <color theme="1"/>
        <rFont val="맑은 고딕"/>
        <family val="1"/>
        <scheme val="minor"/>
      </rPr>
      <t>7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점거 시간에 상대 팀원이 점령 지역 내 위치하면 격돌 상태가 되며, 격돌 중!!! 표시가 뜬다.</t>
    </r>
    <phoneticPr fontId="6" type="noConversion"/>
  </si>
  <si>
    <r>
      <rPr>
        <sz val="10"/>
        <color theme="1"/>
        <rFont val="맑은 고딕"/>
        <family val="1"/>
        <scheme val="minor"/>
      </rPr>
      <t>8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격돌 중 상태에서는 점거 시간은 상승하지 않는다.</t>
    </r>
    <phoneticPr fontId="6" type="noConversion"/>
  </si>
  <si>
    <r>
      <rPr>
        <sz val="10"/>
        <color theme="1"/>
        <rFont val="맑은 고딕"/>
        <family val="1"/>
        <scheme val="minor"/>
      </rPr>
      <t>9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단, 무 점거 상태가 아닌 상대 팀이 점거 시간을 상승시킨 만큼 해당 팀은 점거 시간이 증가하게 된다.</t>
    </r>
    <phoneticPr fontId="6" type="noConversion"/>
  </si>
  <si>
    <r>
      <rPr>
        <sz val="10"/>
        <color theme="1"/>
        <rFont val="맑은 고딕"/>
        <family val="1"/>
        <scheme val="minor"/>
      </rPr>
      <t>10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점거가 끝나면, 점령 유지 상태가 되며, 점령 유지시간 표시인 % 가 상승한다.</t>
    </r>
    <phoneticPr fontId="6" type="noConversion"/>
  </si>
  <si>
    <t>&lt; 블루 팀 점거완료 후 점령 유지 상태 및 점령 유지 시간 증가 &gt;</t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</si>
  <si>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유지 상태동안 해당 팀은 점령 유지 시간을 100% 달성하면 된다.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</si>
  <si>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유지시간은 점령 상태에서 2초 당 1%씩 점령 유지시간이 기본적으로 올라간다.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</si>
  <si>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지역에 점령한 팀원이 위치하지 않아도 점령 유지시간은 기본 상승 속도로 상승한다.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</si>
  <si>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지역에 점령한 팀에 팀원이 위치하면 팀원 1명 당 25%씩 유지시간이 빠르게 상승된다.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</si>
  <si>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점령한 팀에 팀원 최대 4인이 점령 지역에 위치하면 4 x 25% 인 100% 로 유지시간이 빠르게 상승한다. (기본 1% 가 2초, 4인 기준 1% 1초)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</si>
  <si>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 유지 상태인 팀의 </t>
    </r>
    <r>
      <rPr>
        <b/>
        <sz val="10"/>
        <color rgb="FFFF0000"/>
        <rFont val="맑은 고딕"/>
        <family val="3"/>
        <charset val="129"/>
        <scheme val="minor"/>
      </rPr>
      <t>상대(적대적) 팀원 중 1명 이상이 점령 지역에 위치</t>
    </r>
    <r>
      <rPr>
        <sz val="10"/>
        <color theme="1"/>
        <rFont val="맑은 고딕"/>
        <family val="3"/>
        <charset val="129"/>
        <scheme val="minor"/>
      </rPr>
      <t xml:space="preserve">하면 </t>
    </r>
    <r>
      <rPr>
        <b/>
        <sz val="10"/>
        <color rgb="FFFF0000"/>
        <rFont val="맑은 고딕"/>
        <family val="3"/>
        <charset val="129"/>
        <scheme val="minor"/>
      </rPr>
      <t>격돌 상태</t>
    </r>
    <r>
      <rPr>
        <sz val="10"/>
        <color theme="1"/>
        <rFont val="맑은 고딕"/>
        <family val="3"/>
        <charset val="129"/>
        <scheme val="minor"/>
      </rPr>
      <t>가 된다.</t>
    </r>
    <phoneticPr fontId="6" type="noConversion"/>
  </si>
  <si>
    <t>&lt; 블루 팀 점령 유지 상태 중 점령 지역 내 블루 팀 2명과 레드 팀 3명이 위치 &gt;</t>
  </si>
  <si>
    <r>
      <rPr>
        <sz val="10"/>
        <color theme="1"/>
        <rFont val="맑은 고딕"/>
        <family val="1"/>
        <scheme val="minor"/>
      </rPr>
      <t>17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rgb="FF7030A0"/>
        <rFont val="맑은 고딕"/>
        <family val="3"/>
        <charset val="129"/>
        <scheme val="minor"/>
      </rPr>
      <t>격돌 상태</t>
    </r>
    <r>
      <rPr>
        <sz val="10"/>
        <color theme="1"/>
        <rFont val="맑은 고딕"/>
        <family val="3"/>
        <charset val="129"/>
        <scheme val="minor"/>
      </rPr>
      <t xml:space="preserve">인 경우 </t>
    </r>
    <r>
      <rPr>
        <b/>
        <sz val="10"/>
        <color rgb="FF7030A0"/>
        <rFont val="맑은 고딕"/>
        <family val="3"/>
        <charset val="129"/>
        <scheme val="minor"/>
      </rPr>
      <t>점령 유지 시간 상승하지 않는다</t>
    </r>
    <r>
      <rPr>
        <sz val="10"/>
        <color theme="1"/>
        <rFont val="맑은 고딕"/>
        <family val="3"/>
        <charset val="129"/>
        <scheme val="minor"/>
      </rPr>
      <t>.</t>
    </r>
    <phoneticPr fontId="6" type="noConversion"/>
  </si>
  <si>
    <r>
      <t>18)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격돌 상태에서 점령 지역에서 우선 점거한 팀 전원이 처치 또는 지역내 위치하지 않은 경우, 상대 팀에 팀원이 1명 이상 위치하면, 점거 상태가 되고 점거 시간이 적용된다.</t>
    </r>
    <phoneticPr fontId="6" type="noConversion"/>
  </si>
  <si>
    <t>&lt; 레드 팀이 블루 팀을 몰아내고 점거 중: 점거 시간 적용은 12초 &gt;</t>
  </si>
  <si>
    <r>
      <rPr>
        <sz val="10"/>
        <color theme="1"/>
        <rFont val="맑은 고딕"/>
        <family val="1"/>
        <scheme val="minor"/>
      </rPr>
      <t>19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한 번 점거가 된 상태에서 상대 팀에게서 재점거를 통해 뺏을 경우, 12초가 점거 시간이 된다.</t>
    </r>
    <phoneticPr fontId="6" type="noConversion"/>
  </si>
  <si>
    <r>
      <t>20)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점거 탈환하는 팀이 점령 중, 기 점거 팀원이 점령 지역내 위치하면, 격돌 상태로 되고, 위에서 언급했듯이 점거 시간은 상승하지 않는다.</t>
    </r>
    <phoneticPr fontId="6" type="noConversion"/>
  </si>
  <si>
    <t>&lt; 레드 팀이 점거 시간 중 블루 팀의 점령 지역내 위치하여, 격돌 상태 &gt;</t>
  </si>
  <si>
    <r>
      <rPr>
        <sz val="10"/>
        <color theme="1"/>
        <rFont val="맑은 고딕"/>
        <family val="1"/>
        <scheme val="minor"/>
      </rPr>
      <t>21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두 팀 중 점거 유지 상태에서 점거 유지 시간이 99% 에 도달하면 추가시간 상태로 변환된다. (단 아래와 같이 블루팀은 점령지점에 0명이고 레드팀이 4명 일시 추가시간은 발동되지 않습니다.)</t>
    </r>
    <phoneticPr fontId="6" type="noConversion"/>
  </si>
  <si>
    <t>22) 추가 시간 게이지는 총 6초 이다</t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</si>
  <si>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전투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추가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규칙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</si>
  <si>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점령전에서는 조력자를 사용하지 않도록 버튼이 HIDE (숨김) 처리된다. 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</si>
  <si>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내 HUD 에 많은 정보들과 더불어 파티원 정보창까지 게임 화면 내 보여지는 GUI 가 많기 때문이기도 하며, 순수한 캐릭터간 전투능력에 따른 승부를 결정할 수 있게 하는 PvP 형태를 제공한다..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</si>
  <si>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점령전에서 수호석의 능력은 적용된다.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</si>
  <si>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점령전에서 전투 모드 변경 버튼은 지원된다. PvP 시 직접적인 전투 콘트롤을 하지않을 경우 연계스킬 발동이 배제되기 때문에 수동 콘트롤 플레이어가 보다 빠른 스킬 공격 연계를 할 수 있다.</t>
    </r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</si>
  <si>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점령전에서 매트릭스 버튼은 비활성화 (사용금지)로 처리된다. PvP 시 매트릭스 스킬은 전투 밸런스에 영향을 끼치는 범위가 가늠하기 힘들기 때문에 비활성화시킨다.</t>
    </r>
  </si>
  <si>
    <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로비에서 플레이어들은 전투에 필요한 아이템 및 스킬, 수호석, 수호자 패시브 스킬 등을 사전에 준비, 설정해서 전투에 임하게 유도한다.</t>
    </r>
  </si>
  <si>
    <r>
      <t>1.1.1.2.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부활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규칙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부활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지역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선택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</si>
  <si>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플레이어는 </t>
    </r>
    <r>
      <rPr>
        <b/>
        <sz val="10"/>
        <color rgb="FFFF0000"/>
        <rFont val="맑은 고딕"/>
        <family val="3"/>
        <charset val="129"/>
        <scheme val="minor"/>
      </rPr>
      <t>점령전 전투 중 사망할 경우</t>
    </r>
    <r>
      <rPr>
        <sz val="10"/>
        <color theme="1"/>
        <rFont val="맑은 고딕"/>
        <family val="3"/>
        <charset val="129"/>
        <scheme val="minor"/>
      </rPr>
      <t xml:space="preserve"> 사망 패널티인 </t>
    </r>
    <r>
      <rPr>
        <b/>
        <sz val="10"/>
        <color rgb="FFFF0000"/>
        <rFont val="맑은 고딕"/>
        <family val="3"/>
        <charset val="129"/>
        <scheme val="minor"/>
      </rPr>
      <t>부활 대기 시간이 3초</t>
    </r>
    <r>
      <rPr>
        <sz val="10"/>
        <color theme="1"/>
        <rFont val="맑은 고딕"/>
        <family val="3"/>
        <charset val="129"/>
        <scheme val="minor"/>
      </rPr>
      <t>간 주어진다.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</si>
  <si>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양팀은 상대 팀의 부활 지역 근방의 접근 금지 구역, </t>
    </r>
    <r>
      <rPr>
        <b/>
        <sz val="10"/>
        <color theme="1"/>
        <rFont val="맑은 고딕"/>
        <family val="3"/>
        <charset val="129"/>
        <scheme val="minor"/>
      </rPr>
      <t xml:space="preserve">부활지역과 점령 전투 지역 사이에 </t>
    </r>
    <r>
      <rPr>
        <b/>
        <sz val="10"/>
        <color rgb="FFFF0000"/>
        <rFont val="맑은 고딕"/>
        <family val="3"/>
        <charset val="129"/>
        <scheme val="minor"/>
      </rPr>
      <t>상대팀은 이동 및 진입이 불가능</t>
    </r>
    <r>
      <rPr>
        <sz val="10"/>
        <color theme="1"/>
        <rFont val="맑은 고딕"/>
        <family val="3"/>
        <charset val="129"/>
        <scheme val="minor"/>
      </rPr>
      <t>하다.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</si>
  <si>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rgb="FF00B0F0"/>
        <rFont val="맑은 고딕"/>
        <family val="3"/>
        <charset val="129"/>
        <scheme val="minor"/>
      </rPr>
      <t>연속 사망</t>
    </r>
    <r>
      <rPr>
        <sz val="10"/>
        <color theme="1"/>
        <rFont val="맑은 고딕"/>
        <family val="3"/>
        <charset val="129"/>
        <scheme val="minor"/>
      </rPr>
      <t xml:space="preserve">에 대한 </t>
    </r>
    <r>
      <rPr>
        <b/>
        <sz val="10"/>
        <color rgb="FF00B0F0"/>
        <rFont val="맑은 고딕"/>
        <family val="3"/>
        <charset val="129"/>
        <scheme val="minor"/>
      </rPr>
      <t>부활 대기 시간이 증가하는 패널티는 없다</t>
    </r>
    <r>
      <rPr>
        <sz val="10"/>
        <color theme="1"/>
        <rFont val="맑은 고딕"/>
        <family val="3"/>
        <charset val="129"/>
        <scheme val="minor"/>
      </rPr>
      <t>. 전투의 지속력과 즉시 전투에 투입되어 짧은 시간동안 치열하게 전투를 유발하기 위해 증가 패널티는 적용하지 않는다.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</si>
  <si>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또한, 플레이어의 과금을 통해 즉시 부활을 하는 방식은 적용하지 않는다. 무 과금 유저의 컨텐츠 이용에 대한 상대적 박탈감을 주지 않기 위함이다.</t>
    </r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</si>
  <si>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rgb="FF00B0F0"/>
        <rFont val="맑은 고딕"/>
        <family val="3"/>
        <charset val="129"/>
        <scheme val="minor"/>
      </rPr>
      <t>즉시 부활이 없는 대신</t>
    </r>
    <r>
      <rPr>
        <sz val="10"/>
        <color theme="1"/>
        <rFont val="맑은 고딕"/>
        <family val="3"/>
        <charset val="129"/>
        <scheme val="minor"/>
      </rPr>
      <t xml:space="preserve"> 부활 대기 시간 </t>
    </r>
    <r>
      <rPr>
        <sz val="10"/>
        <color rgb="FF00B0F0"/>
        <rFont val="맑은 고딕"/>
        <family val="3"/>
        <charset val="129"/>
        <scheme val="minor"/>
      </rPr>
      <t>증가 패널티를 적용하지 않는 이유</t>
    </r>
    <r>
      <rPr>
        <sz val="10"/>
        <color theme="1"/>
        <rFont val="맑은 고딕"/>
        <family val="3"/>
        <charset val="129"/>
        <scheme val="minor"/>
      </rPr>
      <t>이기도 하다.</t>
    </r>
  </si>
  <si>
    <r>
      <rPr>
        <sz val="10"/>
        <color theme="1"/>
        <rFont val="맑은 고딕"/>
        <family val="1"/>
        <scheme val="minor"/>
      </rPr>
      <t>6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플레이어는 사망 시 부활 대기시간이 끝나고 </t>
    </r>
    <r>
      <rPr>
        <b/>
        <sz val="10"/>
        <color theme="1"/>
        <rFont val="맑은 고딕"/>
        <family val="3"/>
        <charset val="129"/>
        <scheme val="minor"/>
      </rPr>
      <t>부활 확인버튼을 10초간 선택하지 않을 경우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b/>
        <sz val="10"/>
        <color rgb="FF00B0F0"/>
        <rFont val="맑은 고딕"/>
        <family val="3"/>
        <charset val="129"/>
        <scheme val="minor"/>
      </rPr>
      <t>부활지역에 강제 부활</t>
    </r>
    <r>
      <rPr>
        <sz val="10"/>
        <color theme="1"/>
        <rFont val="맑은 고딕"/>
        <family val="3"/>
        <charset val="129"/>
        <scheme val="minor"/>
      </rPr>
      <t>된다.</t>
    </r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</si>
  <si>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결과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처리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</si>
  <si>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승리 및 패배 규칙에 따라 게임이 점령전이 완료된 경우 각각 점령전 결과에 대한 보상 지급 및 점령전 결과 처리한다.</t>
    </r>
  </si>
  <si>
    <r>
      <t>2)</t>
    </r>
    <r>
      <rPr>
        <u/>
        <sz val="11"/>
        <color theme="10"/>
        <rFont val="맑은 고딕"/>
        <family val="3"/>
        <charset val="129"/>
        <scheme val="minor"/>
      </rPr>
      <t>     1.1.11.1. 결과창 내 점령전 모드별 보상 및 정보 참고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</si>
  <si>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점령전에는 승리/패배 기록을 저장한다.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</si>
  <si>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각 모드 및 파티인원 수 별 시즌 누적 승리를 저장하고 그에 대한 누적보상을 획득 할 수 있다.</t>
    </r>
  </si>
  <si>
    <r>
      <rPr>
        <sz val="10"/>
        <color theme="1"/>
        <rFont val="맑은 고딕"/>
        <family val="1"/>
        <scheme val="minor"/>
      </rPr>
      <t>5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또한 해당 점령전 전투에 기여도(데미지), 처치수(상대팀원 처치), 점령시간에 대한 순위를 정하고 해당 캐릭터에 관련 보상을 지급한다.</t>
    </r>
    <phoneticPr fontId="6" type="noConversion"/>
  </si>
  <si>
    <t>(2) 점령전 밸런스</t>
    <phoneticPr fontId="6" type="noConversion"/>
  </si>
  <si>
    <t>버서커</t>
    <phoneticPr fontId="6" type="noConversion"/>
  </si>
  <si>
    <t>데몬</t>
    <phoneticPr fontId="6" type="noConversion"/>
  </si>
  <si>
    <t>아칸</t>
    <phoneticPr fontId="6" type="noConversion"/>
  </si>
  <si>
    <t>나이트</t>
    <phoneticPr fontId="6" type="noConversion"/>
  </si>
  <si>
    <t>기존</t>
    <phoneticPr fontId="6" type="noConversion"/>
  </si>
  <si>
    <t>변경</t>
    <phoneticPr fontId="6" type="noConversion"/>
  </si>
  <si>
    <t>일반 뱀파이어 1성</t>
    <phoneticPr fontId="6" type="noConversion"/>
  </si>
  <si>
    <t>일반 뱀파이어 2성</t>
  </si>
  <si>
    <t>일반 뱀파이어 3성</t>
  </si>
  <si>
    <t>일반 뱀파이어 4성</t>
  </si>
  <si>
    <t>일반 뱀파이어 5성</t>
  </si>
  <si>
    <t>일반 뱀파이어 6성</t>
  </si>
  <si>
    <t>일반 뱀파이어 7성</t>
  </si>
  <si>
    <t>녹스 뱀파이어 4성</t>
    <phoneticPr fontId="6" type="noConversion"/>
  </si>
  <si>
    <t>녹스 뱀파이어 5성</t>
  </si>
  <si>
    <t>녹스 뱀파이어 6성</t>
  </si>
  <si>
    <t>녹스 뱀파이어 7성</t>
  </si>
  <si>
    <t>일반 세크리드 1성</t>
    <phoneticPr fontId="6" type="noConversion"/>
  </si>
  <si>
    <t>일반 세크리드 2성</t>
  </si>
  <si>
    <t>일반 세크리드 3성</t>
  </si>
  <si>
    <t>일반 세크리드 4성</t>
  </si>
  <si>
    <t>일반 세크리드 5성</t>
  </si>
  <si>
    <t>일반 세크리드 6성</t>
  </si>
  <si>
    <t>일반 세크리드 7성</t>
  </si>
  <si>
    <t>녹스 세크리드 4성</t>
    <phoneticPr fontId="6" type="noConversion"/>
  </si>
  <si>
    <t>녹스 세크리드 5성</t>
  </si>
  <si>
    <t>녹스 세크리드 6성</t>
  </si>
  <si>
    <t>녹스 세크리드 7성</t>
  </si>
  <si>
    <t>&gt; 뱀파이어 무기는 어설트 무기 기준 90% -&gt; 95% 상향</t>
    <phoneticPr fontId="6" type="noConversion"/>
  </si>
  <si>
    <t>&gt; 세크리드 무기는 기존 100% -&gt; 107.5% 상향</t>
    <phoneticPr fontId="6" type="noConversion"/>
  </si>
  <si>
    <t>세크리드 무기 100% -&gt; 107.5% 변경</t>
    <phoneticPr fontId="6" type="noConversion"/>
  </si>
  <si>
    <t>초월던전 1단계</t>
  </si>
  <si>
    <t>초월던전 2단계</t>
  </si>
  <si>
    <t>초월던전 3단계</t>
  </si>
  <si>
    <t>초월던전 4단계</t>
  </si>
  <si>
    <t>초월던전 5단계</t>
  </si>
  <si>
    <t>초월던전 6단계</t>
  </si>
  <si>
    <t>초월던전 7단계</t>
  </si>
  <si>
    <t>초월던전 8단계</t>
  </si>
  <si>
    <t>초월던전 9단계</t>
  </si>
  <si>
    <t>초월던전 10단계</t>
  </si>
  <si>
    <t>초월던전 11단계</t>
  </si>
  <si>
    <t>초월던전 12단계</t>
  </si>
  <si>
    <t>초월던전 13단계</t>
  </si>
  <si>
    <t>초월던전 14단계</t>
  </si>
  <si>
    <t>초월던전 15단계</t>
  </si>
  <si>
    <t>초월던전 16단계</t>
  </si>
  <si>
    <t>초월던전 17단계</t>
  </si>
  <si>
    <t>초월던전 18단계</t>
  </si>
  <si>
    <t>초월던전 19단계</t>
  </si>
  <si>
    <t>초월던전 20단계</t>
  </si>
  <si>
    <t>초월던전 21단계</t>
  </si>
  <si>
    <t>초월던전 22단계</t>
  </si>
  <si>
    <t>초월던전 23단계</t>
  </si>
  <si>
    <t>초월던전 24단계</t>
  </si>
  <si>
    <t>초월던전 25단계</t>
  </si>
  <si>
    <t>초월던전 26단계</t>
  </si>
  <si>
    <t>초월던전 27단계</t>
  </si>
  <si>
    <t>초월던전 28단계</t>
  </si>
  <si>
    <t>초월던전 29단계</t>
  </si>
  <si>
    <t>초월던전 30단계</t>
  </si>
  <si>
    <t>초월던전 31단계</t>
  </si>
  <si>
    <t>초월던전 32단계</t>
  </si>
  <si>
    <t>초월던전 33단계</t>
  </si>
  <si>
    <t>초월던전 34단계</t>
  </si>
  <si>
    <t>초월던전 35단계</t>
  </si>
  <si>
    <t>초월던전 36단계</t>
  </si>
  <si>
    <t>초월던전 37단계</t>
  </si>
  <si>
    <t>초월던전 38단계</t>
  </si>
  <si>
    <t>초월던전 39단계</t>
  </si>
  <si>
    <t>초월던전 40단계</t>
  </si>
  <si>
    <t>초월던전 41단계</t>
  </si>
  <si>
    <t>초월던전 42단계</t>
  </si>
  <si>
    <t>초월던전 43단계</t>
  </si>
  <si>
    <t>초월던전 44단계</t>
  </si>
  <si>
    <t>초월던전 45단계</t>
  </si>
  <si>
    <t>초월던전 46단계</t>
  </si>
  <si>
    <t>초월던전 47단계</t>
  </si>
  <si>
    <t>초월던전 48단계</t>
  </si>
  <si>
    <t>초월던전 49단계</t>
  </si>
  <si>
    <t>초월던전 50단계</t>
  </si>
  <si>
    <t>초월던전 51단계</t>
  </si>
  <si>
    <t>초월던전 52단계</t>
  </si>
  <si>
    <t>초월던전 53단계</t>
  </si>
  <si>
    <t>초월던전 54단계</t>
  </si>
  <si>
    <t>초월던전 55단계</t>
  </si>
  <si>
    <t>초월던전 56단계</t>
  </si>
  <si>
    <t>초월던전 57단계</t>
  </si>
  <si>
    <t>초월던전 58단계</t>
  </si>
  <si>
    <t>초월던전 59단계</t>
  </si>
  <si>
    <t>초월던전 60단계</t>
  </si>
  <si>
    <t>초월던전 61단계</t>
  </si>
  <si>
    <t>초월던전 62단계</t>
  </si>
  <si>
    <t>초월던전 63단계</t>
  </si>
  <si>
    <t>초월던전 64단계</t>
  </si>
  <si>
    <t>초월던전 65단계</t>
  </si>
  <si>
    <t>초월던전 66단계</t>
  </si>
  <si>
    <t>초월던전 67단계</t>
  </si>
  <si>
    <t>초월던전 68단계</t>
  </si>
  <si>
    <t>초월던전 69단계</t>
  </si>
  <si>
    <t>초월던전 70단계</t>
  </si>
  <si>
    <t>초월던전 71단계</t>
  </si>
  <si>
    <t>초월던전 72단계</t>
  </si>
  <si>
    <t>초월던전 73단계</t>
  </si>
  <si>
    <t>초월던전 74단계</t>
  </si>
  <si>
    <t>초월던전 75단계</t>
  </si>
  <si>
    <t>초월던전 76단계</t>
  </si>
  <si>
    <t>초월던전 77단계</t>
  </si>
  <si>
    <t>초월던전 78단계</t>
  </si>
  <si>
    <t>초월던전 79단계</t>
  </si>
  <si>
    <t>초월던전 80단계</t>
  </si>
  <si>
    <t>초월던전 81단계</t>
  </si>
  <si>
    <t>초월던전 82단계</t>
  </si>
  <si>
    <t>초월던전 83단계</t>
  </si>
  <si>
    <t>초월던전 84단계</t>
  </si>
  <si>
    <t>초월던전 85단계</t>
  </si>
  <si>
    <t>초월던전 86단계</t>
  </si>
  <si>
    <t>초월던전 87단계</t>
  </si>
  <si>
    <t>초월던전 88단계</t>
  </si>
  <si>
    <t>초월던전 89단계</t>
  </si>
  <si>
    <t>초월던전 90단계</t>
  </si>
  <si>
    <t>초월던전 91단계</t>
  </si>
  <si>
    <t>초월던전 92단계</t>
  </si>
  <si>
    <t>초월던전 93단계</t>
  </si>
  <si>
    <t>초월던전 94단계</t>
  </si>
  <si>
    <t>초월던전 95단계</t>
  </si>
  <si>
    <t>초월던전 96단계</t>
  </si>
  <si>
    <t>초월던전 97단계</t>
  </si>
  <si>
    <t>초월던전 98단계</t>
  </si>
  <si>
    <t>초월던전 99단계</t>
  </si>
  <si>
    <t>초월던전 100단계</t>
  </si>
  <si>
    <t>초월던전 131단계</t>
  </si>
  <si>
    <t>초월던전 132단계</t>
  </si>
  <si>
    <t>초월던전 133단계</t>
  </si>
  <si>
    <t>초월던전 134단계</t>
  </si>
  <si>
    <t>초월던전 135단계</t>
  </si>
  <si>
    <t>초월던전 136단계</t>
  </si>
  <si>
    <t>초월던전 137단계</t>
  </si>
  <si>
    <t>초월던전 138단계</t>
  </si>
  <si>
    <t>초월던전 139단계</t>
  </si>
  <si>
    <t>초월던전 140단계</t>
  </si>
  <si>
    <t>초월던전 141단계</t>
  </si>
  <si>
    <t>초월던전 142단계</t>
  </si>
  <si>
    <t>초월던전 143단계</t>
  </si>
  <si>
    <t>초월던전 144단계</t>
  </si>
  <si>
    <t>초월던전 145단계</t>
  </si>
  <si>
    <t>초월던전 146단계</t>
  </si>
  <si>
    <t>초월던전 147단계</t>
  </si>
  <si>
    <t>초월던전 148단계</t>
  </si>
  <si>
    <t>초월던전 149단계</t>
  </si>
  <si>
    <t>초월던전 150단계</t>
  </si>
  <si>
    <t>초월던전 151단계</t>
  </si>
  <si>
    <t>초월던전 152단계</t>
  </si>
  <si>
    <t>초월던전 153단계</t>
  </si>
  <si>
    <t>초월던전 154단계</t>
  </si>
  <si>
    <t>초월던전 155단계</t>
  </si>
  <si>
    <t>초월던전 156단계</t>
  </si>
  <si>
    <t>초월던전 157단계</t>
  </si>
  <si>
    <t>초월던전 158단계</t>
  </si>
  <si>
    <t>초월던전 159단계</t>
  </si>
  <si>
    <t>초월던전 160단계</t>
  </si>
  <si>
    <t>초월던전 161단계</t>
  </si>
  <si>
    <t>초월던전 162단계</t>
  </si>
  <si>
    <t>초월던전 163단계</t>
  </si>
  <si>
    <t>초월던전 164단계</t>
  </si>
  <si>
    <t>초월던전 165단계</t>
  </si>
  <si>
    <t>초월던전 166단계</t>
  </si>
  <si>
    <t>초월던전 167단계</t>
  </si>
  <si>
    <t>초월던전 168단계</t>
  </si>
  <si>
    <t>초월던전 169단계</t>
  </si>
  <si>
    <t>초월던전 170단계</t>
  </si>
  <si>
    <t>초월던전 171단계</t>
  </si>
  <si>
    <t>초월던전 172단계</t>
  </si>
  <si>
    <t>초월던전 173단계</t>
  </si>
  <si>
    <t>초월던전 174단계</t>
  </si>
  <si>
    <t>초월던전 175단계</t>
  </si>
  <si>
    <t>초월던전 176단계</t>
  </si>
  <si>
    <t>초월던전 177단계</t>
  </si>
  <si>
    <t>초월던전 178단계</t>
  </si>
  <si>
    <t>초월던전 179단계</t>
  </si>
  <si>
    <t>초월던전 180단계</t>
  </si>
  <si>
    <t>초월던전 181단계</t>
  </si>
  <si>
    <t>초월던전 182단계</t>
  </si>
  <si>
    <t>초월던전 183단계</t>
  </si>
  <si>
    <t>초월던전 184단계</t>
  </si>
  <si>
    <t>초월던전 185단계</t>
  </si>
  <si>
    <t>초월던전 186단계</t>
  </si>
  <si>
    <t>초월던전 187단계</t>
  </si>
  <si>
    <t>초월던전 188단계</t>
  </si>
  <si>
    <t>초월던전 189단계</t>
  </si>
  <si>
    <t>초월던전 190단계</t>
  </si>
  <si>
    <t>초월던전 191단계</t>
  </si>
  <si>
    <t>초월던전 192단계</t>
  </si>
  <si>
    <t>초월던전 193단계</t>
  </si>
  <si>
    <t>초월던전 194단계</t>
  </si>
  <si>
    <t>초월던전 195단계</t>
  </si>
  <si>
    <t>초월던전 196단계</t>
  </si>
  <si>
    <t>초월던전 197단계</t>
  </si>
  <si>
    <t>초월던전 198단계</t>
  </si>
  <si>
    <t>초월던전 199단계</t>
  </si>
  <si>
    <t>초월던전 200단계</t>
  </si>
  <si>
    <t>Index</t>
    <phoneticPr fontId="6" type="noConversion"/>
  </si>
  <si>
    <t>몬스터 체력</t>
    <phoneticPr fontId="6" type="noConversion"/>
  </si>
  <si>
    <t>몬스터 공격력</t>
    <phoneticPr fontId="6" type="noConversion"/>
  </si>
  <si>
    <t>몬스터 방어력</t>
    <phoneticPr fontId="6" type="noConversion"/>
  </si>
  <si>
    <t>8. 상품</t>
    <phoneticPr fontId="6" type="noConversion"/>
  </si>
  <si>
    <t>(1) 초월던전 확장 - 200단계까지 확장_20170627_TranscendentStage 참고</t>
    <phoneticPr fontId="6" type="noConversion"/>
  </si>
  <si>
    <t>(1) 무기 공격력 상향_20170627_ItemATKPow 참고</t>
    <phoneticPr fontId="6" type="noConversion"/>
  </si>
  <si>
    <t>(1) 전승 재료 패키지 및 전승석 상품 추가</t>
    <phoneticPr fontId="6" type="noConversion"/>
  </si>
  <si>
    <t>판매 위치</t>
  </si>
  <si>
    <t>상품 ID</t>
  </si>
  <si>
    <t>상품 명칭</t>
  </si>
  <si>
    <t>상품 소개</t>
  </si>
  <si>
    <t>판매 가격</t>
  </si>
  <si>
    <t>상점 &gt; 패키지</t>
  </si>
  <si>
    <t>전승 재료 패키지</t>
    <phoneticPr fontId="6" type="noConversion"/>
  </si>
  <si>
    <t>상점 &gt; 스페셜</t>
    <phoneticPr fontId="6" type="noConversion"/>
  </si>
  <si>
    <t>월장석 상자</t>
  </si>
  <si>
    <t>감람석 상자</t>
  </si>
  <si>
    <t>금강석 상자</t>
  </si>
  <si>
    <t>전승 재료 패키지 (PID 필요)</t>
    <phoneticPr fontId="6" type="noConversion"/>
  </si>
  <si>
    <t>공작석 상자 (PID 필요)</t>
    <phoneticPr fontId="6" type="noConversion"/>
  </si>
  <si>
    <t>월장석 상자 (PID 필요)</t>
    <phoneticPr fontId="6" type="noConversion"/>
  </si>
  <si>
    <t>감람석 상자 (PID 필요)</t>
    <phoneticPr fontId="6" type="noConversion"/>
  </si>
  <si>
    <t>금강석 상자 (PID 필요)</t>
    <phoneticPr fontId="6" type="noConversion"/>
  </si>
  <si>
    <t>공작석 상자</t>
    <phoneticPr fontId="25" type="noConversion"/>
  </si>
  <si>
    <t>다이아 100</t>
    <phoneticPr fontId="6" type="noConversion"/>
  </si>
  <si>
    <t>공작석,월장석,감람석,금강석 지급</t>
    <phoneticPr fontId="6" type="noConversion"/>
  </si>
  <si>
    <t xml:space="preserve">공작석 100개 </t>
    <phoneticPr fontId="6" type="noConversion"/>
  </si>
  <si>
    <t>월장석 50개</t>
    <phoneticPr fontId="6" type="noConversion"/>
  </si>
  <si>
    <t>감람석 20개</t>
    <phoneticPr fontId="6" type="noConversion"/>
  </si>
  <si>
    <t>금강석 10개</t>
    <phoneticPr fontId="6" type="noConversion"/>
  </si>
  <si>
    <t>연성 결과물 아이템 그룹 정보 : 20170627_AlchemyResultItemGroup 참고</t>
    <phoneticPr fontId="6" type="noConversion"/>
  </si>
  <si>
    <t>연성 비용 및 재료 정보 : 20170627_AlchemyInfo 참고</t>
    <phoneticPr fontId="6" type="noConversion"/>
  </si>
  <si>
    <t>가디언 세트에 맞는 세트 아이템 고정 옵션 밸런스 변경 : 20170627_ItemFixedOption 참고</t>
    <phoneticPr fontId="6" type="noConversion"/>
  </si>
  <si>
    <t>장신구 세트 옵션 개선 : 20170627_ItemSetOption 참고</t>
    <phoneticPr fontId="6" type="noConversion"/>
  </si>
  <si>
    <t>(2) 전승 스킬 강화에 필요한 재료 추가 (재료 종류 및 획득 방법 : 20170627_SuccessionMaterial 참고)</t>
    <phoneticPr fontId="6" type="noConversion"/>
  </si>
  <si>
    <r>
      <t xml:space="preserve">수호자 레벨 상승에 따른 레벨구간 별 추가 생명력 및 방어력 부여 </t>
    </r>
    <r>
      <rPr>
        <u/>
        <sz val="9"/>
        <color theme="10"/>
        <rFont val="맑은 고딕"/>
        <family val="3"/>
        <charset val="129"/>
        <scheme val="minor"/>
      </rPr>
      <t>: 20170627_CharacterGuardianLevel 참고</t>
    </r>
    <phoneticPr fontId="6" type="noConversion"/>
  </si>
  <si>
    <t>소모한 활력 1당 0.53만큼의 생명력이 회복됩니다.</t>
    <phoneticPr fontId="6" type="noConversion"/>
  </si>
  <si>
    <t>상태 이상에 걸린 적을 공격할 때 최종 피해 증가가 2%만큼 증가합니다.</t>
    <phoneticPr fontId="6" type="noConversion"/>
  </si>
  <si>
    <t>내 캐릭터 주변 10미터(반지름) 이내에 있는 적 개체 1마리당 내 공격력이 2.55%만큼 증가합니다.</t>
    <phoneticPr fontId="6" type="noConversion"/>
  </si>
  <si>
    <t>상태 이상을 유발하는 스킬에 적중 당한 적의 이동 속도를 5초 동안 25.5% 감소시킵니다.</t>
    <phoneticPr fontId="6" type="noConversion"/>
  </si>
  <si>
    <t>상태 이상을 유발하는 스킬에 적중 당한 적의 공격 속도를 3초 동안 15.3% 감소시킵니다.</t>
    <phoneticPr fontId="6" type="noConversion"/>
  </si>
  <si>
    <t>적중도 10% 당 신성력 0.33이 증가합니다.</t>
    <phoneticPr fontId="6" type="noConversion"/>
  </si>
  <si>
    <t>생명력이 회복(체력 흡수, 즉시 회복, 스킬 효과 등)되는 효과를 받으면, 2초 동안 공격력이 10.2% 증가합니다.</t>
    <phoneticPr fontId="6" type="noConversion"/>
  </si>
  <si>
    <t>스킬 설명 (1레벨 능력)</t>
    <phoneticPr fontId="6" type="noConversion"/>
  </si>
  <si>
    <t>내 캐릭터의 기본 및 스킬 공격에 피격 당한 모든 적은 3초 동안 공격력이 25.5%만큼 감소합니다.</t>
    <phoneticPr fontId="6" type="noConversion"/>
  </si>
  <si>
    <t>생명력 회복치가 0.03씩 증가</t>
    <phoneticPr fontId="6" type="noConversion"/>
  </si>
  <si>
    <t>피해량 증가치가 2%씩 증가</t>
    <phoneticPr fontId="6" type="noConversion"/>
  </si>
  <si>
    <t>신성력 증가치가 0.03씩 증가</t>
    <phoneticPr fontId="6" type="noConversion"/>
  </si>
  <si>
    <t>신성력 24~34 증가</t>
    <phoneticPr fontId="6" type="noConversion"/>
  </si>
  <si>
    <t>소모 활력 1당 생명력 2 회복</t>
    <phoneticPr fontId="6" type="noConversion"/>
  </si>
  <si>
    <t>[NOX] 무기 아이템 4성</t>
  </si>
  <si>
    <t>[NOX] 무기 아이템 5성</t>
  </si>
  <si>
    <t>[NOX] 무기 아이템 6성</t>
  </si>
  <si>
    <t>[NOX] 무기 아이템 7성</t>
  </si>
  <si>
    <t>[NOX] 방어구 아이템 4성</t>
  </si>
  <si>
    <t>[NOX] 방어구 아이템 5성</t>
  </si>
  <si>
    <t>[NOX] 방어구 아이템 6성</t>
  </si>
  <si>
    <t>[NOX] 방어구 아이템 7성</t>
  </si>
  <si>
    <t>[NOX] 장신구 아이템 4성</t>
  </si>
  <si>
    <t>[NOX] 장신구 아이템 5성</t>
  </si>
  <si>
    <t>[NOX] 장신구 아이템 6성</t>
  </si>
  <si>
    <t>[NOX] 장신구 아이템 7성</t>
  </si>
  <si>
    <t>* 현재는 새로운 액트가 추가되지 않았기 때문에 전승 재료 수급처는 [NOX] 아이템을 분해해서 얻는 방법밖에 없습니다.</t>
    <phoneticPr fontId="6" type="noConversion"/>
  </si>
  <si>
    <t>무기 5성 분해 시</t>
  </si>
  <si>
    <t>무기 6성 분해 시</t>
  </si>
  <si>
    <t>무기 7성 분해 시</t>
  </si>
  <si>
    <t>방어구 4성 분해 시</t>
  </si>
  <si>
    <t>방어구 4성</t>
  </si>
  <si>
    <t>방어구 5성 분해 시</t>
  </si>
  <si>
    <t>방어구 5성</t>
  </si>
  <si>
    <t>방어구 6성 분해 시</t>
  </si>
  <si>
    <t>방어구 6성</t>
  </si>
  <si>
    <t>방어구 7성 분해 시</t>
  </si>
  <si>
    <t>방어구 7성</t>
  </si>
  <si>
    <t>장신구 4성 분해 시</t>
  </si>
  <si>
    <t>장신구 4성</t>
  </si>
  <si>
    <t>장신구 5성 분해 시</t>
  </si>
  <si>
    <t>장신구 5성</t>
  </si>
  <si>
    <t>장신구 6성 분해 시</t>
  </si>
  <si>
    <t>장신구 6성</t>
  </si>
  <si>
    <t>장신구 7성 분해 시</t>
  </si>
  <si>
    <t>장신구 7성</t>
  </si>
  <si>
    <t>전승 재료 A</t>
  </si>
  <si>
    <t>전승 재료 B</t>
  </si>
  <si>
    <t>전승 재료 C</t>
  </si>
  <si>
    <t>전승 재료 D</t>
  </si>
  <si>
    <t>무기 4성 분해 시</t>
  </si>
  <si>
    <t>무기 4성</t>
  </si>
  <si>
    <t>개</t>
  </si>
  <si>
    <t>4성 가중치</t>
  </si>
  <si>
    <t>무기 가중치</t>
  </si>
  <si>
    <t>무기 5성</t>
  </si>
  <si>
    <t>5성 가중치</t>
  </si>
  <si>
    <t>방어구 가중치</t>
  </si>
  <si>
    <t>무기 6성</t>
  </si>
  <si>
    <t>6성 가중치</t>
  </si>
  <si>
    <t>장신구 가중치</t>
  </si>
  <si>
    <t>무기 7성</t>
  </si>
  <si>
    <t>7성 가중치</t>
  </si>
  <si>
    <t>전승석 재료 아이템 개수</t>
  </si>
  <si>
    <t>전승 재료 가치 값</t>
    <phoneticPr fontId="6" type="noConversion"/>
  </si>
  <si>
    <t>해당 등급 녹스분해 시 전승석 제작개수</t>
    <phoneticPr fontId="6" type="noConversion"/>
  </si>
  <si>
    <t>등급 별 가치 값</t>
    <phoneticPr fontId="6" type="noConversion"/>
  </si>
  <si>
    <t>부위 별 가치 값</t>
    <phoneticPr fontId="6" type="noConversion"/>
  </si>
  <si>
    <t>&gt; [NOX] 아이템 분해 시 등급 별, 부위 별 획득 가능한 전승 재료 아이템 개수 계산표</t>
    <phoneticPr fontId="6" type="noConversion"/>
  </si>
  <si>
    <t>(5) 도움말 및 툴팁 튜토리얼 추가 (QA 빌드는 미적용 상태, 20170627 중으로 작업 완료 예정)</t>
    <phoneticPr fontId="6" type="noConversion"/>
  </si>
  <si>
    <t>(4) [NOX] 아이템 분해 시 획득 가능한 전승 재료 아이템 개수 계산표 : 20170627_MaterialCalculate 참고</t>
    <phoneticPr fontId="6" type="noConversion"/>
  </si>
  <si>
    <t>(3) 현금성(Real Cash) 상품은 1:1000 비율로 적립 툴팁 표기 (패키지 관련 이미지는 현재 작업중에 있습니다)</t>
  </si>
  <si>
    <t>(4) 마일리지샵 녹스 요구사항 변경_MileageExchange 참고</t>
  </si>
  <si>
    <t>(5) 가방 확장권 요구량 변경 완료</t>
  </si>
  <si>
    <t>(1) 클래스별 단타형 스킬 데미지 증가 (20170627_SkillInfo 참고)</t>
    <phoneticPr fontId="6" type="noConversion"/>
  </si>
  <si>
    <t xml:space="preserve">(2) 아칸, 버서커는 추가적인 테스트 후 변경 예정 </t>
    <phoneticPr fontId="6" type="noConversion"/>
  </si>
  <si>
    <t>가방확장권</t>
  </si>
  <si>
    <t>(변경)소모 재화량</t>
  </si>
  <si>
    <t>(기존)소모 재화량</t>
  </si>
  <si>
    <t>소모 재화</t>
  </si>
  <si>
    <t>최대 보유 가방 슬롯</t>
  </si>
  <si>
    <t>확장 가방 슬롯</t>
  </si>
  <si>
    <t>단계</t>
  </si>
  <si>
    <t xml:space="preserve"> -&gt; 변경완료</t>
    <phoneticPr fontId="6" type="noConversion"/>
  </si>
  <si>
    <t>&gt; 가방 확장권 요구량 변경</t>
  </si>
  <si>
    <t>전승석</t>
  </si>
  <si>
    <t>금강석</t>
  </si>
  <si>
    <t>감람석</t>
  </si>
  <si>
    <t>월장석</t>
  </si>
  <si>
    <t>공작석</t>
  </si>
  <si>
    <t>획득 확률</t>
  </si>
  <si>
    <t>획득 수량</t>
  </si>
  <si>
    <t>획득 가능 아이템</t>
  </si>
  <si>
    <t xml:space="preserve"> -&gt; 현재 전승석 관련하여 내부적인 논의중에 있습니다.</t>
    <phoneticPr fontId="6" type="noConversion"/>
  </si>
  <si>
    <t>&gt; 전승석 재료 소환권</t>
  </si>
  <si>
    <t># 마일리지 1 가치 = 1000원(현금으로 구매 가능한 "모든 유료 상품 구매 시" 마일리지 적립 필요)</t>
  </si>
  <si>
    <t>미적용</t>
    <phoneticPr fontId="6" type="noConversion"/>
  </si>
  <si>
    <t>전승석 재료 소환권</t>
  </si>
  <si>
    <t>적용</t>
    <phoneticPr fontId="6" type="noConversion"/>
  </si>
  <si>
    <t>ex) 현금 구매 + 다이아로 상품 구매 절충 지급 게임 : 루디엘</t>
  </si>
  <si>
    <t>ex) 다이아로 상품 구매시에만 지급 게임 : 리니지M</t>
  </si>
  <si>
    <t>ex) 현금 구매 시에만 지급 게임 : 히트/요괴</t>
  </si>
  <si>
    <t>&gt;&gt; 환불 이슈 발생 시 마일리지 사용분에 대한 감가상각등의 이슈가 발생할 수 있음(녹스게임즈 운영정책 반영 예정)</t>
  </si>
  <si>
    <t>&gt;&gt; 다이아로 상품 구매시에도 지급할 경우 [중복 지급]되는 현상이 발생</t>
  </si>
  <si>
    <t>&gt;&gt; 마일리지는 [현금으로 유료 상품 구매 시]에만 지급하도록 수정</t>
  </si>
  <si>
    <t>(현금가) 개별 가치</t>
  </si>
  <si>
    <t>현금가</t>
  </si>
  <si>
    <t>구매 횟수 제한</t>
  </si>
  <si>
    <t>마일리지 수량</t>
  </si>
  <si>
    <t>▶ 녹스 마일리지 상점 아이템 구성</t>
  </si>
  <si>
    <t>버서커 스킬 개편</t>
    <phoneticPr fontId="6" type="noConversion"/>
  </si>
  <si>
    <t>요구 스킬 포인트</t>
    <phoneticPr fontId="6" type="noConversion"/>
  </si>
  <si>
    <t>변경 후 데미지</t>
    <phoneticPr fontId="6" type="noConversion"/>
  </si>
  <si>
    <t>변경전 재사용 대기시간</t>
    <phoneticPr fontId="6" type="noConversion"/>
  </si>
  <si>
    <t>변경 후 재사용 대기시간</t>
    <phoneticPr fontId="6" type="noConversion"/>
  </si>
  <si>
    <t>돌풍 Lv. 1</t>
    <phoneticPr fontId="6" type="noConversion"/>
  </si>
  <si>
    <t>-</t>
    <phoneticPr fontId="6" type="noConversion"/>
  </si>
  <si>
    <t>-</t>
    <phoneticPr fontId="6" type="noConversion"/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</si>
  <si>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</si>
  <si>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</si>
  <si>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</si>
  <si>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변경전 재사용 대기시간</t>
    <phoneticPr fontId="6" type="noConversion"/>
  </si>
  <si>
    <t>요구 스킬 포인트</t>
    <phoneticPr fontId="6" type="noConversion"/>
  </si>
  <si>
    <t>태풍 Lv. 1</t>
    <phoneticPr fontId="6" type="noConversion"/>
  </si>
  <si>
    <t>돌진 Lv. 1</t>
    <phoneticPr fontId="6" type="noConversion"/>
  </si>
  <si>
    <t>스킬 정보</t>
    <phoneticPr fontId="6" type="noConversion"/>
  </si>
  <si>
    <t>변경 후 재사용 대기시간</t>
    <phoneticPr fontId="6" type="noConversion"/>
  </si>
  <si>
    <t>파괴 Lv. 1</t>
    <phoneticPr fontId="6" type="noConversion"/>
  </si>
  <si>
    <t>광분 Lv. 1</t>
    <phoneticPr fontId="6" type="noConversion"/>
  </si>
  <si>
    <t>살육 Lv. 1</t>
    <phoneticPr fontId="6" type="noConversion"/>
  </si>
  <si>
    <t>강압 Lv. 1</t>
    <phoneticPr fontId="6" type="noConversion"/>
  </si>
  <si>
    <t>포효 Lv. 1</t>
    <phoneticPr fontId="6" type="noConversion"/>
  </si>
  <si>
    <t>돌출 Lv. 1</t>
    <phoneticPr fontId="6" type="noConversion"/>
  </si>
  <si>
    <t>속공 Lv. 1</t>
    <phoneticPr fontId="6" type="noConversion"/>
  </si>
  <si>
    <t>마검 Lv. 1</t>
    <phoneticPr fontId="6" type="noConversion"/>
  </si>
  <si>
    <t>데몬헌터 스킬 개편</t>
    <phoneticPr fontId="6" type="noConversion"/>
  </si>
  <si>
    <t>변경 후 데미지</t>
    <phoneticPr fontId="6" type="noConversion"/>
  </si>
  <si>
    <t>변경전 재사용 대기시간</t>
    <phoneticPr fontId="6" type="noConversion"/>
  </si>
  <si>
    <t>변경 후 재사용 대기시간</t>
    <phoneticPr fontId="6" type="noConversion"/>
  </si>
  <si>
    <t>요구 스킬 포인트</t>
    <phoneticPr fontId="6" type="noConversion"/>
  </si>
  <si>
    <t>스킬 정보</t>
    <phoneticPr fontId="6" type="noConversion"/>
  </si>
  <si>
    <t>난사 Lv. 1</t>
    <phoneticPr fontId="6" type="noConversion"/>
  </si>
  <si>
    <t>-</t>
    <phoneticPr fontId="6" type="noConversion"/>
  </si>
  <si>
    <t>변경 전 데미지</t>
    <phoneticPr fontId="6" type="noConversion"/>
  </si>
  <si>
    <t>화살비 Lv. 1</t>
    <phoneticPr fontId="6" type="noConversion"/>
  </si>
  <si>
    <t>본능 Lv. 1</t>
    <phoneticPr fontId="6" type="noConversion"/>
  </si>
  <si>
    <t>화살비 Lv. 10</t>
    <phoneticPr fontId="6" type="noConversion"/>
  </si>
  <si>
    <t>공격속도 / 치명타확률</t>
    <phoneticPr fontId="6" type="noConversion"/>
  </si>
  <si>
    <t>공격력 / 치명타 확률</t>
    <phoneticPr fontId="6" type="noConversion"/>
  </si>
  <si>
    <t>변경 전 수치</t>
    <phoneticPr fontId="6" type="noConversion"/>
  </si>
  <si>
    <t>변경 후 수치</t>
    <phoneticPr fontId="6" type="noConversion"/>
  </si>
  <si>
    <t>연사 Lv. 1</t>
    <phoneticPr fontId="6" type="noConversion"/>
  </si>
  <si>
    <t>명사수 Lv. 1</t>
    <phoneticPr fontId="6" type="noConversion"/>
  </si>
  <si>
    <t>5% / 3%</t>
    <phoneticPr fontId="6" type="noConversion"/>
  </si>
  <si>
    <t>11% / 3%</t>
    <phoneticPr fontId="6" type="noConversion"/>
  </si>
  <si>
    <t>6% / 5%</t>
    <phoneticPr fontId="6" type="noConversion"/>
  </si>
  <si>
    <t>12% / 5%</t>
    <phoneticPr fontId="6" type="noConversion"/>
  </si>
  <si>
    <t>7% / 7%</t>
    <phoneticPr fontId="6" type="noConversion"/>
  </si>
  <si>
    <t>13% / 7%</t>
    <phoneticPr fontId="6" type="noConversion"/>
  </si>
  <si>
    <t>8% / 9%</t>
    <phoneticPr fontId="6" type="noConversion"/>
  </si>
  <si>
    <t>14% / 9%</t>
    <phoneticPr fontId="6" type="noConversion"/>
  </si>
  <si>
    <t>9% / 11%</t>
    <phoneticPr fontId="6" type="noConversion"/>
  </si>
  <si>
    <t>15% / 11%</t>
    <phoneticPr fontId="6" type="noConversion"/>
  </si>
  <si>
    <t>10% / 13%</t>
    <phoneticPr fontId="6" type="noConversion"/>
  </si>
  <si>
    <t>16% / 13%</t>
    <phoneticPr fontId="6" type="noConversion"/>
  </si>
  <si>
    <t>11% / 15%</t>
    <phoneticPr fontId="6" type="noConversion"/>
  </si>
  <si>
    <t>17% / 15%</t>
    <phoneticPr fontId="6" type="noConversion"/>
  </si>
  <si>
    <t>18% / 17%</t>
    <phoneticPr fontId="6" type="noConversion"/>
  </si>
  <si>
    <t>19% / 19%</t>
    <phoneticPr fontId="6" type="noConversion"/>
  </si>
  <si>
    <t>20% / 21%</t>
    <phoneticPr fontId="6" type="noConversion"/>
  </si>
  <si>
    <t>중독탄 Lv. 1</t>
    <phoneticPr fontId="6" type="noConversion"/>
  </si>
  <si>
    <t>환영 Lv. 1</t>
    <phoneticPr fontId="6" type="noConversion"/>
  </si>
  <si>
    <t>산탄 Lv. 1</t>
    <phoneticPr fontId="6" type="noConversion"/>
  </si>
  <si>
    <t>포화 Lv. 1</t>
    <phoneticPr fontId="6" type="noConversion"/>
  </si>
  <si>
    <t>관통 Lv. 1</t>
    <phoneticPr fontId="6" type="noConversion"/>
  </si>
  <si>
    <t>일격 Lv. 1</t>
    <phoneticPr fontId="6" type="noConversion"/>
  </si>
  <si>
    <t>아칸 스킬 개편</t>
    <phoneticPr fontId="6" type="noConversion"/>
  </si>
  <si>
    <t>치명타 세기</t>
    <phoneticPr fontId="6" type="noConversion"/>
  </si>
  <si>
    <t>스킬 정보</t>
    <phoneticPr fontId="6" type="noConversion"/>
  </si>
  <si>
    <t>변경 전 데미지</t>
    <phoneticPr fontId="6" type="noConversion"/>
  </si>
  <si>
    <t>변경전 재사용 대기시간</t>
    <phoneticPr fontId="6" type="noConversion"/>
  </si>
  <si>
    <t>요구 스킬 포인트</t>
    <phoneticPr fontId="6" type="noConversion"/>
  </si>
  <si>
    <t>변경 후 데미지</t>
    <phoneticPr fontId="6" type="noConversion"/>
  </si>
  <si>
    <t>변경 후 재사용 대기시간</t>
    <phoneticPr fontId="6" type="noConversion"/>
  </si>
  <si>
    <t>해탈 Lv. 1</t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</si>
  <si>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45%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</si>
  <si>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9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50%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</si>
  <si>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9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50%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</si>
  <si>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11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55%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</si>
  <si>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13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60%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</si>
  <si>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15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65%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</si>
  <si>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70%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</si>
  <si>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70%</t>
    </r>
    <phoneticPr fontId="6" type="noConversion"/>
  </si>
  <si>
    <t>-</t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</si>
  <si>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19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75%</t>
    </r>
    <phoneticPr fontId="6" type="noConversion"/>
  </si>
  <si>
    <r>
      <rPr>
        <sz val="11"/>
        <color rgb="FF0070C0"/>
        <rFont val="맑은 고딕"/>
        <family val="3"/>
        <charset val="129"/>
        <scheme val="minor"/>
      </rPr>
      <t>21%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80%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</si>
  <si>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23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85%</t>
    </r>
    <phoneticPr fontId="6" type="noConversion"/>
  </si>
  <si>
    <t>화염구 Lv. 1</t>
    <phoneticPr fontId="6" type="noConversion"/>
  </si>
  <si>
    <t>-</t>
    <phoneticPr fontId="6" type="noConversion"/>
  </si>
  <si>
    <t>방어력 증가</t>
    <phoneticPr fontId="6" type="noConversion"/>
  </si>
  <si>
    <t>반사 피해</t>
    <phoneticPr fontId="6" type="noConversion"/>
  </si>
  <si>
    <t>변경 후 수치</t>
    <phoneticPr fontId="6" type="noConversion"/>
  </si>
  <si>
    <t>회오리 Lv. 1</t>
    <phoneticPr fontId="6" type="noConversion"/>
  </si>
  <si>
    <t>월령갑 Lv. 1</t>
    <phoneticPr fontId="6" type="noConversion"/>
  </si>
  <si>
    <r>
      <rPr>
        <sz val="11"/>
        <color rgb="FF00B050"/>
        <rFont val="맑은 고딕"/>
        <family val="3"/>
        <charset val="129"/>
        <scheme val="minor"/>
      </rPr>
      <t>8%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5%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</si>
  <si>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7%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</si>
  <si>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7%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</si>
  <si>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2"/>
        <charset val="129"/>
        <scheme val="minor"/>
      </rPr>
      <t>9%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</si>
  <si>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11%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</si>
  <si>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11%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</si>
  <si>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13%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</si>
  <si>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18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15%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</si>
  <si>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17%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</si>
  <si>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17%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</si>
  <si>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19%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</si>
  <si>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21%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</si>
  <si>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23%</t>
    </r>
    <phoneticPr fontId="6" type="noConversion"/>
  </si>
  <si>
    <t>유성 Lv. 1</t>
    <phoneticPr fontId="6" type="noConversion"/>
  </si>
  <si>
    <t>암흑 Lv. 1</t>
    <phoneticPr fontId="6" type="noConversion"/>
  </si>
  <si>
    <t>뇌연격 Lv. 1</t>
    <phoneticPr fontId="6" type="noConversion"/>
  </si>
  <si>
    <t>치유 Lv. 1</t>
    <phoneticPr fontId="6" type="noConversion"/>
  </si>
  <si>
    <t>눈보라 Lv. 1</t>
    <phoneticPr fontId="6" type="noConversion"/>
  </si>
  <si>
    <t>월광 Lv. 1</t>
    <phoneticPr fontId="6" type="noConversion"/>
  </si>
  <si>
    <t>베기 데미지는</t>
    <phoneticPr fontId="6" type="noConversion"/>
  </si>
  <si>
    <t>실제 계산데미지는 증가했습니다. X3</t>
    <phoneticPr fontId="6" type="noConversion"/>
  </si>
  <si>
    <t>변경 전 데미지</t>
    <phoneticPr fontId="6" type="noConversion"/>
  </si>
  <si>
    <t>변경 후 데미지</t>
    <phoneticPr fontId="6" type="noConversion"/>
  </si>
  <si>
    <t>변경 후 재사용 대기시간</t>
    <phoneticPr fontId="6" type="noConversion"/>
  </si>
  <si>
    <t>요구 스킬 포인트</t>
    <phoneticPr fontId="6" type="noConversion"/>
  </si>
  <si>
    <t>낙화 Lv. 1</t>
    <phoneticPr fontId="6" type="noConversion"/>
  </si>
  <si>
    <t>-</t>
    <phoneticPr fontId="6" type="noConversion"/>
  </si>
  <si>
    <t>-</t>
    <phoneticPr fontId="6" type="noConversion"/>
  </si>
  <si>
    <t>스킬 정보</t>
    <phoneticPr fontId="6" type="noConversion"/>
  </si>
  <si>
    <t>변경전 재사용 대기시간</t>
    <phoneticPr fontId="6" type="noConversion"/>
  </si>
  <si>
    <t>요구 스킬 포인트</t>
    <phoneticPr fontId="6" type="noConversion"/>
  </si>
  <si>
    <t>변경 전 데미지</t>
    <phoneticPr fontId="6" type="noConversion"/>
  </si>
  <si>
    <t>십자베기 Lv. 1</t>
    <phoneticPr fontId="6" type="noConversion"/>
  </si>
  <si>
    <t>정점 Lv. 1</t>
    <phoneticPr fontId="6" type="noConversion"/>
  </si>
  <si>
    <t>뇌격 Lv. 1</t>
    <phoneticPr fontId="6" type="noConversion"/>
  </si>
  <si>
    <t>변경전 재사용 대기시간</t>
    <phoneticPr fontId="6" type="noConversion"/>
  </si>
  <si>
    <t>가르기 Lv. 1</t>
    <phoneticPr fontId="6" type="noConversion"/>
  </si>
  <si>
    <t>천둥 Lv. 1</t>
    <phoneticPr fontId="6" type="noConversion"/>
  </si>
  <si>
    <t>폭풍 Lv. 1</t>
    <phoneticPr fontId="6" type="noConversion"/>
  </si>
  <si>
    <t>몬스터 적중도</t>
    <phoneticPr fontId="6" type="noConversion"/>
  </si>
  <si>
    <t>몬스터의 경우 기본 스테이터스로 적중도를 갖고 있어 회피 수치가 100% 여도 실제로는 100%로 작용하지 못하는 부분이 있습니다. 
해당 부분 초월던전 몬스터 적중도로 첨부하였습니다.</t>
    <phoneticPr fontId="6" type="noConversion"/>
  </si>
  <si>
    <t>뱀파이어 무기 공격력 90% -&gt; 95% 변경 
(뱀파이어의 경우 무기 공격력이 올라감에 따라 체력흡수량이 증가함에 따라 공격력을 상승시키고 지켜보려 합니다.)</t>
    <phoneticPr fontId="6" type="noConversion"/>
  </si>
  <si>
    <t>A) 점령전 내 체력회복(흡혈,치유, 기타 체력회복관련), 반사수치 제한 예정 (현재 작업중)</t>
    <phoneticPr fontId="6" type="noConversion"/>
  </si>
  <si>
    <t>(1) 점령전 관련 상세 기획문서_OccupationStage 참고 - 점령전 오픈 시간은 현재 테스트용입니다.</t>
    <phoneticPr fontId="6" type="noConversion"/>
  </si>
  <si>
    <t>스킬, 수호석, 전승 스킬, 아이템 밸런스 변경 사항에 대해서는 플레이 테스트가 필요합니다.</t>
    <phoneticPr fontId="6" type="noConversion"/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</si>
  <si>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rgb="FF000000"/>
        <rFont val="맑은 고딕"/>
        <family val="3"/>
        <charset val="129"/>
        <scheme val="minor"/>
      </rPr>
      <t>축복</t>
    </r>
  </si>
  <si>
    <r>
      <t xml:space="preserve">- 뱀파이어 무기의 활성화를 겨냥한 스킬인지 궁금함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맞습니다.</t>
    </r>
  </si>
  <si>
    <r>
      <t xml:space="preserve">- 회복되는 생명력의 수치와 무관하게 N%의 공격력이 증가하는지?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무관하게 증가합니다.</t>
    </r>
  </si>
  <si>
    <r>
      <t xml:space="preserve">- N% 증가하는 공격력의 유지시간은 어떻게 되는지?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지속 시간 2초 고정입니다.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</si>
  <si>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신멸</t>
    </r>
  </si>
  <si>
    <t>- “적중”의 경우 기본적으로 “100”이 넘는 캐릭터들이 대부분</t>
  </si>
  <si>
    <t>- “적중” 대비 “신성력”이 증가함으로써, 기존 “신성력” 옵션을 갖고 있는 아이템들의 가치가 현저하게 떨어질 수 있는 상황이 발생할 수 있음(신멸을 고단으로 강화했을 경우..)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</si>
  <si>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이 부분은 테이블 상 수치 입력이 잘못된 부분으로써 50레벨 달성 후 우리 게임에서 맞출 수 있는 모든 적중도 옵션을 챙길 경우 클래스에 따라 28~29 정도 상승하는 것을 적정 수준으로 보고 있습니다.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</si>
  <si>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약화</t>
    </r>
  </si>
  <si>
    <r>
      <t xml:space="preserve">- PVP 용도에 특화된 스킬인지?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중독 수호석 및 각 클래스 마다 2~5개까지 상태 이상 스킬을 보유하고 있으며, 이에 따라 PVE에서도 활용 가능한 수호석이라 보고 있습니다.</t>
    </r>
  </si>
  <si>
    <r>
      <t xml:space="preserve">- “상태 이상”의 경우 수호석의 효과까지 반영되는 부분인지?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반영 됩니다.</t>
    </r>
  </si>
  <si>
    <t>- [상태 이상 저항]을 상쇄 시킬 수 있는 별도의 아이템/buff 등이 있다면 PVP에서 더욱 활용도가 높아질 것으로 예상 됨</t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</si>
  <si>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용맹</t>
    </r>
  </si>
  <si>
    <t>- 원거리 공격 위주의 클래스(아칸/데몬헌터)에게는 상대적으로 불리한 스킬로 보여짐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</si>
  <si>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내 캐릭터 기준으로 반지름을 계산하며, 초월 던전 기준 몬스터 생성 트리거를 밟았을 때 나오는 끝자락의 몬스터까지 포함되도록 적용할 예정입니다.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</si>
  <si>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절개</t>
    </r>
  </si>
  <si>
    <t>- 나이트의 경우 마땅한 “상태 이상” 스킬이 없는 상태로..나이트 유저이 상대적으로 불만을 표출할 수 있을 것으로 예상 됨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</si>
  <si>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현재 나이트는 상태 이상 스킬 4가지를 보유한 클래스이며, 나이트의 주요 스킬인 나선격과 회오리에 이동 속도 감소 상태 이상이 붙어 있습니다.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</si>
  <si>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- [약화] 스킬과 동일하게 [상태 이상 저항]을 상쇄 시킬 수 있는 별도의 아이템/buff 등이 있다면 PVP에서 더욱 활용도가 높아질 것으로 예상 됨</t>
    </r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</si>
  <si>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즉, 전승 스킬 '용맹' 의 경우 범위의 문제라기 보다 트리거 밟은 순간에 생성된 몬스터들이 많을 때는 광분 상태처럼 강해졌다가 몬스터 수를 줄일수록 약해져가는 컨셉으로 기획하였습니다.</t>
    </r>
    <phoneticPr fontId="6" type="noConversion"/>
  </si>
  <si>
    <t>클래스</t>
    <phoneticPr fontId="6" type="noConversion"/>
  </si>
  <si>
    <t>스킬 이름</t>
    <phoneticPr fontId="6" type="noConversion"/>
  </si>
  <si>
    <t>상태 이상 효과</t>
    <phoneticPr fontId="6" type="noConversion"/>
  </si>
  <si>
    <t>버서커</t>
    <phoneticPr fontId="6" type="noConversion"/>
  </si>
  <si>
    <t>강타</t>
  </si>
  <si>
    <t>출혈/이속감소</t>
  </si>
  <si>
    <t>파괴</t>
  </si>
  <si>
    <t>방어력감소</t>
  </si>
  <si>
    <t>포효</t>
  </si>
  <si>
    <t>도발</t>
  </si>
  <si>
    <t>돌진</t>
  </si>
  <si>
    <t>기절</t>
  </si>
  <si>
    <t>데몬헌터</t>
    <phoneticPr fontId="6" type="noConversion"/>
  </si>
  <si>
    <t>화살비</t>
  </si>
  <si>
    <t>혼란</t>
  </si>
  <si>
    <t>중독탄</t>
  </si>
  <si>
    <t>아칸</t>
    <phoneticPr fontId="6" type="noConversion"/>
  </si>
  <si>
    <t>소각</t>
  </si>
  <si>
    <t>회오리</t>
  </si>
  <si>
    <t>이속감소</t>
  </si>
  <si>
    <t>유성</t>
  </si>
  <si>
    <t>뇌연격</t>
  </si>
  <si>
    <t>눈보라</t>
  </si>
  <si>
    <t>둔화, 방어감소</t>
  </si>
  <si>
    <t>나이트</t>
    <phoneticPr fontId="6" type="noConversion"/>
  </si>
  <si>
    <t>나선격</t>
  </si>
  <si>
    <t>이속감소, 출혈</t>
  </si>
  <si>
    <t>뇌격</t>
  </si>
  <si>
    <t>천둥</t>
  </si>
  <si>
    <t>&gt; 클래스 별 상태 이상 유발 스킬 목록</t>
    <phoneticPr fontId="6" type="noConversion"/>
  </si>
  <si>
    <t>수호자 레벨에 따른 추가 HP</t>
  </si>
  <si>
    <t>수호자 레벨에 따른 추가 방어력</t>
  </si>
  <si>
    <t>수호자 레벨 25부터 50단위로 추가 방어력 부여 (수호자 레벨 2000 - 추가 방어력 30750) ([NOX] 7성 20강 방어구 약 2.4개 더 착용한 것과 비슷한 수치)</t>
    <phoneticPr fontId="6" type="noConversion"/>
  </si>
  <si>
    <t>- 도움 : 범빗의 데미지가 과도하게 높게 설정된 것으로 파악됨</t>
  </si>
  <si>
    <t>ex) 검은색 3마리가 동시에 자폭할 경우 “생명력 40만”을 보유한 캐릭터도 “순삭” 당함</t>
  </si>
  <si>
    <t># 범빗의 데미지를 적절하게 조절한다면 PVP에서 전략적인 요소로도 활용 가능할 것으로 예상 됨</t>
  </si>
  <si>
    <t>- 중독 : PVP 진행 시 “중독 상태의 캐릭터”에게 “PVP 보정 데미지”가 아닌 실제 데미지가 적용되는 것으로 추정 됨(현재 Live 환경의 “길드전”에서도 유사한 현상이 발생하고 있음)</t>
  </si>
  <si>
    <t>- 신성 : PVP 진행 시 “상대 캐릭터”에게 방어력을 무시한 데미지가 적용되는 것으로 추정</t>
  </si>
  <si>
    <t>- 신속 : 공속이 비정상적으로 상승/적용되는 것으로 추정(내부 테스트 진행 중)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</si>
  <si>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신속 수호석이 증가시켜주는 공격 속도에 버그가 있어 현재 수정한 상태입니다.</t>
    </r>
  </si>
  <si>
    <t>- 고통 : 콤보 한계치가 200까지 스택이 쌓이고 있음(기획서에는 한계가 999로 기재됨)</t>
  </si>
  <si>
    <t>- 부활 : “은총”에 비해서 상대적으로 생명력 회복량이 낮게 설정된 것으로 보여짐(약간의 상향 건의)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</si>
  <si>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도움의 경우 결투장에서도 안 쓰였던 무의미한 수호석이었기에 이번 수호석 리뉴얼에서 상향이 필요한 0순위 수호석 중 1개였습니다.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</si>
  <si>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피해량은 기획적으로 의도한 현상이며, 결투장에서만 적용되던 공격력, 방어력 제한 수치 값이 점령전에도 적용될 예정입니다.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</si>
  <si>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결투장에서만 적용되던 공격력, 방어력 제한 수치 값이 점령전에도 적용될 예정입니다.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</si>
  <si>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라이브 빌드에는 정상적으로 999까지 적용될 예정입니다.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</si>
  <si>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고통 수호석이 210콤보 달성했을 때 받을 수 있는 최대 효과를 내므로 QA 빌드의 플레이 테스트 시 200콤보 제한은 큰 차이가 없습니다.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</si>
  <si>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의도된 현상이며, 이번 수호석 리뉴얼을 통해 부활과 은총 수호석을 함께 장착한 경우 2번 부활이 되도록 변경되었습니다.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</si>
  <si>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은총의 경우 효과 발동 시 일정 시간 동안 피해 감소 효과를 받지만, 부활의 경우 아예 피해를 받지 않는 상태가 되므로 생명력 회복량이 낮게 설정되었습니다.</t>
    </r>
    <phoneticPr fontId="6" type="noConversion"/>
  </si>
  <si>
    <t>(1) 8종의 전승 스킬 추가 (전승 8종에 대한 스킬 능력 : 20170627_SuccessionSkill 참고) [문의사항 관련 답변 추가]</t>
    <phoneticPr fontId="6" type="noConversion"/>
  </si>
  <si>
    <t>수호석 : 20170627_GuardianStone 참고 [문의사항 관련 답변 추가]</t>
    <phoneticPr fontId="6" type="noConversion"/>
  </si>
  <si>
    <t>수호자 레벨 50부터 50단위로 추가 생명력 부여 (수호자 레벨 2000 - 추가 생명력 91328)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</si>
</sst>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6" formatCode="&quot;₩&quot;#,##0;[Red]\-&quot;₩&quot;#,##0"/>
    <numFmt numFmtId="41" formatCode="_-* #,##0_-;\-* #,##0_-;_-* &quot;-&quot;_-;_-@_-"/>
    <numFmt numFmtId="43" formatCode="_-* #,##0.00_-;\-* #,##0.00_-;_-* &quot;-&quot;??_-;_-@_-"/>
    <numFmt numFmtId="176" formatCode="0.00_);[Red]\(0.00\)"/>
    <numFmt numFmtId="177" formatCode="0_ "/>
    <numFmt numFmtId="178" formatCode="0.00_ "/>
    <numFmt numFmtId="179" formatCode="#,##0_ "/>
    <numFmt numFmtId="180" formatCode="0.0000_);[Red]\(0.0000\)"/>
    <numFmt numFmtId="181" formatCode="0.000_);[Red]\(0.000\)"/>
    <numFmt numFmtId="182" formatCode="0_);[Red]\(0\)"/>
    <numFmt numFmtId="183" formatCode="0.000"/>
    <numFmt numFmtId="184" formatCode="#,##0_);[Red]\(#,##0\)"/>
    <numFmt numFmtId="185" formatCode="#,##0.00_);[Red]\(#,##0.00\)"/>
    <numFmt numFmtId="186" formatCode="0E+00"/>
    <numFmt numFmtId="187" formatCode="_-* #,##0_-;\-* #,##0_-;_-* &quot;-&quot;??_-;_-@_-"/>
    <numFmt numFmtId="188" formatCode="0.0000_ "/>
    <numFmt numFmtId="189" formatCode="&quot;₩&quot;#,##0"/>
    <numFmt numFmtId="190" formatCode="&quot;₩&quot;#,##0_);[Red]\(&quot;₩&quot;#,##0\)"/>
    <numFmt numFmtId="191" formatCode="0.000000000"/>
    <numFmt numFmtId="192" formatCode="0.0"/>
  </numFmts>
  <fonts count="173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b/>
      <sz val="14"/>
      <name val="맑은 고딕"/>
      <family val="3"/>
      <charset val="129"/>
    </font>
    <font>
      <b/>
      <sz val="16"/>
      <name val="맑은 고딕"/>
      <family val="3"/>
      <charset val="129"/>
    </font>
    <font>
      <sz val="8"/>
      <name val="맑은 고딕"/>
      <family val="2"/>
      <charset val="129"/>
      <scheme val="minor"/>
    </font>
    <font>
      <sz val="10"/>
      <color rgb="FF000000"/>
      <name val="Arial"/>
      <family val="2"/>
    </font>
    <font>
      <b/>
      <sz val="10"/>
      <color rgb="FF00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11"/>
      <color theme="1"/>
      <name val="Malgun Gothic"/>
      <family val="3"/>
      <charset val="129"/>
    </font>
    <font>
      <sz val="11"/>
      <color theme="1"/>
      <name val="Calibri"/>
      <family val="2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Calibri"/>
      <family val="3"/>
      <charset val="129"/>
    </font>
    <font>
      <sz val="9"/>
      <color indexed="8"/>
      <name val="맑은 고딕"/>
      <family val="3"/>
      <charset val="129"/>
    </font>
    <font>
      <sz val="11"/>
      <name val="돋움"/>
      <family val="3"/>
      <charset val="129"/>
    </font>
    <font>
      <sz val="9"/>
      <name val="맑은 고딕"/>
      <family val="3"/>
      <charset val="129"/>
    </font>
    <font>
      <sz val="9"/>
      <color indexed="10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10"/>
      <color indexed="10"/>
      <name val="맑은 고딕"/>
      <family val="3"/>
      <charset val="129"/>
    </font>
    <font>
      <sz val="8"/>
      <name val="맑은 고딕"/>
      <family val="3"/>
      <charset val="129"/>
    </font>
    <font>
      <sz val="10"/>
      <name val="맑은 고딕"/>
      <family val="3"/>
      <charset val="129"/>
    </font>
    <font>
      <b/>
      <sz val="9"/>
      <color indexed="8"/>
      <name val="Tahoma"/>
      <family val="3"/>
      <charset val="129"/>
    </font>
    <font>
      <sz val="9"/>
      <color indexed="8"/>
      <name val="Tahoma"/>
      <family val="3"/>
      <charset val="129"/>
    </font>
    <font>
      <sz val="9"/>
      <color indexed="8"/>
      <name val="돋움"/>
      <family val="3"/>
      <charset val="129"/>
    </font>
    <font>
      <b/>
      <sz val="9"/>
      <color indexed="8"/>
      <name val="돋움"/>
      <family val="3"/>
      <charset val="129"/>
    </font>
    <font>
      <sz val="11"/>
      <color rgb="FFFF0000"/>
      <name val="맑은 고딕"/>
      <family val="2"/>
      <charset val="129"/>
      <scheme val="minor"/>
    </font>
    <font>
      <b/>
      <sz val="10"/>
      <color indexed="9"/>
      <name val="맑은 고딕"/>
      <family val="3"/>
      <charset val="129"/>
    </font>
    <font>
      <b/>
      <sz val="9"/>
      <color indexed="9"/>
      <name val="맑은 고딕"/>
      <family val="3"/>
      <charset val="129"/>
    </font>
    <font>
      <sz val="9"/>
      <color rgb="FFFF0000"/>
      <name val="맑은 고딕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</font>
    <font>
      <sz val="11"/>
      <name val="맑은 고딕"/>
      <family val="3"/>
      <charset val="129"/>
    </font>
    <font>
      <sz val="10"/>
      <color rgb="FFFF0000"/>
      <name val="맑은 고딕"/>
      <family val="3"/>
      <charset val="129"/>
    </font>
    <font>
      <b/>
      <sz val="1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0"/>
      <color theme="9" tint="-0.249977111117893"/>
      <name val="맑은 고딕"/>
      <family val="3"/>
      <charset val="129"/>
      <scheme val="minor"/>
    </font>
    <font>
      <sz val="10"/>
      <color rgb="FF00B050"/>
      <name val="맑은 고딕"/>
      <family val="2"/>
      <charset val="129"/>
      <scheme val="minor"/>
    </font>
    <font>
      <sz val="11"/>
      <color theme="9" tint="-0.249977111117893"/>
      <name val="Malgun Gothic"/>
      <family val="3"/>
      <charset val="129"/>
    </font>
    <font>
      <sz val="11"/>
      <color theme="9" tint="-0.249977111117893"/>
      <name val="Calibri"/>
      <family val="2"/>
    </font>
    <font>
      <sz val="11"/>
      <color rgb="FF00B050"/>
      <name val="맑은 고딕"/>
      <family val="2"/>
      <charset val="129"/>
      <scheme val="minor"/>
    </font>
    <font>
      <sz val="11"/>
      <color rgb="FF00B050"/>
      <name val="맑은 고딕"/>
      <family val="3"/>
      <charset val="129"/>
      <scheme val="minor"/>
    </font>
    <font>
      <sz val="11"/>
      <color rgb="FFC00000"/>
      <name val="맑은 고딕"/>
      <family val="3"/>
      <charset val="129"/>
      <scheme val="minor"/>
    </font>
    <font>
      <sz val="11"/>
      <color theme="9" tint="-0.249977111117893"/>
      <name val="맑은 고딕"/>
      <family val="3"/>
      <charset val="129"/>
      <scheme val="minor"/>
    </font>
    <font>
      <sz val="10"/>
      <color rgb="FF00B05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10"/>
      <name val="Calibri"/>
      <family val="2"/>
    </font>
    <font>
      <sz val="10"/>
      <color indexed="9"/>
      <name val="맑은 고딕"/>
      <family val="3"/>
      <charset val="129"/>
    </font>
    <font>
      <strike/>
      <sz val="11"/>
      <color theme="1"/>
      <name val="맑은 고딕"/>
      <family val="3"/>
      <charset val="129"/>
      <scheme val="minor"/>
    </font>
    <font>
      <strike/>
      <sz val="10"/>
      <color theme="1"/>
      <name val="맑은 고딕"/>
      <family val="3"/>
      <charset val="129"/>
      <scheme val="minor"/>
    </font>
    <font>
      <sz val="10"/>
      <color theme="1"/>
      <name val="Malgun Gothic"/>
      <family val="3"/>
      <charset val="129"/>
    </font>
    <font>
      <sz val="10"/>
      <color rgb="FF000000"/>
      <name val="Calibri"/>
      <family val="2"/>
    </font>
    <font>
      <sz val="9"/>
      <color rgb="FF000000"/>
      <name val="맑은 고딕"/>
      <family val="3"/>
      <charset val="129"/>
    </font>
    <font>
      <sz val="10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theme="1"/>
      <name val="Calibri"/>
      <family val="2"/>
    </font>
    <font>
      <sz val="11"/>
      <color theme="1"/>
      <name val="맑은 고딕"/>
      <family val="2"/>
      <charset val="129"/>
      <scheme val="minor"/>
    </font>
    <font>
      <sz val="11"/>
      <color rgb="FF0070C0"/>
      <name val="맑은 고딕"/>
      <family val="2"/>
      <charset val="129"/>
      <scheme val="minor"/>
    </font>
    <font>
      <sz val="11"/>
      <name val="맑은 고딕"/>
      <family val="2"/>
      <charset val="129"/>
      <scheme val="minor"/>
    </font>
    <font>
      <b/>
      <sz val="10"/>
      <color rgb="FF000000"/>
      <name val="Malgun Gothic"/>
      <family val="3"/>
      <charset val="129"/>
    </font>
    <font>
      <sz val="9"/>
      <color rgb="FF000000"/>
      <name val="돋움"/>
      <family val="3"/>
      <charset val="129"/>
    </font>
    <font>
      <sz val="11"/>
      <color indexed="10"/>
      <name val="맑은 고딕"/>
      <family val="3"/>
      <charset val="129"/>
    </font>
    <font>
      <b/>
      <sz val="10"/>
      <name val="맑은 고딕"/>
      <family val="3"/>
      <charset val="129"/>
    </font>
    <font>
      <sz val="10"/>
      <color theme="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Malgun Gothic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rgb="FFFF0000"/>
      <name val="Calibri"/>
      <family val="2"/>
    </font>
    <font>
      <sz val="10"/>
      <color rgb="FFFF0000"/>
      <name val="Malgun Gothic"/>
      <family val="3"/>
      <charset val="129"/>
    </font>
    <font>
      <sz val="10"/>
      <color rgb="FFFF0000"/>
      <name val="Calibri"/>
      <family val="2"/>
    </font>
    <font>
      <sz val="10"/>
      <name val="Malgun Gothic"/>
      <family val="3"/>
      <charset val="129"/>
    </font>
    <font>
      <sz val="10"/>
      <color theme="1"/>
      <name val="맑은 고딕"/>
      <family val="3"/>
      <charset val="129"/>
    </font>
    <font>
      <sz val="11"/>
      <color theme="1"/>
      <name val="맑은 고딕"/>
      <family val="3"/>
      <charset val="129"/>
    </font>
    <font>
      <b/>
      <sz val="10"/>
      <color rgb="FFFF0000"/>
      <name val="맑은 고딕"/>
      <family val="3"/>
      <charset val="129"/>
    </font>
    <font>
      <b/>
      <sz val="11"/>
      <color indexed="10"/>
      <name val="맑은 고딕"/>
      <family val="3"/>
      <charset val="129"/>
    </font>
    <font>
      <b/>
      <sz val="11"/>
      <name val="맑은 고딕"/>
      <family val="3"/>
      <charset val="129"/>
    </font>
    <font>
      <b/>
      <sz val="11"/>
      <color rgb="FFFF0000"/>
      <name val="맑은 고딕"/>
      <family val="3"/>
      <charset val="129"/>
    </font>
    <font>
      <b/>
      <sz val="10"/>
      <name val="맑은 고딕"/>
      <family val="2"/>
      <charset val="129"/>
      <scheme val="minor"/>
    </font>
    <font>
      <b/>
      <sz val="10"/>
      <name val="맑은 고딕"/>
      <family val="3"/>
      <charset val="129"/>
      <scheme val="minor"/>
    </font>
    <font>
      <sz val="10"/>
      <color theme="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rgb="FF00B050"/>
      <name val="맑은 고딕"/>
      <family val="3"/>
      <charset val="129"/>
      <scheme val="minor"/>
    </font>
    <font>
      <sz val="10"/>
      <color rgb="FF7030A0"/>
      <name val="맑은 고딕"/>
      <family val="3"/>
      <charset val="129"/>
      <scheme val="minor"/>
    </font>
    <font>
      <sz val="10"/>
      <color rgb="FF000000"/>
      <name val="Wingdings"/>
      <charset val="2"/>
    </font>
    <font>
      <sz val="10"/>
      <color rgb="FF000000"/>
      <name val="Times New Roman"/>
      <family val="1"/>
    </font>
    <font>
      <b/>
      <sz val="10"/>
      <color rgb="FF0070C0"/>
      <name val="맑은 고딕"/>
      <family val="3"/>
      <charset val="129"/>
      <scheme val="minor"/>
    </font>
    <font>
      <sz val="10"/>
      <color rgb="FF00B0F0"/>
      <name val="맑은 고딕"/>
      <family val="3"/>
      <charset val="129"/>
      <scheme val="minor"/>
    </font>
    <font>
      <sz val="10"/>
      <color rgb="FFFF6600"/>
      <name val="맑은 고딕"/>
      <family val="3"/>
      <charset val="129"/>
      <scheme val="minor"/>
    </font>
    <font>
      <sz val="10"/>
      <color rgb="FFFF0000"/>
      <name val="Wingdings"/>
      <charset val="2"/>
    </font>
    <font>
      <sz val="10"/>
      <color rgb="FFFF0000"/>
      <name val="Times New Roman"/>
      <family val="1"/>
    </font>
    <font>
      <sz val="10"/>
      <color rgb="FF002060"/>
      <name val="맑은 고딕"/>
      <family val="3"/>
      <charset val="129"/>
      <scheme val="minor"/>
    </font>
    <font>
      <sz val="10"/>
      <color rgb="FF806000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inor"/>
    </font>
    <font>
      <sz val="10"/>
      <color theme="0" tint="-0.34998626667073579"/>
      <name val="맑은 고딕"/>
      <family val="3"/>
      <charset val="129"/>
      <scheme val="minor"/>
    </font>
    <font>
      <sz val="9"/>
      <color rgb="FF00000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rgb="FF000000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10"/>
      <color indexed="30"/>
      <name val="맑은 고딕"/>
      <family val="3"/>
      <charset val="129"/>
    </font>
    <font>
      <u/>
      <sz val="11"/>
      <color theme="10"/>
      <name val="맑은 고딕"/>
      <family val="2"/>
      <charset val="129"/>
      <scheme val="minor"/>
    </font>
    <font>
      <u/>
      <sz val="10"/>
      <color theme="10"/>
      <name val="맑은 고딕"/>
      <family val="2"/>
      <charset val="129"/>
      <scheme val="minor"/>
    </font>
    <font>
      <u/>
      <sz val="9"/>
      <color theme="10"/>
      <name val="맑은 고딕"/>
      <family val="2"/>
      <charset val="129"/>
      <scheme val="minor"/>
    </font>
    <font>
      <u/>
      <sz val="9"/>
      <color theme="10"/>
      <name val="맑은 고딕"/>
      <family val="3"/>
      <charset val="129"/>
      <scheme val="minor"/>
    </font>
    <font>
      <b/>
      <sz val="9"/>
      <color rgb="FFC00000"/>
      <name val="맑은 고딕"/>
      <family val="3"/>
      <charset val="129"/>
      <scheme val="minor"/>
    </font>
    <font>
      <b/>
      <sz val="10"/>
      <color rgb="FFC00000"/>
      <name val="맑은 고딕"/>
      <family val="3"/>
      <charset val="129"/>
      <scheme val="minor"/>
    </font>
    <font>
      <sz val="10"/>
      <color rgb="FFFF0000"/>
      <name val="맑은 고딕"/>
      <family val="2"/>
      <charset val="129"/>
      <scheme val="minor"/>
    </font>
    <font>
      <sz val="9"/>
      <color theme="1"/>
      <name val="맑은 고딕"/>
      <family val="2"/>
      <charset val="129"/>
    </font>
    <font>
      <sz val="10"/>
      <color theme="1" tint="0.499984740745262"/>
      <name val="맑은 고딕"/>
      <family val="3"/>
      <charset val="129"/>
    </font>
    <font>
      <sz val="11"/>
      <color theme="1" tint="0.499984740745262"/>
      <name val="맑은 고딕"/>
      <family val="2"/>
      <charset val="129"/>
      <scheme val="minor"/>
    </font>
    <font>
      <sz val="11"/>
      <color theme="1" tint="0.499984740745262"/>
      <name val="맑은 고딕"/>
      <family val="3"/>
      <charset val="129"/>
      <scheme val="minor"/>
    </font>
    <font>
      <u/>
      <sz val="10"/>
      <color theme="10"/>
      <name val="맑은 고딕"/>
      <family val="3"/>
      <charset val="129"/>
      <scheme val="minor"/>
    </font>
    <font>
      <sz val="11"/>
      <color theme="10"/>
      <name val="맑은 고딕"/>
      <family val="2"/>
      <charset val="129"/>
      <scheme val="minor"/>
    </font>
    <font>
      <b/>
      <sz val="10"/>
      <color theme="1"/>
      <name val="맑은 고딕"/>
      <family val="2"/>
      <charset val="129"/>
      <scheme val="minor"/>
    </font>
    <font>
      <sz val="11"/>
      <color rgb="FF0070C0"/>
      <name val="맑은 고딕"/>
      <family val="3"/>
      <charset val="129"/>
      <scheme val="minor"/>
    </font>
    <font>
      <sz val="11"/>
      <color rgb="FFC00000"/>
      <name val="맑은 고딕"/>
      <family val="2"/>
      <charset val="129"/>
      <scheme val="minor"/>
    </font>
    <font>
      <sz val="9"/>
      <color theme="0"/>
      <name val="맑은 고딕"/>
      <family val="3"/>
      <charset val="129"/>
      <scheme val="minor"/>
    </font>
    <font>
      <b/>
      <sz val="9"/>
      <color theme="1"/>
      <name val="맑은 고딕"/>
      <family val="2"/>
      <charset val="129"/>
      <scheme val="minor"/>
    </font>
    <font>
      <sz val="7"/>
      <color theme="1"/>
      <name val="Times New Roman"/>
      <family val="1"/>
    </font>
    <font>
      <b/>
      <sz val="10"/>
      <color rgb="FFFFFFFF"/>
      <name val="맑은 고딕"/>
      <family val="3"/>
      <charset val="129"/>
      <scheme val="minor"/>
    </font>
    <font>
      <b/>
      <sz val="10"/>
      <color rgb="FF385623"/>
      <name val="맑은 고딕"/>
      <family val="3"/>
      <charset val="129"/>
      <scheme val="minor"/>
    </font>
    <font>
      <sz val="10"/>
      <color theme="1"/>
      <name val="Wingdings"/>
      <charset val="2"/>
    </font>
    <font>
      <sz val="10"/>
      <color rgb="FF385623"/>
      <name val="맑은 고딕"/>
      <family val="3"/>
      <charset val="129"/>
      <scheme val="minor"/>
    </font>
    <font>
      <sz val="10"/>
      <color rgb="FFED7D31"/>
      <name val="맑은 고딕"/>
      <family val="3"/>
      <charset val="129"/>
      <scheme val="minor"/>
    </font>
    <font>
      <sz val="10"/>
      <color rgb="FF2E74B5"/>
      <name val="맑은 고딕"/>
      <family val="3"/>
      <charset val="129"/>
      <scheme val="minor"/>
    </font>
    <font>
      <b/>
      <sz val="9"/>
      <color rgb="FF0070C0"/>
      <name val="맑은 고딕"/>
      <family val="3"/>
      <charset val="129"/>
      <scheme val="minor"/>
    </font>
    <font>
      <sz val="9"/>
      <color rgb="FFFF0000"/>
      <name val="맑은 고딕"/>
      <family val="3"/>
      <charset val="129"/>
      <scheme val="minor"/>
    </font>
    <font>
      <b/>
      <sz val="9"/>
      <color rgb="FFFF6600"/>
      <name val="맑은 고딕"/>
      <family val="3"/>
      <charset val="129"/>
      <scheme val="minor"/>
    </font>
    <font>
      <sz val="9"/>
      <color rgb="FF000000"/>
      <name val="굴림"/>
      <family val="3"/>
      <charset val="129"/>
    </font>
    <font>
      <sz val="9"/>
      <color rgb="FFFF6600"/>
      <name val="맑은 고딕"/>
      <family val="3"/>
      <charset val="129"/>
      <scheme val="minor"/>
    </font>
    <font>
      <sz val="9"/>
      <color rgb="FF806000"/>
      <name val="맑은 고딕"/>
      <family val="3"/>
      <charset val="129"/>
      <scheme val="minor"/>
    </font>
    <font>
      <sz val="9"/>
      <color rgb="FF7030A0"/>
      <name val="맑은 고딕"/>
      <family val="3"/>
      <charset val="129"/>
      <scheme val="minor"/>
    </font>
    <font>
      <sz val="9"/>
      <color rgb="FF00B050"/>
      <name val="맑은 고딕"/>
      <family val="3"/>
      <charset val="129"/>
      <scheme val="minor"/>
    </font>
    <font>
      <sz val="9"/>
      <color rgb="FF0070C0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  <scheme val="minor"/>
    </font>
    <font>
      <sz val="9"/>
      <color rgb="FFC00000"/>
      <name val="맑은 고딕"/>
      <family val="3"/>
      <charset val="129"/>
      <scheme val="minor"/>
    </font>
    <font>
      <b/>
      <sz val="10"/>
      <color indexed="10"/>
      <name val="맑은 고딕"/>
      <family val="3"/>
      <charset val="129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9"/>
      <color indexed="10"/>
      <name val="맑은 고딕"/>
      <family val="3"/>
      <charset val="129"/>
    </font>
    <font>
      <b/>
      <sz val="9"/>
      <color indexed="8"/>
      <name val="맑은 고딕"/>
      <family val="3"/>
      <charset val="129"/>
    </font>
    <font>
      <sz val="10"/>
      <color rgb="FFC00000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</font>
    <font>
      <b/>
      <sz val="14"/>
      <color rgb="FF1F4E79"/>
      <name val="맑은 고딕"/>
      <family val="3"/>
      <charset val="129"/>
      <scheme val="minor"/>
    </font>
    <font>
      <b/>
      <sz val="7"/>
      <color rgb="FF1F4E79"/>
      <name val="Times New Roman"/>
      <family val="1"/>
    </font>
    <font>
      <b/>
      <sz val="14"/>
      <color rgb="FF2E74B5"/>
      <name val="굴림"/>
      <family val="3"/>
      <charset val="129"/>
    </font>
    <font>
      <b/>
      <sz val="7"/>
      <color rgb="FF2E74B5"/>
      <name val="Times New Roman"/>
      <family val="1"/>
    </font>
    <font>
      <b/>
      <sz val="14"/>
      <color rgb="FF2E74B5"/>
      <name val="맑은 고딕"/>
      <family val="3"/>
      <charset val="129"/>
    </font>
    <font>
      <i/>
      <sz val="10"/>
      <color theme="1"/>
      <name val="맑은 고딕"/>
      <family val="3"/>
      <charset val="129"/>
      <scheme val="minor"/>
    </font>
    <font>
      <sz val="10"/>
      <color theme="1"/>
      <name val="Times New Roman"/>
      <family val="1"/>
    </font>
    <font>
      <sz val="10"/>
      <color theme="1"/>
      <name val="맑은 고딕"/>
      <family val="1"/>
      <scheme val="minor"/>
    </font>
    <font>
      <b/>
      <sz val="11"/>
      <color rgb="FFFFFFFF"/>
      <name val="맑은 고딕"/>
      <family val="3"/>
      <charset val="129"/>
      <scheme val="minor"/>
    </font>
    <font>
      <b/>
      <sz val="7"/>
      <color rgb="FFFF0000"/>
      <name val="Times New Roman"/>
      <family val="1"/>
    </font>
    <font>
      <b/>
      <sz val="10"/>
      <color rgb="FF00B0F0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  <scheme val="minor"/>
    </font>
    <font>
      <b/>
      <sz val="10"/>
      <color rgb="FF7030A0"/>
      <name val="맑은 고딕"/>
      <family val="3"/>
      <charset val="129"/>
      <scheme val="minor"/>
    </font>
    <font>
      <sz val="10"/>
      <color rgb="FF000000"/>
      <name val="맑은 고딕"/>
      <family val="2"/>
      <charset val="129"/>
    </font>
    <font>
      <b/>
      <sz val="10"/>
      <color rgb="FF000000"/>
      <name val="맑은 고딕"/>
      <family val="2"/>
      <charset val="129"/>
    </font>
    <font>
      <b/>
      <sz val="9"/>
      <color rgb="FF000000"/>
      <name val="맑은 고딕"/>
      <family val="3"/>
      <charset val="129"/>
    </font>
    <font>
      <sz val="9"/>
      <color rgb="FF000000"/>
      <name val="Wingdings"/>
      <charset val="2"/>
    </font>
    <font>
      <sz val="7"/>
      <color rgb="FF000000"/>
      <name val="Times New Roman"/>
      <family val="1"/>
    </font>
    <font>
      <sz val="9"/>
      <color theme="1"/>
      <name val="Wingdings"/>
      <charset val="2"/>
    </font>
    <font>
      <b/>
      <sz val="9"/>
      <name val="맑은 고딕"/>
      <family val="2"/>
      <charset val="129"/>
    </font>
    <font>
      <sz val="11"/>
      <color theme="1"/>
      <name val="Wingdings"/>
      <charset val="2"/>
    </font>
  </fonts>
  <fills count="113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000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591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CB9CA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D6DCE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DACE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5717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8497B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A8686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979FF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68ED8"/>
        <bgColor indexed="64"/>
      </patternFill>
    </fill>
    <fill>
      <patternFill patternType="solid">
        <fgColor rgb="FF2E74B5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1" tint="0.499984740745262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CC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198E0"/>
        <bgColor indexed="64"/>
      </patternFill>
    </fill>
  </fills>
  <borders count="19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A3A3A3"/>
      </left>
      <right style="medium">
        <color rgb="FFA3A3A3"/>
      </right>
      <top style="medium">
        <color rgb="FFA3A3A3"/>
      </top>
      <bottom style="medium">
        <color rgb="FFA3A3A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/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medium">
        <color indexed="64"/>
      </bottom>
      <diagonal/>
    </border>
    <border>
      <left/>
      <right style="thick">
        <color rgb="FFFFFFFF"/>
      </right>
      <top/>
      <bottom style="medium">
        <color rgb="FF5B9BD5"/>
      </bottom>
      <diagonal/>
    </border>
    <border>
      <left/>
      <right style="thick">
        <color rgb="FFFFFFFF"/>
      </right>
      <top/>
      <bottom style="medium">
        <color indexed="64"/>
      </bottom>
      <diagonal/>
    </border>
    <border>
      <left style="thick">
        <color rgb="FFFFFFFF"/>
      </left>
      <right style="thick">
        <color rgb="FFFFFFFF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5">
    <xf numFmtId="0" fontId="0" fillId="0" borderId="0">
      <alignment vertical="center"/>
    </xf>
    <xf numFmtId="0" fontId="1" fillId="0" borderId="0">
      <alignment vertical="center"/>
    </xf>
    <xf numFmtId="0" fontId="3" fillId="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  <xf numFmtId="0" fontId="2" fillId="0" borderId="0">
      <alignment vertical="center"/>
    </xf>
  </cellStyleXfs>
  <cellXfs count="2095">
    <xf numFmtId="0" fontId="0" fillId="0" borderId="0" xfId="0">
      <alignment vertical="center"/>
    </xf>
    <xf numFmtId="0" fontId="0" fillId="0" borderId="0" xfId="0" applyBorder="1">
      <alignment vertical="center"/>
    </xf>
    <xf numFmtId="0" fontId="5" fillId="0" borderId="0" xfId="1" applyFont="1" applyBorder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0" fillId="0" borderId="6" xfId="0" applyBorder="1">
      <alignment vertical="center"/>
    </xf>
    <xf numFmtId="0" fontId="8" fillId="0" borderId="10" xfId="0" applyFont="1" applyBorder="1">
      <alignment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Border="1">
      <alignment vertical="center"/>
    </xf>
    <xf numFmtId="0" fontId="9" fillId="0" borderId="11" xfId="0" applyFont="1" applyBorder="1">
      <alignment vertical="center"/>
    </xf>
    <xf numFmtId="0" fontId="9" fillId="0" borderId="0" xfId="0" applyFont="1">
      <alignment vertical="center"/>
    </xf>
    <xf numFmtId="0" fontId="14" fillId="0" borderId="0" xfId="0" applyFont="1">
      <alignment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5" fillId="0" borderId="0" xfId="0" applyFont="1">
      <alignment vertical="center"/>
    </xf>
    <xf numFmtId="0" fontId="17" fillId="0" borderId="0" xfId="0" applyFont="1">
      <alignment vertical="center"/>
    </xf>
    <xf numFmtId="0" fontId="0" fillId="0" borderId="7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1" fillId="0" borderId="10" xfId="0" applyFont="1" applyBorder="1">
      <alignment vertical="center"/>
    </xf>
    <xf numFmtId="0" fontId="0" fillId="0" borderId="3" xfId="0" applyFont="1" applyBorder="1">
      <alignment vertical="center"/>
    </xf>
    <xf numFmtId="0" fontId="0" fillId="0" borderId="0" xfId="0" applyFont="1">
      <alignment vertical="center"/>
    </xf>
    <xf numFmtId="0" fontId="0" fillId="0" borderId="8" xfId="0" applyFont="1" applyBorder="1" applyAlignment="1">
      <alignment vertical="center"/>
    </xf>
    <xf numFmtId="0" fontId="0" fillId="0" borderId="5" xfId="0" applyFont="1" applyBorder="1">
      <alignment vertical="center"/>
    </xf>
    <xf numFmtId="0" fontId="16" fillId="0" borderId="0" xfId="0" applyFont="1">
      <alignment vertical="center"/>
    </xf>
    <xf numFmtId="0" fontId="1" fillId="0" borderId="0" xfId="0" applyFont="1" applyBorder="1">
      <alignment vertical="center"/>
    </xf>
    <xf numFmtId="0" fontId="0" fillId="0" borderId="1" xfId="0" applyFont="1" applyBorder="1">
      <alignment vertical="center"/>
    </xf>
    <xf numFmtId="0" fontId="1" fillId="0" borderId="0" xfId="0" applyFont="1">
      <alignment vertical="center"/>
    </xf>
    <xf numFmtId="0" fontId="16" fillId="0" borderId="0" xfId="0" applyFont="1" applyBorder="1">
      <alignment vertical="center"/>
    </xf>
    <xf numFmtId="0" fontId="1" fillId="0" borderId="11" xfId="0" applyFont="1" applyBorder="1">
      <alignment vertical="center"/>
    </xf>
    <xf numFmtId="0" fontId="0" fillId="0" borderId="2" xfId="0" applyFont="1" applyBorder="1">
      <alignment vertical="center"/>
    </xf>
    <xf numFmtId="0" fontId="14" fillId="0" borderId="0" xfId="0" applyFont="1" applyAlignment="1">
      <alignment horizontal="left" vertical="center" indent="1"/>
    </xf>
    <xf numFmtId="49" fontId="22" fillId="11" borderId="13" xfId="10" applyNumberFormat="1" applyFont="1" applyFill="1" applyBorder="1" applyAlignment="1">
      <alignment horizontal="center" vertical="center"/>
    </xf>
    <xf numFmtId="0" fontId="14" fillId="0" borderId="0" xfId="0" applyFont="1" applyBorder="1">
      <alignment vertical="center"/>
    </xf>
    <xf numFmtId="0" fontId="1" fillId="0" borderId="0" xfId="0" applyFont="1" applyFill="1" applyBorder="1">
      <alignment vertical="center"/>
    </xf>
    <xf numFmtId="0" fontId="2" fillId="0" borderId="0" xfId="12">
      <alignment vertical="center"/>
    </xf>
    <xf numFmtId="0" fontId="2" fillId="0" borderId="0" xfId="12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quotePrefix="1" applyFill="1" applyBorder="1">
      <alignment vertical="center"/>
    </xf>
    <xf numFmtId="0" fontId="2" fillId="0" borderId="0" xfId="17" applyNumberFormat="1" applyFont="1" applyFill="1" applyBorder="1" applyAlignment="1" applyProtection="1">
      <alignment vertical="center"/>
    </xf>
    <xf numFmtId="49" fontId="22" fillId="11" borderId="13" xfId="10" applyNumberFormat="1" applyFont="1" applyFill="1" applyBorder="1" applyAlignment="1">
      <alignment horizontal="center" vertical="center" wrapText="1"/>
    </xf>
    <xf numFmtId="49" fontId="22" fillId="3" borderId="13" xfId="10" applyNumberFormat="1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0" fontId="22" fillId="0" borderId="0" xfId="12" applyFont="1" applyAlignment="1">
      <alignment horizontal="center" vertical="center"/>
    </xf>
    <xf numFmtId="0" fontId="0" fillId="0" borderId="16" xfId="0" applyBorder="1">
      <alignment vertical="center"/>
    </xf>
    <xf numFmtId="0" fontId="0" fillId="0" borderId="19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9" fillId="0" borderId="0" xfId="0" applyFont="1" applyFill="1" applyBorder="1">
      <alignment vertical="center"/>
    </xf>
    <xf numFmtId="0" fontId="39" fillId="0" borderId="0" xfId="1" applyFont="1" applyBorder="1" applyAlignment="1">
      <alignment horizontal="left" vertical="center"/>
    </xf>
    <xf numFmtId="0" fontId="35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11" xfId="0" applyFont="1" applyBorder="1">
      <alignment vertical="center"/>
    </xf>
    <xf numFmtId="0" fontId="0" fillId="0" borderId="8" xfId="0" applyFont="1" applyBorder="1">
      <alignment vertical="center"/>
    </xf>
    <xf numFmtId="0" fontId="0" fillId="0" borderId="9" xfId="0" applyFont="1" applyBorder="1">
      <alignment vertical="center"/>
    </xf>
    <xf numFmtId="49" fontId="33" fillId="4" borderId="27" xfId="10" applyNumberFormat="1" applyFont="1" applyFill="1" applyBorder="1" applyAlignment="1">
      <alignment horizontal="center" vertical="center"/>
    </xf>
    <xf numFmtId="49" fontId="22" fillId="6" borderId="26" xfId="9" applyNumberFormat="1" applyFont="1" applyBorder="1" applyAlignment="1">
      <alignment horizontal="left" vertical="center" wrapText="1"/>
    </xf>
    <xf numFmtId="0" fontId="22" fillId="14" borderId="26" xfId="9" applyFont="1" applyFill="1" applyBorder="1" applyAlignment="1">
      <alignment horizontal="center" vertical="center"/>
    </xf>
    <xf numFmtId="49" fontId="22" fillId="17" borderId="26" xfId="9" applyNumberFormat="1" applyFont="1" applyFill="1" applyBorder="1" applyAlignment="1">
      <alignment horizontal="left" vertical="center" wrapText="1"/>
    </xf>
    <xf numFmtId="49" fontId="24" fillId="3" borderId="26" xfId="9" applyNumberFormat="1" applyFont="1" applyFill="1" applyBorder="1" applyAlignment="1">
      <alignment horizontal="left" vertical="center" wrapText="1"/>
    </xf>
    <xf numFmtId="49" fontId="22" fillId="9" borderId="26" xfId="9" applyNumberFormat="1" applyFont="1" applyFill="1" applyBorder="1" applyAlignment="1">
      <alignment horizontal="left" vertical="center" wrapText="1"/>
    </xf>
    <xf numFmtId="49" fontId="24" fillId="12" borderId="26" xfId="9" applyNumberFormat="1" applyFont="1" applyFill="1" applyBorder="1" applyAlignment="1">
      <alignment horizontal="left" vertical="center" wrapText="1"/>
    </xf>
    <xf numFmtId="49" fontId="24" fillId="8" borderId="26" xfId="9" applyNumberFormat="1" applyFont="1" applyFill="1" applyBorder="1" applyAlignment="1">
      <alignment horizontal="left" vertical="center" wrapText="1"/>
    </xf>
    <xf numFmtId="0" fontId="26" fillId="14" borderId="26" xfId="9" applyFont="1" applyFill="1" applyBorder="1" applyAlignment="1">
      <alignment horizontal="center" vertical="center"/>
    </xf>
    <xf numFmtId="0" fontId="37" fillId="0" borderId="0" xfId="12" applyFont="1">
      <alignment vertical="center"/>
    </xf>
    <xf numFmtId="0" fontId="24" fillId="33" borderId="26" xfId="9" applyFont="1" applyFill="1" applyBorder="1" applyAlignment="1">
      <alignment horizontal="center" vertical="center"/>
    </xf>
    <xf numFmtId="49" fontId="26" fillId="12" borderId="26" xfId="9" applyNumberFormat="1" applyFont="1" applyFill="1" applyBorder="1" applyAlignment="1">
      <alignment horizontal="left" vertical="center" wrapText="1"/>
    </xf>
    <xf numFmtId="49" fontId="22" fillId="12" borderId="26" xfId="9" applyNumberFormat="1" applyFont="1" applyFill="1" applyBorder="1" applyAlignment="1">
      <alignment horizontal="left" vertical="center" wrapText="1"/>
    </xf>
    <xf numFmtId="0" fontId="24" fillId="15" borderId="26" xfId="9" applyFont="1" applyFill="1" applyBorder="1" applyAlignment="1">
      <alignment horizontal="center" vertical="center"/>
    </xf>
    <xf numFmtId="0" fontId="40" fillId="0" borderId="0" xfId="0" applyFont="1">
      <alignment vertical="center"/>
    </xf>
    <xf numFmtId="0" fontId="0" fillId="0" borderId="14" xfId="0" applyFont="1" applyBorder="1" applyAlignment="1">
      <alignment vertical="center"/>
    </xf>
    <xf numFmtId="0" fontId="0" fillId="0" borderId="0" xfId="0" applyFont="1" applyFill="1">
      <alignment vertical="center"/>
    </xf>
    <xf numFmtId="0" fontId="0" fillId="3" borderId="15" xfId="0" applyFill="1" applyBorder="1">
      <alignment vertical="center"/>
    </xf>
    <xf numFmtId="0" fontId="0" fillId="3" borderId="22" xfId="0" applyFill="1" applyBorder="1">
      <alignment vertical="center"/>
    </xf>
    <xf numFmtId="0" fontId="0" fillId="3" borderId="16" xfId="0" applyFill="1" applyBorder="1">
      <alignment vertical="center"/>
    </xf>
    <xf numFmtId="0" fontId="0" fillId="34" borderId="20" xfId="0" quotePrefix="1" applyFill="1" applyBorder="1">
      <alignment vertical="center"/>
    </xf>
    <xf numFmtId="0" fontId="0" fillId="34" borderId="28" xfId="0" applyFill="1" applyBorder="1">
      <alignment vertical="center"/>
    </xf>
    <xf numFmtId="0" fontId="0" fillId="34" borderId="21" xfId="0" applyFill="1" applyBorder="1">
      <alignment vertical="center"/>
    </xf>
    <xf numFmtId="0" fontId="0" fillId="35" borderId="0" xfId="0" applyFill="1" applyAlignment="1">
      <alignment horizontal="left" vertical="center"/>
    </xf>
    <xf numFmtId="0" fontId="0" fillId="35" borderId="0" xfId="0" applyFill="1">
      <alignment vertical="center"/>
    </xf>
    <xf numFmtId="0" fontId="0" fillId="35" borderId="0" xfId="0" applyFill="1" applyAlignment="1">
      <alignment horizontal="center"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0" fontId="0" fillId="9" borderId="35" xfId="0" applyFill="1" applyBorder="1">
      <alignment vertical="center"/>
    </xf>
    <xf numFmtId="0" fontId="0" fillId="9" borderId="36" xfId="0" applyFill="1" applyBorder="1">
      <alignment vertical="center"/>
    </xf>
    <xf numFmtId="0" fontId="41" fillId="10" borderId="26" xfId="0" applyFont="1" applyFill="1" applyBorder="1">
      <alignment vertical="center"/>
    </xf>
    <xf numFmtId="0" fontId="0" fillId="13" borderId="26" xfId="0" applyFill="1" applyBorder="1">
      <alignment vertical="center"/>
    </xf>
    <xf numFmtId="0" fontId="0" fillId="14" borderId="26" xfId="0" applyFill="1" applyBorder="1">
      <alignment vertical="center"/>
    </xf>
    <xf numFmtId="0" fontId="0" fillId="9" borderId="26" xfId="0" applyFill="1" applyBorder="1">
      <alignment vertical="center"/>
    </xf>
    <xf numFmtId="0" fontId="0" fillId="0" borderId="26" xfId="0" applyFill="1" applyBorder="1">
      <alignment vertical="center"/>
    </xf>
    <xf numFmtId="0" fontId="0" fillId="0" borderId="11" xfId="0" applyFill="1" applyBorder="1">
      <alignment vertical="center"/>
    </xf>
    <xf numFmtId="0" fontId="0" fillId="0" borderId="37" xfId="0" applyBorder="1">
      <alignment vertical="center"/>
    </xf>
    <xf numFmtId="0" fontId="0" fillId="0" borderId="15" xfId="0" applyBorder="1">
      <alignment vertical="center"/>
    </xf>
    <xf numFmtId="177" fontId="22" fillId="8" borderId="38" xfId="9" applyNumberFormat="1" applyFont="1" applyFill="1" applyBorder="1" applyAlignment="1">
      <alignment horizontal="center" vertical="center"/>
    </xf>
    <xf numFmtId="177" fontId="22" fillId="8" borderId="39" xfId="9" applyNumberFormat="1" applyFont="1" applyFill="1" applyBorder="1" applyAlignment="1">
      <alignment horizontal="center" vertical="center"/>
    </xf>
    <xf numFmtId="0" fontId="0" fillId="0" borderId="40" xfId="0" applyBorder="1">
      <alignment vertical="center"/>
    </xf>
    <xf numFmtId="0" fontId="0" fillId="0" borderId="17" xfId="0" applyBorder="1">
      <alignment vertical="center"/>
    </xf>
    <xf numFmtId="0" fontId="0" fillId="0" borderId="23" xfId="0" applyBorder="1">
      <alignment vertical="center"/>
    </xf>
    <xf numFmtId="2" fontId="0" fillId="0" borderId="26" xfId="0" applyNumberFormat="1" applyBorder="1">
      <alignment vertical="center"/>
    </xf>
    <xf numFmtId="2" fontId="0" fillId="0" borderId="41" xfId="0" applyNumberFormat="1" applyBorder="1">
      <alignment vertical="center"/>
    </xf>
    <xf numFmtId="0" fontId="0" fillId="0" borderId="26" xfId="0" applyBorder="1">
      <alignment vertical="center"/>
    </xf>
    <xf numFmtId="0" fontId="0" fillId="8" borderId="42" xfId="0" applyFill="1" applyBorder="1">
      <alignment vertical="center"/>
    </xf>
    <xf numFmtId="177" fontId="22" fillId="8" borderId="26" xfId="9" applyNumberFormat="1" applyFont="1" applyFill="1" applyBorder="1" applyAlignment="1">
      <alignment horizontal="center" vertical="center"/>
    </xf>
    <xf numFmtId="177" fontId="22" fillId="8" borderId="17" xfId="9" applyNumberFormat="1" applyFont="1" applyFill="1" applyBorder="1" applyAlignment="1">
      <alignment horizontal="center" vertical="center"/>
    </xf>
    <xf numFmtId="0" fontId="0" fillId="9" borderId="42" xfId="0" applyFill="1" applyBorder="1">
      <alignment vertical="center"/>
    </xf>
    <xf numFmtId="0" fontId="0" fillId="14" borderId="42" xfId="0" applyFill="1" applyBorder="1">
      <alignment vertical="center"/>
    </xf>
    <xf numFmtId="177" fontId="22" fillId="3" borderId="26" xfId="9" applyNumberFormat="1" applyFont="1" applyFill="1" applyBorder="1" applyAlignment="1">
      <alignment horizontal="center" vertical="center"/>
    </xf>
    <xf numFmtId="177" fontId="22" fillId="3" borderId="17" xfId="9" applyNumberFormat="1" applyFont="1" applyFill="1" applyBorder="1" applyAlignment="1">
      <alignment horizontal="center" vertical="center"/>
    </xf>
    <xf numFmtId="0" fontId="0" fillId="13" borderId="42" xfId="0" applyFill="1" applyBorder="1">
      <alignment vertical="center"/>
    </xf>
    <xf numFmtId="0" fontId="0" fillId="36" borderId="42" xfId="0" applyFill="1" applyBorder="1">
      <alignment vertical="center"/>
    </xf>
    <xf numFmtId="0" fontId="0" fillId="0" borderId="43" xfId="0" applyBorder="1">
      <alignment vertical="center"/>
    </xf>
    <xf numFmtId="0" fontId="0" fillId="10" borderId="20" xfId="0" applyFill="1" applyBorder="1">
      <alignment vertical="center"/>
    </xf>
    <xf numFmtId="0" fontId="0" fillId="0" borderId="28" xfId="0" applyBorder="1">
      <alignment vertical="center"/>
    </xf>
    <xf numFmtId="177" fontId="22" fillId="3" borderId="24" xfId="9" applyNumberFormat="1" applyFont="1" applyFill="1" applyBorder="1" applyAlignment="1">
      <alignment horizontal="center" vertical="center"/>
    </xf>
    <xf numFmtId="177" fontId="22" fillId="3" borderId="18" xfId="9" applyNumberFormat="1" applyFont="1" applyFill="1" applyBorder="1" applyAlignment="1">
      <alignment horizontal="center" vertical="center"/>
    </xf>
    <xf numFmtId="0" fontId="0" fillId="0" borderId="25" xfId="0" applyBorder="1">
      <alignment vertical="center"/>
    </xf>
    <xf numFmtId="0" fontId="0" fillId="7" borderId="17" xfId="0" applyFill="1" applyBorder="1">
      <alignment vertical="center"/>
    </xf>
    <xf numFmtId="0" fontId="0" fillId="7" borderId="23" xfId="0" applyFill="1" applyBorder="1">
      <alignment vertical="center"/>
    </xf>
    <xf numFmtId="2" fontId="0" fillId="7" borderId="41" xfId="0" applyNumberFormat="1" applyFill="1" applyBorder="1">
      <alignment vertical="center"/>
    </xf>
    <xf numFmtId="0" fontId="0" fillId="7" borderId="26" xfId="0" applyFill="1" applyBorder="1">
      <alignment vertical="center"/>
    </xf>
    <xf numFmtId="2" fontId="0" fillId="35" borderId="26" xfId="0" applyNumberFormat="1" applyFill="1" applyBorder="1">
      <alignment vertical="center"/>
    </xf>
    <xf numFmtId="177" fontId="22" fillId="0" borderId="26" xfId="9" applyNumberFormat="1" applyFont="1" applyFill="1" applyBorder="1" applyAlignment="1">
      <alignment horizontal="center" vertical="center"/>
    </xf>
    <xf numFmtId="0" fontId="0" fillId="37" borderId="44" xfId="0" applyFill="1" applyBorder="1" applyAlignment="1">
      <alignment horizontal="center" vertical="center"/>
    </xf>
    <xf numFmtId="0" fontId="0" fillId="37" borderId="32" xfId="0" applyFill="1" applyBorder="1">
      <alignment vertical="center"/>
    </xf>
    <xf numFmtId="0" fontId="0" fillId="0" borderId="45" xfId="0" applyBorder="1">
      <alignment vertical="center"/>
    </xf>
    <xf numFmtId="0" fontId="43" fillId="32" borderId="46" xfId="0" applyFont="1" applyFill="1" applyBorder="1" applyAlignment="1">
      <alignment horizontal="center" vertical="center"/>
    </xf>
    <xf numFmtId="0" fontId="0" fillId="0" borderId="47" xfId="0" applyBorder="1">
      <alignment vertical="center"/>
    </xf>
    <xf numFmtId="0" fontId="0" fillId="0" borderId="48" xfId="0" applyBorder="1">
      <alignment vertical="center"/>
    </xf>
    <xf numFmtId="0" fontId="31" fillId="9" borderId="48" xfId="0" applyFont="1" applyFill="1" applyBorder="1">
      <alignment vertical="center"/>
    </xf>
    <xf numFmtId="0" fontId="0" fillId="37" borderId="47" xfId="0" applyFill="1" applyBorder="1">
      <alignment vertical="center"/>
    </xf>
    <xf numFmtId="0" fontId="0" fillId="0" borderId="39" xfId="0" applyBorder="1">
      <alignment vertical="center"/>
    </xf>
    <xf numFmtId="0" fontId="0" fillId="0" borderId="9" xfId="0" applyBorder="1">
      <alignment vertical="center"/>
    </xf>
    <xf numFmtId="0" fontId="31" fillId="35" borderId="49" xfId="0" applyFont="1" applyFill="1" applyBorder="1">
      <alignment vertical="center"/>
    </xf>
    <xf numFmtId="0" fontId="0" fillId="0" borderId="50" xfId="0" applyBorder="1">
      <alignment vertical="center"/>
    </xf>
    <xf numFmtId="0" fontId="42" fillId="35" borderId="51" xfId="0" applyFont="1" applyFill="1" applyBorder="1">
      <alignment vertical="center"/>
    </xf>
    <xf numFmtId="2" fontId="41" fillId="0" borderId="0" xfId="0" applyNumberFormat="1" applyFont="1">
      <alignment vertical="center"/>
    </xf>
    <xf numFmtId="0" fontId="0" fillId="0" borderId="18" xfId="0" applyBorder="1">
      <alignment vertical="center"/>
    </xf>
    <xf numFmtId="0" fontId="0" fillId="0" borderId="24" xfId="0" applyBorder="1">
      <alignment vertical="center"/>
    </xf>
    <xf numFmtId="0" fontId="0" fillId="0" borderId="52" xfId="0" applyBorder="1">
      <alignment vertical="center"/>
    </xf>
    <xf numFmtId="0" fontId="42" fillId="35" borderId="43" xfId="0" applyFont="1" applyFill="1" applyBorder="1">
      <alignment vertical="center"/>
    </xf>
    <xf numFmtId="0" fontId="0" fillId="0" borderId="0" xfId="0" quotePrefix="1">
      <alignment vertical="center"/>
    </xf>
    <xf numFmtId="2" fontId="35" fillId="35" borderId="26" xfId="0" applyNumberFormat="1" applyFont="1" applyFill="1" applyBorder="1">
      <alignment vertical="center"/>
    </xf>
    <xf numFmtId="0" fontId="42" fillId="15" borderId="0" xfId="0" applyFont="1" applyFill="1" applyBorder="1" applyAlignment="1">
      <alignment horizontal="center" vertical="center"/>
    </xf>
    <xf numFmtId="0" fontId="0" fillId="38" borderId="17" xfId="0" applyFill="1" applyBorder="1">
      <alignment vertical="center"/>
    </xf>
    <xf numFmtId="0" fontId="0" fillId="38" borderId="26" xfId="0" quotePrefix="1" applyFill="1" applyBorder="1">
      <alignment vertical="center"/>
    </xf>
    <xf numFmtId="0" fontId="0" fillId="38" borderId="23" xfId="0" applyFill="1" applyBorder="1">
      <alignment vertical="center"/>
    </xf>
    <xf numFmtId="0" fontId="0" fillId="38" borderId="0" xfId="0" applyFill="1" applyBorder="1">
      <alignment vertical="center"/>
    </xf>
    <xf numFmtId="0" fontId="43" fillId="32" borderId="26" xfId="0" applyFont="1" applyFill="1" applyBorder="1">
      <alignment vertical="center"/>
    </xf>
    <xf numFmtId="0" fontId="43" fillId="32" borderId="26" xfId="0" applyFont="1" applyFill="1" applyBorder="1" applyAlignment="1">
      <alignment horizontal="center" vertical="center"/>
    </xf>
    <xf numFmtId="0" fontId="31" fillId="9" borderId="26" xfId="0" applyFont="1" applyFill="1" applyBorder="1">
      <alignment vertical="center"/>
    </xf>
    <xf numFmtId="0" fontId="0" fillId="37" borderId="23" xfId="0" applyFill="1" applyBorder="1">
      <alignment vertical="center"/>
    </xf>
    <xf numFmtId="0" fontId="0" fillId="37" borderId="0" xfId="0" applyFill="1" applyBorder="1">
      <alignment vertical="center"/>
    </xf>
    <xf numFmtId="0" fontId="0" fillId="38" borderId="26" xfId="0" applyFill="1" applyBorder="1">
      <alignment vertical="center"/>
    </xf>
    <xf numFmtId="0" fontId="0" fillId="38" borderId="18" xfId="0" applyFill="1" applyBorder="1">
      <alignment vertical="center"/>
    </xf>
    <xf numFmtId="0" fontId="0" fillId="38" borderId="24" xfId="0" applyFill="1" applyBorder="1">
      <alignment vertical="center"/>
    </xf>
    <xf numFmtId="0" fontId="0" fillId="38" borderId="25" xfId="0" applyFill="1" applyBorder="1">
      <alignment vertical="center"/>
    </xf>
    <xf numFmtId="0" fontId="0" fillId="7" borderId="18" xfId="0" applyFill="1" applyBorder="1">
      <alignment vertical="center"/>
    </xf>
    <xf numFmtId="0" fontId="0" fillId="7" borderId="25" xfId="0" applyFill="1" applyBorder="1">
      <alignment vertical="center"/>
    </xf>
    <xf numFmtId="2" fontId="0" fillId="7" borderId="10" xfId="0" applyNumberFormat="1" applyFill="1" applyBorder="1">
      <alignment vertical="center"/>
    </xf>
    <xf numFmtId="2" fontId="16" fillId="35" borderId="26" xfId="0" applyNumberFormat="1" applyFont="1" applyFill="1" applyBorder="1">
      <alignment vertical="center"/>
    </xf>
    <xf numFmtId="0" fontId="11" fillId="0" borderId="0" xfId="0" applyFont="1">
      <alignment vertical="center"/>
    </xf>
    <xf numFmtId="0" fontId="44" fillId="0" borderId="0" xfId="0" applyFont="1">
      <alignment vertical="center"/>
    </xf>
    <xf numFmtId="0" fontId="45" fillId="0" borderId="0" xfId="0" applyFont="1">
      <alignment vertical="center"/>
    </xf>
    <xf numFmtId="0" fontId="46" fillId="0" borderId="0" xfId="0" applyFont="1">
      <alignment vertical="center"/>
    </xf>
    <xf numFmtId="0" fontId="16" fillId="0" borderId="0" xfId="0" applyFont="1" applyFill="1" applyBorder="1">
      <alignment vertical="center"/>
    </xf>
    <xf numFmtId="0" fontId="48" fillId="0" borderId="0" xfId="0" applyFont="1" applyFill="1">
      <alignment vertical="center"/>
    </xf>
    <xf numFmtId="0" fontId="49" fillId="0" borderId="0" xfId="0" applyFont="1">
      <alignment vertical="center"/>
    </xf>
    <xf numFmtId="0" fontId="50" fillId="0" borderId="0" xfId="0" applyFont="1">
      <alignment vertical="center"/>
    </xf>
    <xf numFmtId="0" fontId="51" fillId="0" borderId="0" xfId="0" applyFont="1" applyBorder="1">
      <alignment vertical="center"/>
    </xf>
    <xf numFmtId="0" fontId="52" fillId="0" borderId="0" xfId="0" applyFont="1" applyBorder="1">
      <alignment vertical="center"/>
    </xf>
    <xf numFmtId="0" fontId="40" fillId="0" borderId="0" xfId="0" applyFont="1" applyAlignment="1">
      <alignment vertical="center" wrapText="1"/>
    </xf>
    <xf numFmtId="0" fontId="22" fillId="0" borderId="0" xfId="10" applyFont="1" applyFill="1">
      <alignment vertical="center"/>
    </xf>
    <xf numFmtId="49" fontId="22" fillId="23" borderId="13" xfId="10" applyNumberFormat="1" applyFont="1" applyFill="1" applyBorder="1" applyAlignment="1">
      <alignment horizontal="center" vertical="center" wrapText="1"/>
    </xf>
    <xf numFmtId="49" fontId="32" fillId="4" borderId="54" xfId="10" applyNumberFormat="1" applyFont="1" applyFill="1" applyBorder="1" applyAlignment="1">
      <alignment horizontal="center" vertical="center"/>
    </xf>
    <xf numFmtId="49" fontId="32" fillId="4" borderId="53" xfId="10" applyNumberFormat="1" applyFont="1" applyFill="1" applyBorder="1" applyAlignment="1">
      <alignment horizontal="center" vertical="center"/>
    </xf>
    <xf numFmtId="0" fontId="22" fillId="6" borderId="55" xfId="9" applyFont="1" applyBorder="1" applyAlignment="1">
      <alignment horizontal="center" vertical="center"/>
    </xf>
    <xf numFmtId="0" fontId="24" fillId="9" borderId="55" xfId="9" applyFont="1" applyFill="1" applyBorder="1" applyAlignment="1">
      <alignment horizontal="center" vertical="center"/>
    </xf>
    <xf numFmtId="0" fontId="22" fillId="0" borderId="55" xfId="10" applyFont="1" applyFill="1" applyBorder="1">
      <alignment vertical="center"/>
    </xf>
    <xf numFmtId="49" fontId="22" fillId="17" borderId="55" xfId="9" applyNumberFormat="1" applyFont="1" applyFill="1" applyBorder="1" applyAlignment="1">
      <alignment horizontal="center" vertical="center"/>
    </xf>
    <xf numFmtId="0" fontId="22" fillId="17" borderId="55" xfId="9" applyFont="1" applyFill="1" applyBorder="1" applyAlignment="1">
      <alignment horizontal="center" vertical="center"/>
    </xf>
    <xf numFmtId="0" fontId="22" fillId="17" borderId="55" xfId="9" applyNumberFormat="1" applyFont="1" applyFill="1" applyBorder="1" applyAlignment="1">
      <alignment horizontal="center" vertical="center"/>
    </xf>
    <xf numFmtId="49" fontId="22" fillId="19" borderId="55" xfId="9" applyNumberFormat="1" applyFont="1" applyFill="1" applyBorder="1" applyAlignment="1">
      <alignment horizontal="center" vertical="center"/>
    </xf>
    <xf numFmtId="0" fontId="22" fillId="19" borderId="55" xfId="9" applyNumberFormat="1" applyFont="1" applyFill="1" applyBorder="1" applyAlignment="1">
      <alignment horizontal="center" vertical="center"/>
    </xf>
    <xf numFmtId="0" fontId="22" fillId="19" borderId="55" xfId="9" applyFont="1" applyFill="1" applyBorder="1" applyAlignment="1">
      <alignment horizontal="center" vertical="center"/>
    </xf>
    <xf numFmtId="0" fontId="22" fillId="39" borderId="55" xfId="9" applyNumberFormat="1" applyFont="1" applyFill="1" applyBorder="1" applyAlignment="1">
      <alignment horizontal="center" vertical="center"/>
    </xf>
    <xf numFmtId="0" fontId="26" fillId="39" borderId="55" xfId="9" applyFont="1" applyFill="1" applyBorder="1" applyAlignment="1">
      <alignment horizontal="center" vertical="center"/>
    </xf>
    <xf numFmtId="0" fontId="22" fillId="39" borderId="55" xfId="9" applyFont="1" applyFill="1" applyBorder="1" applyAlignment="1">
      <alignment horizontal="center" vertical="center"/>
    </xf>
    <xf numFmtId="0" fontId="22" fillId="7" borderId="55" xfId="9" applyNumberFormat="1" applyFont="1" applyFill="1" applyBorder="1" applyAlignment="1">
      <alignment horizontal="center" vertical="center"/>
    </xf>
    <xf numFmtId="0" fontId="22" fillId="7" borderId="55" xfId="9" applyFont="1" applyFill="1" applyBorder="1" applyAlignment="1">
      <alignment horizontal="center" vertical="center"/>
    </xf>
    <xf numFmtId="0" fontId="26" fillId="7" borderId="55" xfId="9" applyFont="1" applyFill="1" applyBorder="1" applyAlignment="1">
      <alignment horizontal="center" vertical="center"/>
    </xf>
    <xf numFmtId="0" fontId="22" fillId="0" borderId="26" xfId="9" applyFont="1" applyFill="1" applyBorder="1" applyAlignment="1">
      <alignment horizontal="center" vertical="center"/>
    </xf>
    <xf numFmtId="0" fontId="38" fillId="9" borderId="26" xfId="9" applyFont="1" applyFill="1" applyBorder="1" applyAlignment="1">
      <alignment horizontal="center" vertical="center"/>
    </xf>
    <xf numFmtId="0" fontId="53" fillId="9" borderId="0" xfId="12" applyFont="1" applyFill="1">
      <alignment vertical="center"/>
    </xf>
    <xf numFmtId="0" fontId="14" fillId="0" borderId="0" xfId="0" applyFont="1" applyAlignment="1">
      <alignment vertical="center"/>
    </xf>
    <xf numFmtId="0" fontId="13" fillId="30" borderId="12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right" vertical="center" wrapText="1"/>
    </xf>
    <xf numFmtId="0" fontId="54" fillId="27" borderId="12" xfId="0" applyFont="1" applyFill="1" applyBorder="1" applyAlignment="1">
      <alignment horizontal="right" vertical="center" wrapText="1"/>
    </xf>
    <xf numFmtId="0" fontId="54" fillId="0" borderId="12" xfId="0" applyFont="1" applyBorder="1" applyAlignment="1">
      <alignment horizontal="right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55" fillId="0" borderId="12" xfId="0" applyFont="1" applyFill="1" applyBorder="1" applyAlignment="1">
      <alignment horizontal="center" vertical="center" wrapText="1"/>
    </xf>
    <xf numFmtId="0" fontId="13" fillId="39" borderId="12" xfId="0" applyFont="1" applyFill="1" applyBorder="1" applyAlignment="1">
      <alignment horizontal="center" vertical="center" wrapText="1"/>
    </xf>
    <xf numFmtId="49" fontId="32" fillId="40" borderId="56" xfId="8" applyNumberFormat="1" applyFont="1" applyFill="1" applyBorder="1" applyAlignment="1">
      <alignment horizontal="center" vertical="center"/>
    </xf>
    <xf numFmtId="49" fontId="56" fillId="41" borderId="0" xfId="10" applyNumberFormat="1" applyFont="1" applyFill="1" applyAlignment="1">
      <alignment horizontal="center" vertical="center" wrapText="1"/>
    </xf>
    <xf numFmtId="0" fontId="22" fillId="0" borderId="0" xfId="10" applyFont="1" applyFill="1" applyAlignment="1">
      <alignment horizontal="center" vertical="center"/>
    </xf>
    <xf numFmtId="49" fontId="22" fillId="0" borderId="0" xfId="10" applyNumberFormat="1" applyFont="1" applyFill="1" applyBorder="1" applyAlignment="1" applyProtection="1">
      <alignment horizontal="center" vertical="center"/>
    </xf>
    <xf numFmtId="0" fontId="2" fillId="0" borderId="0" xfId="10" applyNumberFormat="1" applyFont="1" applyFill="1" applyBorder="1" applyAlignment="1" applyProtection="1">
      <alignment vertical="center"/>
    </xf>
    <xf numFmtId="0" fontId="22" fillId="11" borderId="57" xfId="10" applyNumberFormat="1" applyFont="1" applyFill="1" applyBorder="1" applyAlignment="1">
      <alignment horizontal="center" vertical="center"/>
    </xf>
    <xf numFmtId="0" fontId="22" fillId="11" borderId="57" xfId="10" applyNumberFormat="1" applyFont="1" applyFill="1" applyBorder="1" applyAlignment="1">
      <alignment horizontal="center" vertical="center" wrapText="1"/>
    </xf>
    <xf numFmtId="0" fontId="23" fillId="11" borderId="57" xfId="10" applyNumberFormat="1" applyFont="1" applyFill="1" applyBorder="1" applyAlignment="1">
      <alignment horizontal="left" vertical="center" wrapText="1"/>
    </xf>
    <xf numFmtId="49" fontId="22" fillId="11" borderId="57" xfId="10" applyNumberFormat="1" applyFont="1" applyFill="1" applyBorder="1" applyAlignment="1">
      <alignment horizontal="center" vertical="center" wrapText="1"/>
    </xf>
    <xf numFmtId="49" fontId="32" fillId="21" borderId="57" xfId="8" applyNumberFormat="1" applyFont="1" applyFill="1" applyBorder="1" applyAlignment="1">
      <alignment horizontal="center" vertical="center"/>
    </xf>
    <xf numFmtId="49" fontId="32" fillId="21" borderId="13" xfId="8" applyNumberFormat="1" applyFont="1" applyFill="1" applyBorder="1" applyAlignment="1">
      <alignment horizontal="center" vertical="center"/>
    </xf>
    <xf numFmtId="49" fontId="32" fillId="21" borderId="58" xfId="8" applyNumberFormat="1" applyFont="1" applyFill="1" applyBorder="1" applyAlignment="1">
      <alignment horizontal="center" vertical="center"/>
    </xf>
    <xf numFmtId="49" fontId="32" fillId="16" borderId="57" xfId="10" applyNumberFormat="1" applyFont="1" applyFill="1" applyBorder="1" applyAlignment="1">
      <alignment horizontal="center" vertical="center"/>
    </xf>
    <xf numFmtId="49" fontId="32" fillId="16" borderId="59" xfId="10" applyNumberFormat="1" applyFont="1" applyFill="1" applyBorder="1" applyAlignment="1">
      <alignment horizontal="center" vertical="center"/>
    </xf>
    <xf numFmtId="0" fontId="2" fillId="0" borderId="0" xfId="10" applyFill="1" applyAlignment="1">
      <alignment horizontal="center" vertical="center"/>
    </xf>
    <xf numFmtId="49" fontId="32" fillId="4" borderId="57" xfId="10" applyNumberFormat="1" applyFont="1" applyFill="1" applyBorder="1" applyAlignment="1">
      <alignment horizontal="center" vertical="center"/>
    </xf>
    <xf numFmtId="49" fontId="56" fillId="4" borderId="57" xfId="10" applyNumberFormat="1" applyFont="1" applyFill="1" applyBorder="1" applyAlignment="1">
      <alignment horizontal="center" vertical="center"/>
    </xf>
    <xf numFmtId="49" fontId="32" fillId="4" borderId="59" xfId="10" applyNumberFormat="1" applyFont="1" applyFill="1" applyBorder="1" applyAlignment="1">
      <alignment horizontal="center" vertical="center"/>
    </xf>
    <xf numFmtId="49" fontId="32" fillId="4" borderId="60" xfId="10" applyNumberFormat="1" applyFont="1" applyFill="1" applyBorder="1" applyAlignment="1">
      <alignment horizontal="center" vertical="center"/>
    </xf>
    <xf numFmtId="0" fontId="57" fillId="0" borderId="0" xfId="0" applyFont="1">
      <alignment vertical="center"/>
    </xf>
    <xf numFmtId="0" fontId="58" fillId="0" borderId="0" xfId="0" applyFont="1">
      <alignment vertical="center"/>
    </xf>
    <xf numFmtId="0" fontId="58" fillId="0" borderId="0" xfId="0" applyFont="1" applyBorder="1" applyAlignment="1">
      <alignment vertical="center" wrapText="1"/>
    </xf>
    <xf numFmtId="0" fontId="59" fillId="0" borderId="0" xfId="0" applyFont="1" applyAlignment="1">
      <alignment vertical="center"/>
    </xf>
    <xf numFmtId="0" fontId="22" fillId="0" borderId="61" xfId="19" applyNumberFormat="1" applyFont="1" applyFill="1" applyBorder="1" applyAlignment="1">
      <alignment horizontal="center" vertical="center"/>
    </xf>
    <xf numFmtId="0" fontId="36" fillId="0" borderId="61" xfId="19" applyNumberFormat="1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horizontal="center" vertical="center"/>
    </xf>
    <xf numFmtId="0" fontId="22" fillId="12" borderId="61" xfId="19" applyNumberFormat="1" applyFont="1" applyFill="1" applyBorder="1" applyAlignment="1">
      <alignment horizontal="center" vertical="center"/>
    </xf>
    <xf numFmtId="0" fontId="22" fillId="12" borderId="61" xfId="17" applyFont="1" applyFill="1" applyBorder="1">
      <alignment vertical="center"/>
    </xf>
    <xf numFmtId="0" fontId="2" fillId="12" borderId="61" xfId="10" applyFont="1" applyFill="1" applyBorder="1" applyAlignment="1">
      <alignment horizontal="center" vertical="center"/>
    </xf>
    <xf numFmtId="0" fontId="22" fillId="42" borderId="61" xfId="19" applyNumberFormat="1" applyFont="1" applyFill="1" applyBorder="1" applyAlignment="1">
      <alignment horizontal="center" vertical="center"/>
    </xf>
    <xf numFmtId="0" fontId="22" fillId="23" borderId="61" xfId="19" applyFont="1" applyFill="1" applyBorder="1" applyAlignment="1">
      <alignment horizontal="center" vertical="center"/>
    </xf>
    <xf numFmtId="0" fontId="22" fillId="23" borderId="61" xfId="19" applyNumberFormat="1" applyFont="1" applyFill="1" applyBorder="1" applyAlignment="1">
      <alignment horizontal="center" vertical="center"/>
    </xf>
    <xf numFmtId="0" fontId="22" fillId="23" borderId="61" xfId="17" applyFont="1" applyFill="1" applyBorder="1">
      <alignment vertical="center"/>
    </xf>
    <xf numFmtId="0" fontId="24" fillId="3" borderId="61" xfId="19" applyFont="1" applyFill="1" applyBorder="1" applyAlignment="1">
      <alignment horizontal="center" vertical="center"/>
    </xf>
    <xf numFmtId="0" fontId="24" fillId="3" borderId="61" xfId="19" applyNumberFormat="1" applyFont="1" applyFill="1" applyBorder="1" applyAlignment="1">
      <alignment horizontal="center" vertical="center"/>
    </xf>
    <xf numFmtId="0" fontId="22" fillId="9" borderId="61" xfId="19" applyNumberFormat="1" applyFont="1" applyFill="1" applyBorder="1" applyAlignment="1">
      <alignment horizontal="center" vertical="center"/>
    </xf>
    <xf numFmtId="0" fontId="24" fillId="9" borderId="61" xfId="17" applyFont="1" applyFill="1" applyBorder="1">
      <alignment vertical="center"/>
    </xf>
    <xf numFmtId="0" fontId="22" fillId="9" borderId="61" xfId="17" applyFont="1" applyFill="1" applyBorder="1">
      <alignment vertical="center"/>
    </xf>
    <xf numFmtId="0" fontId="24" fillId="3" borderId="61" xfId="10" applyFont="1" applyFill="1" applyBorder="1" applyAlignment="1">
      <alignment horizontal="center" vertical="center"/>
    </xf>
    <xf numFmtId="0" fontId="22" fillId="9" borderId="61" xfId="10" applyFont="1" applyFill="1" applyBorder="1" applyAlignment="1">
      <alignment horizontal="center" vertical="center"/>
    </xf>
    <xf numFmtId="0" fontId="2" fillId="9" borderId="61" xfId="10" applyFont="1" applyFill="1" applyBorder="1" applyAlignment="1">
      <alignment horizontal="center" vertical="center"/>
    </xf>
    <xf numFmtId="0" fontId="22" fillId="14" borderId="61" xfId="19" applyNumberFormat="1" applyFont="1" applyFill="1" applyBorder="1" applyAlignment="1">
      <alignment horizontal="center" vertical="center"/>
    </xf>
    <xf numFmtId="0" fontId="36" fillId="14" borderId="61" xfId="19" applyNumberFormat="1" applyFont="1" applyFill="1" applyBorder="1" applyAlignment="1">
      <alignment horizontal="center" vertical="center"/>
    </xf>
    <xf numFmtId="0" fontId="22" fillId="14" borderId="61" xfId="10" applyFont="1" applyFill="1" applyBorder="1" applyAlignment="1">
      <alignment horizontal="center" vertical="center"/>
    </xf>
    <xf numFmtId="0" fontId="23" fillId="14" borderId="61" xfId="10" applyFont="1" applyFill="1" applyBorder="1" applyAlignment="1">
      <alignment horizontal="center" vertical="center"/>
    </xf>
    <xf numFmtId="0" fontId="23" fillId="14" borderId="61" xfId="17" applyFont="1" applyFill="1" applyBorder="1">
      <alignment vertical="center"/>
    </xf>
    <xf numFmtId="0" fontId="22" fillId="14" borderId="61" xfId="17" applyFont="1" applyFill="1" applyBorder="1">
      <alignment vertical="center"/>
    </xf>
    <xf numFmtId="0" fontId="2" fillId="14" borderId="61" xfId="10" applyFont="1" applyFill="1" applyBorder="1" applyAlignment="1">
      <alignment horizontal="center" vertical="center"/>
    </xf>
    <xf numFmtId="0" fontId="22" fillId="28" borderId="61" xfId="19" applyNumberFormat="1" applyFont="1" applyFill="1" applyBorder="1" applyAlignment="1">
      <alignment horizontal="center" vertical="center"/>
    </xf>
    <xf numFmtId="0" fontId="36" fillId="28" borderId="61" xfId="19" applyNumberFormat="1" applyFont="1" applyFill="1" applyBorder="1" applyAlignment="1">
      <alignment horizontal="center" vertical="center"/>
    </xf>
    <xf numFmtId="0" fontId="22" fillId="28" borderId="61" xfId="10" applyFont="1" applyFill="1" applyBorder="1" applyAlignment="1">
      <alignment horizontal="center" vertical="center"/>
    </xf>
    <xf numFmtId="0" fontId="23" fillId="28" borderId="61" xfId="10" applyFont="1" applyFill="1" applyBorder="1" applyAlignment="1">
      <alignment horizontal="center" vertical="center"/>
    </xf>
    <xf numFmtId="0" fontId="23" fillId="28" borderId="61" xfId="17" applyFont="1" applyFill="1" applyBorder="1">
      <alignment vertical="center"/>
    </xf>
    <xf numFmtId="0" fontId="22" fillId="28" borderId="61" xfId="17" applyFont="1" applyFill="1" applyBorder="1">
      <alignment vertical="center"/>
    </xf>
    <xf numFmtId="0" fontId="2" fillId="28" borderId="61" xfId="10" applyFont="1" applyFill="1" applyBorder="1" applyAlignment="1">
      <alignment horizontal="center" vertical="center"/>
    </xf>
    <xf numFmtId="0" fontId="24" fillId="23" borderId="61" xfId="17" applyFont="1" applyFill="1" applyBorder="1">
      <alignment vertical="center"/>
    </xf>
    <xf numFmtId="0" fontId="2" fillId="23" borderId="61" xfId="10" applyFont="1" applyFill="1" applyBorder="1" applyAlignment="1">
      <alignment horizontal="center" vertical="center"/>
    </xf>
    <xf numFmtId="0" fontId="24" fillId="12" borderId="61" xfId="17" applyFont="1" applyFill="1" applyBorder="1">
      <alignment vertical="center"/>
    </xf>
    <xf numFmtId="0" fontId="22" fillId="3" borderId="61" xfId="19" applyNumberFormat="1" applyFont="1" applyFill="1" applyBorder="1" applyAlignment="1">
      <alignment horizontal="center" vertical="center"/>
    </xf>
    <xf numFmtId="0" fontId="22" fillId="3" borderId="61" xfId="10" applyFont="1" applyFill="1" applyBorder="1" applyAlignment="1">
      <alignment horizontal="center" vertical="center"/>
    </xf>
    <xf numFmtId="0" fontId="22" fillId="3" borderId="62" xfId="19" applyNumberFormat="1" applyFont="1" applyFill="1" applyBorder="1" applyAlignment="1">
      <alignment horizontal="center" vertical="center"/>
    </xf>
    <xf numFmtId="0" fontId="22" fillId="0" borderId="61" xfId="19" applyNumberFormat="1" applyFont="1" applyFill="1" applyBorder="1" applyAlignment="1">
      <alignment horizontal="right" vertical="center"/>
    </xf>
    <xf numFmtId="0" fontId="22" fillId="0" borderId="61" xfId="17" applyFont="1" applyFill="1" applyBorder="1">
      <alignment vertical="center"/>
    </xf>
    <xf numFmtId="49" fontId="22" fillId="3" borderId="61" xfId="19" applyNumberFormat="1" applyFont="1" applyFill="1" applyBorder="1" applyAlignment="1">
      <alignment horizontal="center" vertical="center"/>
    </xf>
    <xf numFmtId="0" fontId="22" fillId="22" borderId="62" xfId="19" applyNumberFormat="1" applyFont="1" applyFill="1" applyBorder="1" applyAlignment="1">
      <alignment horizontal="center" vertical="center"/>
    </xf>
    <xf numFmtId="0" fontId="24" fillId="0" borderId="61" xfId="17" applyFont="1" applyFill="1" applyBorder="1">
      <alignment vertical="center"/>
    </xf>
    <xf numFmtId="49" fontId="22" fillId="17" borderId="61" xfId="19" applyNumberFormat="1" applyFont="1" applyFill="1" applyBorder="1" applyAlignment="1">
      <alignment horizontal="center" vertical="center"/>
    </xf>
    <xf numFmtId="0" fontId="22" fillId="20" borderId="61" xfId="19" applyNumberFormat="1" applyFont="1" applyFill="1" applyBorder="1" applyAlignment="1">
      <alignment horizontal="center" vertical="center"/>
    </xf>
    <xf numFmtId="0" fontId="22" fillId="23" borderId="61" xfId="10" applyFont="1" applyFill="1" applyBorder="1" applyAlignment="1">
      <alignment horizontal="center" vertical="center"/>
    </xf>
    <xf numFmtId="0" fontId="22" fillId="0" borderId="62" xfId="19" applyNumberFormat="1" applyFont="1" applyFill="1" applyBorder="1" applyAlignment="1">
      <alignment horizontal="center" vertical="center"/>
    </xf>
    <xf numFmtId="0" fontId="22" fillId="23" borderId="61" xfId="10" applyFont="1" applyFill="1" applyBorder="1" applyAlignment="1">
      <alignment horizontal="right" vertical="center"/>
    </xf>
    <xf numFmtId="0" fontId="22" fillId="0" borderId="61" xfId="17" applyFont="1" applyFill="1" applyBorder="1" applyAlignment="1">
      <alignment horizontal="center" vertical="center"/>
    </xf>
    <xf numFmtId="0" fontId="23" fillId="0" borderId="61" xfId="17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horizontal="right" vertical="center"/>
    </xf>
    <xf numFmtId="0" fontId="22" fillId="26" borderId="61" xfId="10" applyFont="1" applyFill="1" applyBorder="1" applyAlignment="1">
      <alignment horizontal="center" vertical="center"/>
    </xf>
    <xf numFmtId="0" fontId="22" fillId="17" borderId="61" xfId="10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vertical="center"/>
    </xf>
    <xf numFmtId="0" fontId="22" fillId="22" borderId="61" xfId="19" applyNumberFormat="1" applyFont="1" applyFill="1" applyBorder="1" applyAlignment="1">
      <alignment horizontal="center" vertical="center"/>
    </xf>
    <xf numFmtId="0" fontId="24" fillId="0" borderId="61" xfId="10" applyFont="1" applyFill="1" applyBorder="1" applyAlignment="1">
      <alignment horizontal="right" vertical="center"/>
    </xf>
    <xf numFmtId="0" fontId="22" fillId="20" borderId="61" xfId="10" applyFont="1" applyFill="1" applyBorder="1" applyAlignment="1">
      <alignment horizontal="center" vertical="center"/>
    </xf>
    <xf numFmtId="0" fontId="24" fillId="3" borderId="61" xfId="10" applyFont="1" applyFill="1" applyBorder="1" applyAlignment="1">
      <alignment vertical="center"/>
    </xf>
    <xf numFmtId="0" fontId="22" fillId="31" borderId="61" xfId="10" applyFont="1" applyFill="1" applyBorder="1" applyAlignment="1">
      <alignment horizontal="center" vertical="center"/>
    </xf>
    <xf numFmtId="0" fontId="24" fillId="12" borderId="61" xfId="10" applyFont="1" applyFill="1" applyBorder="1" applyAlignment="1">
      <alignment horizontal="center" vertical="center"/>
    </xf>
    <xf numFmtId="0" fontId="24" fillId="12" borderId="61" xfId="19" applyNumberFormat="1" applyFont="1" applyFill="1" applyBorder="1" applyAlignment="1">
      <alignment horizontal="center" vertical="center"/>
    </xf>
    <xf numFmtId="0" fontId="24" fillId="12" borderId="61" xfId="10" applyFont="1" applyFill="1" applyBorder="1" applyAlignment="1">
      <alignment vertical="center"/>
    </xf>
    <xf numFmtId="0" fontId="24" fillId="12" borderId="61" xfId="10" applyFont="1" applyFill="1" applyBorder="1" applyAlignment="1">
      <alignment horizontal="right" vertical="center"/>
    </xf>
    <xf numFmtId="0" fontId="24" fillId="12" borderId="61" xfId="17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vertical="center"/>
    </xf>
    <xf numFmtId="0" fontId="22" fillId="12" borderId="61" xfId="17" applyFont="1" applyFill="1" applyBorder="1" applyAlignment="1">
      <alignment horizontal="center" vertical="center"/>
    </xf>
    <xf numFmtId="0" fontId="24" fillId="33" borderId="61" xfId="19" applyNumberFormat="1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horizontal="right" vertical="center"/>
    </xf>
    <xf numFmtId="49" fontId="22" fillId="12" borderId="61" xfId="19" applyNumberFormat="1" applyFont="1" applyFill="1" applyBorder="1" applyAlignment="1">
      <alignment horizontal="center" vertical="center"/>
    </xf>
    <xf numFmtId="0" fontId="22" fillId="18" borderId="61" xfId="10" applyFont="1" applyFill="1" applyBorder="1" applyAlignment="1">
      <alignment horizontal="center" vertical="center"/>
    </xf>
    <xf numFmtId="0" fontId="24" fillId="18" borderId="61" xfId="10" applyFont="1" applyFill="1" applyBorder="1" applyAlignment="1">
      <alignment horizontal="center" vertical="center"/>
    </xf>
    <xf numFmtId="0" fontId="24" fillId="18" borderId="61" xfId="19" applyNumberFormat="1" applyFont="1" applyFill="1" applyBorder="1" applyAlignment="1">
      <alignment horizontal="center" vertical="center"/>
    </xf>
    <xf numFmtId="0" fontId="24" fillId="18" borderId="61" xfId="10" applyFont="1" applyFill="1" applyBorder="1" applyAlignment="1">
      <alignment vertical="center"/>
    </xf>
    <xf numFmtId="0" fontId="24" fillId="18" borderId="61" xfId="17" applyFont="1" applyFill="1" applyBorder="1">
      <alignment vertical="center"/>
    </xf>
    <xf numFmtId="0" fontId="24" fillId="18" borderId="61" xfId="10" applyFont="1" applyFill="1" applyBorder="1" applyAlignment="1">
      <alignment horizontal="right" vertical="center"/>
    </xf>
    <xf numFmtId="0" fontId="24" fillId="18" borderId="61" xfId="17" applyFont="1" applyFill="1" applyBorder="1" applyAlignment="1">
      <alignment horizontal="center" vertical="center"/>
    </xf>
    <xf numFmtId="0" fontId="22" fillId="18" borderId="61" xfId="19" applyNumberFormat="1" applyFont="1" applyFill="1" applyBorder="1" applyAlignment="1">
      <alignment horizontal="center" vertical="center"/>
    </xf>
    <xf numFmtId="0" fontId="22" fillId="18" borderId="61" xfId="10" applyFont="1" applyFill="1" applyBorder="1" applyAlignment="1">
      <alignment vertical="center"/>
    </xf>
    <xf numFmtId="0" fontId="22" fillId="18" borderId="61" xfId="17" applyFont="1" applyFill="1" applyBorder="1" applyAlignment="1">
      <alignment horizontal="center" vertical="center"/>
    </xf>
    <xf numFmtId="0" fontId="22" fillId="18" borderId="61" xfId="17" applyFont="1" applyFill="1" applyBorder="1">
      <alignment vertical="center"/>
    </xf>
    <xf numFmtId="0" fontId="22" fillId="18" borderId="61" xfId="10" applyFont="1" applyFill="1" applyBorder="1" applyAlignment="1">
      <alignment horizontal="right" vertical="center"/>
    </xf>
    <xf numFmtId="49" fontId="22" fillId="18" borderId="61" xfId="19" applyNumberFormat="1" applyFont="1" applyFill="1" applyBorder="1" applyAlignment="1">
      <alignment horizontal="center" vertical="center"/>
    </xf>
    <xf numFmtId="49" fontId="22" fillId="31" borderId="61" xfId="9" applyNumberFormat="1" applyFont="1" applyFill="1" applyBorder="1" applyAlignment="1">
      <alignment horizontal="center" vertical="center"/>
    </xf>
    <xf numFmtId="49" fontId="22" fillId="29" borderId="61" xfId="9" applyNumberFormat="1" applyFont="1" applyFill="1" applyBorder="1" applyAlignment="1">
      <alignment horizontal="center" vertical="center"/>
    </xf>
    <xf numFmtId="49" fontId="22" fillId="17" borderId="61" xfId="9" applyNumberFormat="1" applyFont="1" applyFill="1" applyBorder="1" applyAlignment="1">
      <alignment horizontal="center" vertical="center"/>
    </xf>
    <xf numFmtId="0" fontId="22" fillId="31" borderId="61" xfId="9" applyFont="1" applyFill="1" applyBorder="1" applyAlignment="1">
      <alignment horizontal="center" vertical="center"/>
    </xf>
    <xf numFmtId="0" fontId="22" fillId="17" borderId="61" xfId="9" applyFont="1" applyFill="1" applyBorder="1" applyAlignment="1">
      <alignment horizontal="center" vertical="center"/>
    </xf>
    <xf numFmtId="49" fontId="32" fillId="4" borderId="64" xfId="10" applyNumberFormat="1" applyFont="1" applyFill="1" applyBorder="1" applyAlignment="1">
      <alignment horizontal="center" vertical="center"/>
    </xf>
    <xf numFmtId="49" fontId="32" fillId="4" borderId="63" xfId="10" applyNumberFormat="1" applyFont="1" applyFill="1" applyBorder="1" applyAlignment="1">
      <alignment horizontal="center" vertical="center"/>
    </xf>
    <xf numFmtId="0" fontId="22" fillId="6" borderId="61" xfId="9" applyFont="1" applyBorder="1" applyAlignment="1">
      <alignment horizontal="center" vertical="center"/>
    </xf>
    <xf numFmtId="0" fontId="24" fillId="31" borderId="61" xfId="9" applyFont="1" applyFill="1" applyBorder="1" applyAlignment="1">
      <alignment horizontal="center" vertical="center"/>
    </xf>
    <xf numFmtId="49" fontId="22" fillId="25" borderId="61" xfId="9" applyNumberFormat="1" applyFont="1" applyFill="1" applyBorder="1" applyAlignment="1">
      <alignment horizontal="center" vertical="center"/>
    </xf>
    <xf numFmtId="0" fontId="22" fillId="25" borderId="61" xfId="9" applyFont="1" applyFill="1" applyBorder="1" applyAlignment="1">
      <alignment horizontal="center" vertical="center"/>
    </xf>
    <xf numFmtId="0" fontId="24" fillId="25" borderId="61" xfId="9" applyFont="1" applyFill="1" applyBorder="1" applyAlignment="1">
      <alignment horizontal="center" vertical="center"/>
    </xf>
    <xf numFmtId="0" fontId="22" fillId="25" borderId="61" xfId="17" applyFont="1" applyFill="1" applyBorder="1" applyAlignment="1">
      <alignment horizontal="center" vertical="center"/>
    </xf>
    <xf numFmtId="0" fontId="22" fillId="29" borderId="61" xfId="9" applyFont="1" applyFill="1" applyBorder="1" applyAlignment="1">
      <alignment horizontal="center" vertical="center"/>
    </xf>
    <xf numFmtId="0" fontId="24" fillId="29" borderId="61" xfId="9" applyFont="1" applyFill="1" applyBorder="1" applyAlignment="1">
      <alignment horizontal="center" vertical="center"/>
    </xf>
    <xf numFmtId="0" fontId="22" fillId="17" borderId="61" xfId="17" applyFont="1" applyFill="1" applyBorder="1" applyAlignment="1">
      <alignment horizontal="center" vertical="center"/>
    </xf>
    <xf numFmtId="0" fontId="24" fillId="17" borderId="61" xfId="17" applyFont="1" applyFill="1" applyBorder="1" applyAlignment="1">
      <alignment horizontal="center" vertical="center"/>
    </xf>
    <xf numFmtId="0" fontId="22" fillId="9" borderId="61" xfId="12" applyFont="1" applyFill="1" applyBorder="1">
      <alignment vertical="center"/>
    </xf>
    <xf numFmtId="49" fontId="22" fillId="12" borderId="61" xfId="9" applyNumberFormat="1" applyFont="1" applyFill="1" applyBorder="1" applyAlignment="1">
      <alignment horizontal="center" vertical="center"/>
    </xf>
    <xf numFmtId="0" fontId="22" fillId="12" borderId="61" xfId="9" applyFont="1" applyFill="1" applyBorder="1" applyAlignment="1">
      <alignment horizontal="center" vertical="center"/>
    </xf>
    <xf numFmtId="49" fontId="22" fillId="11" borderId="13" xfId="10" applyNumberFormat="1" applyFont="1" applyFill="1" applyBorder="1" applyAlignment="1">
      <alignment horizontal="left" vertical="center" wrapText="1"/>
    </xf>
    <xf numFmtId="0" fontId="22" fillId="5" borderId="61" xfId="20" applyFont="1" applyFill="1" applyBorder="1" applyAlignment="1">
      <alignment horizontal="center" vertical="center"/>
    </xf>
    <xf numFmtId="0" fontId="22" fillId="5" borderId="61" xfId="20" applyNumberFormat="1" applyFont="1" applyFill="1" applyBorder="1" applyAlignment="1">
      <alignment horizontal="center" vertical="center"/>
    </xf>
    <xf numFmtId="0" fontId="22" fillId="14" borderId="61" xfId="12" applyFont="1" applyFill="1" applyBorder="1" applyAlignment="1">
      <alignment horizontal="center" vertical="center"/>
    </xf>
    <xf numFmtId="0" fontId="24" fillId="9" borderId="61" xfId="20" applyFont="1" applyFill="1" applyBorder="1" applyAlignment="1">
      <alignment horizontal="center" vertical="center"/>
    </xf>
    <xf numFmtId="0" fontId="0" fillId="0" borderId="63" xfId="0" applyFont="1" applyBorder="1" applyAlignment="1">
      <alignment vertical="center"/>
    </xf>
    <xf numFmtId="49" fontId="32" fillId="4" borderId="66" xfId="10" applyNumberFormat="1" applyFont="1" applyFill="1" applyBorder="1" applyAlignment="1">
      <alignment horizontal="center" vertical="center"/>
    </xf>
    <xf numFmtId="0" fontId="24" fillId="3" borderId="67" xfId="9" applyFont="1" applyFill="1" applyBorder="1" applyAlignment="1">
      <alignment horizontal="center" vertical="center"/>
    </xf>
    <xf numFmtId="0" fontId="22" fillId="12" borderId="67" xfId="9" applyFont="1" applyFill="1" applyBorder="1" applyAlignment="1">
      <alignment horizontal="center" vertical="center"/>
    </xf>
    <xf numFmtId="0" fontId="24" fillId="12" borderId="67" xfId="9" applyFont="1" applyFill="1" applyBorder="1" applyAlignment="1">
      <alignment horizontal="center" vertical="center"/>
    </xf>
    <xf numFmtId="0" fontId="22" fillId="18" borderId="67" xfId="9" applyFont="1" applyFill="1" applyBorder="1" applyAlignment="1">
      <alignment horizontal="center" vertical="center"/>
    </xf>
    <xf numFmtId="0" fontId="24" fillId="18" borderId="67" xfId="9" applyFont="1" applyFill="1" applyBorder="1" applyAlignment="1">
      <alignment horizontal="center" vertical="center"/>
    </xf>
    <xf numFmtId="0" fontId="22" fillId="11" borderId="67" xfId="10" applyNumberFormat="1" applyFont="1" applyFill="1" applyBorder="1" applyAlignment="1">
      <alignment horizontal="center" vertical="center"/>
    </xf>
    <xf numFmtId="0" fontId="22" fillId="11" borderId="67" xfId="10" applyNumberFormat="1" applyFont="1" applyFill="1" applyBorder="1" applyAlignment="1">
      <alignment horizontal="center" vertical="center" wrapText="1"/>
    </xf>
    <xf numFmtId="0" fontId="23" fillId="11" borderId="67" xfId="10" applyNumberFormat="1" applyFont="1" applyFill="1" applyBorder="1" applyAlignment="1">
      <alignment horizontal="left" vertical="center" wrapText="1"/>
    </xf>
    <xf numFmtId="49" fontId="22" fillId="11" borderId="67" xfId="10" applyNumberFormat="1" applyFont="1" applyFill="1" applyBorder="1" applyAlignment="1">
      <alignment horizontal="center" vertical="center" wrapText="1"/>
    </xf>
    <xf numFmtId="49" fontId="32" fillId="4" borderId="67" xfId="10" applyNumberFormat="1" applyFont="1" applyFill="1" applyBorder="1" applyAlignment="1">
      <alignment horizontal="center" vertical="center"/>
    </xf>
    <xf numFmtId="49" fontId="56" fillId="4" borderId="67" xfId="10" applyNumberFormat="1" applyFont="1" applyFill="1" applyBorder="1" applyAlignment="1">
      <alignment horizontal="center" vertical="center"/>
    </xf>
    <xf numFmtId="49" fontId="32" fillId="4" borderId="65" xfId="10" applyNumberFormat="1" applyFont="1" applyFill="1" applyBorder="1" applyAlignment="1">
      <alignment horizontal="center" vertical="center"/>
    </xf>
    <xf numFmtId="0" fontId="22" fillId="12" borderId="67" xfId="10" applyFont="1" applyFill="1" applyBorder="1" applyAlignment="1">
      <alignment horizontal="center" vertical="center"/>
    </xf>
    <xf numFmtId="49" fontId="22" fillId="0" borderId="67" xfId="9" applyNumberFormat="1" applyFont="1" applyFill="1" applyBorder="1" applyAlignment="1">
      <alignment horizontal="center" vertical="center"/>
    </xf>
    <xf numFmtId="0" fontId="22" fillId="12" borderId="67" xfId="19" applyNumberFormat="1" applyFont="1" applyFill="1" applyBorder="1" applyAlignment="1">
      <alignment horizontal="center" vertical="center"/>
    </xf>
    <xf numFmtId="0" fontId="24" fillId="3" borderId="67" xfId="19" applyNumberFormat="1" applyFont="1" applyFill="1" applyBorder="1" applyAlignment="1">
      <alignment horizontal="center" vertical="center"/>
    </xf>
    <xf numFmtId="0" fontId="24" fillId="9" borderId="67" xfId="17" applyFont="1" applyFill="1" applyBorder="1">
      <alignment vertical="center"/>
    </xf>
    <xf numFmtId="0" fontId="22" fillId="9" borderId="67" xfId="10" applyFont="1" applyFill="1" applyBorder="1" applyAlignment="1">
      <alignment horizontal="center" vertical="center"/>
    </xf>
    <xf numFmtId="0" fontId="24" fillId="12" borderId="67" xfId="17" applyFont="1" applyFill="1" applyBorder="1">
      <alignment vertical="center"/>
    </xf>
    <xf numFmtId="0" fontId="24" fillId="12" borderId="67" xfId="10" applyFont="1" applyFill="1" applyBorder="1" applyAlignment="1">
      <alignment horizontal="center" vertical="center"/>
    </xf>
    <xf numFmtId="0" fontId="24" fillId="12" borderId="67" xfId="19" applyNumberFormat="1" applyFont="1" applyFill="1" applyBorder="1" applyAlignment="1">
      <alignment horizontal="center" vertical="center"/>
    </xf>
    <xf numFmtId="0" fontId="24" fillId="12" borderId="67" xfId="10" applyFont="1" applyFill="1" applyBorder="1" applyAlignment="1">
      <alignment vertical="center"/>
    </xf>
    <xf numFmtId="0" fontId="24" fillId="9" borderId="67" xfId="10" applyFont="1" applyFill="1" applyBorder="1" applyAlignment="1">
      <alignment horizontal="right" vertical="center"/>
    </xf>
    <xf numFmtId="0" fontId="24" fillId="12" borderId="67" xfId="17" applyFont="1" applyFill="1" applyBorder="1" applyAlignment="1">
      <alignment horizontal="center" vertical="center"/>
    </xf>
    <xf numFmtId="0" fontId="22" fillId="12" borderId="67" xfId="10" applyFont="1" applyFill="1" applyBorder="1" applyAlignment="1">
      <alignment vertical="center"/>
    </xf>
    <xf numFmtId="0" fontId="24" fillId="12" borderId="67" xfId="10" applyFont="1" applyFill="1" applyBorder="1" applyAlignment="1">
      <alignment horizontal="right" vertical="center"/>
    </xf>
    <xf numFmtId="0" fontId="22" fillId="12" borderId="67" xfId="17" applyFont="1" applyFill="1" applyBorder="1" applyAlignment="1">
      <alignment horizontal="center" vertical="center"/>
    </xf>
    <xf numFmtId="0" fontId="22" fillId="18" borderId="67" xfId="10" applyFont="1" applyFill="1" applyBorder="1" applyAlignment="1">
      <alignment horizontal="center" vertical="center"/>
    </xf>
    <xf numFmtId="0" fontId="24" fillId="18" borderId="67" xfId="10" applyFont="1" applyFill="1" applyBorder="1" applyAlignment="1">
      <alignment horizontal="center" vertical="center"/>
    </xf>
    <xf numFmtId="0" fontId="24" fillId="18" borderId="67" xfId="19" applyNumberFormat="1" applyFont="1" applyFill="1" applyBorder="1" applyAlignment="1">
      <alignment horizontal="center" vertical="center"/>
    </xf>
    <xf numFmtId="0" fontId="24" fillId="18" borderId="67" xfId="10" applyFont="1" applyFill="1" applyBorder="1" applyAlignment="1">
      <alignment vertical="center"/>
    </xf>
    <xf numFmtId="0" fontId="24" fillId="18" borderId="67" xfId="17" applyFont="1" applyFill="1" applyBorder="1" applyAlignment="1">
      <alignment horizontal="center" vertical="center"/>
    </xf>
    <xf numFmtId="0" fontId="22" fillId="18" borderId="67" xfId="19" applyNumberFormat="1" applyFont="1" applyFill="1" applyBorder="1" applyAlignment="1">
      <alignment horizontal="center" vertical="center"/>
    </xf>
    <xf numFmtId="0" fontId="22" fillId="18" borderId="67" xfId="10" applyFont="1" applyFill="1" applyBorder="1" applyAlignment="1">
      <alignment vertical="center"/>
    </xf>
    <xf numFmtId="0" fontId="22" fillId="18" borderId="67" xfId="17" applyFont="1" applyFill="1" applyBorder="1" applyAlignment="1">
      <alignment horizontal="center" vertical="center"/>
    </xf>
    <xf numFmtId="0" fontId="26" fillId="18" borderId="67" xfId="10" applyFont="1" applyFill="1" applyBorder="1" applyAlignment="1">
      <alignment horizontal="center" vertical="center"/>
    </xf>
    <xf numFmtId="0" fontId="26" fillId="12" borderId="67" xfId="10" applyFont="1" applyFill="1" applyBorder="1" applyAlignment="1">
      <alignment horizontal="center" vertical="center"/>
    </xf>
    <xf numFmtId="0" fontId="24" fillId="9" borderId="67" xfId="10" applyFont="1" applyFill="1" applyBorder="1" applyAlignment="1">
      <alignment horizontal="center" vertical="center"/>
    </xf>
    <xf numFmtId="49" fontId="33" fillId="4" borderId="66" xfId="10" applyNumberFormat="1" applyFont="1" applyFill="1" applyBorder="1" applyAlignment="1">
      <alignment horizontal="center" vertical="center"/>
    </xf>
    <xf numFmtId="49" fontId="18" fillId="9" borderId="66" xfId="10" applyNumberFormat="1" applyFont="1" applyFill="1" applyBorder="1" applyAlignment="1">
      <alignment horizontal="left" vertical="center"/>
    </xf>
    <xf numFmtId="49" fontId="18" fillId="9" borderId="65" xfId="10" applyNumberFormat="1" applyFont="1" applyFill="1" applyBorder="1" applyAlignment="1">
      <alignment horizontal="left" vertical="center"/>
    </xf>
    <xf numFmtId="49" fontId="18" fillId="9" borderId="67" xfId="10" applyNumberFormat="1" applyFont="1" applyFill="1" applyBorder="1" applyAlignment="1">
      <alignment horizontal="center" vertical="center"/>
    </xf>
    <xf numFmtId="0" fontId="20" fillId="9" borderId="67" xfId="14" applyFont="1" applyFill="1" applyBorder="1" applyAlignment="1">
      <alignment horizontal="center" vertical="center"/>
    </xf>
    <xf numFmtId="178" fontId="20" fillId="9" borderId="67" xfId="14" applyNumberFormat="1" applyFont="1" applyFill="1" applyBorder="1" applyAlignment="1">
      <alignment horizontal="center" vertical="center"/>
    </xf>
    <xf numFmtId="178" fontId="20" fillId="10" borderId="67" xfId="14" applyNumberFormat="1" applyFont="1" applyFill="1" applyBorder="1" applyAlignment="1">
      <alignment horizontal="center" vertical="center"/>
    </xf>
    <xf numFmtId="49" fontId="33" fillId="4" borderId="67" xfId="9" applyNumberFormat="1" applyFont="1" applyFill="1" applyBorder="1" applyAlignment="1">
      <alignment horizontal="center" vertical="center"/>
    </xf>
    <xf numFmtId="0" fontId="33" fillId="4" borderId="67" xfId="13" applyFont="1" applyFill="1" applyBorder="1" applyAlignment="1">
      <alignment horizontal="center" vertical="center"/>
    </xf>
    <xf numFmtId="0" fontId="22" fillId="6" borderId="67" xfId="9" applyFont="1" applyBorder="1" applyAlignment="1">
      <alignment horizontal="center" vertical="center"/>
    </xf>
    <xf numFmtId="49" fontId="22" fillId="6" borderId="67" xfId="9" applyNumberFormat="1" applyFont="1" applyBorder="1" applyAlignment="1">
      <alignment horizontal="center" vertical="center"/>
    </xf>
    <xf numFmtId="179" fontId="20" fillId="44" borderId="67" xfId="14" applyNumberFormat="1" applyFont="1" applyFill="1" applyBorder="1">
      <alignment vertical="center"/>
    </xf>
    <xf numFmtId="179" fontId="20" fillId="9" borderId="67" xfId="14" applyNumberFormat="1" applyFont="1" applyFill="1" applyBorder="1">
      <alignment vertical="center"/>
    </xf>
    <xf numFmtId="179" fontId="20" fillId="27" borderId="67" xfId="14" applyNumberFormat="1" applyFont="1" applyFill="1" applyBorder="1">
      <alignment vertical="center"/>
    </xf>
    <xf numFmtId="176" fontId="20" fillId="44" borderId="67" xfId="14" applyNumberFormat="1" applyFont="1" applyFill="1" applyBorder="1">
      <alignment vertical="center"/>
    </xf>
    <xf numFmtId="176" fontId="20" fillId="45" borderId="67" xfId="14" applyNumberFormat="1" applyFont="1" applyFill="1" applyBorder="1">
      <alignment vertical="center"/>
    </xf>
    <xf numFmtId="176" fontId="20" fillId="0" borderId="67" xfId="14" applyNumberFormat="1" applyFont="1" applyFill="1" applyBorder="1">
      <alignment vertical="center"/>
    </xf>
    <xf numFmtId="176" fontId="21" fillId="0" borderId="67" xfId="14" applyNumberFormat="1" applyFont="1" applyFill="1" applyBorder="1">
      <alignment vertical="center"/>
    </xf>
    <xf numFmtId="176" fontId="21" fillId="8" borderId="67" xfId="14" applyNumberFormat="1" applyFont="1" applyFill="1" applyBorder="1">
      <alignment vertical="center"/>
    </xf>
    <xf numFmtId="176" fontId="21" fillId="12" borderId="67" xfId="14" applyNumberFormat="1" applyFont="1" applyFill="1" applyBorder="1">
      <alignment vertical="center"/>
    </xf>
    <xf numFmtId="0" fontId="18" fillId="0" borderId="67" xfId="13" applyFont="1" applyFill="1" applyBorder="1">
      <alignment vertical="center"/>
    </xf>
    <xf numFmtId="179" fontId="18" fillId="44" borderId="67" xfId="13" applyNumberFormat="1" applyFont="1" applyFill="1" applyBorder="1">
      <alignment vertical="center"/>
    </xf>
    <xf numFmtId="176" fontId="18" fillId="44" borderId="67" xfId="13" applyNumberFormat="1" applyFont="1" applyFill="1" applyBorder="1">
      <alignment vertical="center"/>
    </xf>
    <xf numFmtId="176" fontId="18" fillId="45" borderId="67" xfId="13" applyNumberFormat="1" applyFont="1" applyFill="1" applyBorder="1">
      <alignment vertical="center"/>
    </xf>
    <xf numFmtId="176" fontId="18" fillId="0" borderId="67" xfId="13" applyNumberFormat="1" applyFont="1" applyFill="1" applyBorder="1">
      <alignment vertical="center"/>
    </xf>
    <xf numFmtId="176" fontId="21" fillId="0" borderId="67" xfId="13" applyNumberFormat="1" applyFont="1" applyFill="1" applyBorder="1">
      <alignment vertical="center"/>
    </xf>
    <xf numFmtId="176" fontId="21" fillId="12" borderId="67" xfId="13" applyNumberFormat="1" applyFont="1" applyFill="1" applyBorder="1">
      <alignment vertical="center"/>
    </xf>
    <xf numFmtId="179" fontId="20" fillId="12" borderId="67" xfId="14" applyNumberFormat="1" applyFont="1" applyFill="1" applyBorder="1">
      <alignment vertical="center"/>
    </xf>
    <xf numFmtId="176" fontId="18" fillId="9" borderId="67" xfId="13" applyNumberFormat="1" applyFont="1" applyFill="1" applyBorder="1">
      <alignment vertical="center"/>
    </xf>
    <xf numFmtId="176" fontId="21" fillId="3" borderId="67" xfId="13" applyNumberFormat="1" applyFont="1" applyFill="1" applyBorder="1">
      <alignment vertical="center"/>
    </xf>
    <xf numFmtId="0" fontId="9" fillId="0" borderId="0" xfId="0" applyFont="1" applyAlignment="1">
      <alignment vertical="center" wrapText="1"/>
    </xf>
    <xf numFmtId="0" fontId="0" fillId="0" borderId="61" xfId="0" applyBorder="1">
      <alignment vertical="center"/>
    </xf>
    <xf numFmtId="0" fontId="13" fillId="9" borderId="61" xfId="0" applyFont="1" applyFill="1" applyBorder="1" applyAlignment="1">
      <alignment horizontal="center" vertical="center" wrapText="1"/>
    </xf>
    <xf numFmtId="0" fontId="38" fillId="33" borderId="61" xfId="0" applyFont="1" applyFill="1" applyBorder="1" applyAlignment="1">
      <alignment horizontal="center" vertical="center" wrapText="1"/>
    </xf>
    <xf numFmtId="0" fontId="38" fillId="9" borderId="61" xfId="0" applyFont="1" applyFill="1" applyBorder="1" applyAlignment="1">
      <alignment horizontal="center" vertical="center" wrapText="1"/>
    </xf>
    <xf numFmtId="0" fontId="12" fillId="0" borderId="61" xfId="0" applyFont="1" applyBorder="1" applyAlignment="1">
      <alignment vertical="center" wrapText="1"/>
    </xf>
    <xf numFmtId="0" fontId="15" fillId="33" borderId="61" xfId="0" applyFont="1" applyFill="1" applyBorder="1" applyAlignment="1">
      <alignment horizontal="center" vertical="center" wrapText="1"/>
    </xf>
    <xf numFmtId="0" fontId="60" fillId="33" borderId="61" xfId="0" applyFont="1" applyFill="1" applyBorder="1" applyAlignment="1">
      <alignment horizontal="center" vertical="center" wrapText="1"/>
    </xf>
    <xf numFmtId="0" fontId="60" fillId="15" borderId="61" xfId="0" applyFont="1" applyFill="1" applyBorder="1" applyAlignment="1">
      <alignment horizontal="center" vertical="center" wrapText="1"/>
    </xf>
    <xf numFmtId="0" fontId="0" fillId="0" borderId="63" xfId="0" applyBorder="1">
      <alignment vertical="center"/>
    </xf>
    <xf numFmtId="0" fontId="12" fillId="0" borderId="63" xfId="0" applyFont="1" applyBorder="1" applyAlignment="1">
      <alignment vertical="center" wrapText="1"/>
    </xf>
    <xf numFmtId="0" fontId="61" fillId="9" borderId="35" xfId="0" applyFont="1" applyFill="1" applyBorder="1" applyAlignment="1">
      <alignment horizontal="center" vertical="center" wrapText="1"/>
    </xf>
    <xf numFmtId="0" fontId="38" fillId="9" borderId="36" xfId="0" applyFont="1" applyFill="1" applyBorder="1" applyAlignment="1">
      <alignment horizontal="center" vertical="center" wrapText="1"/>
    </xf>
    <xf numFmtId="0" fontId="61" fillId="0" borderId="18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horizontal="center" vertical="center" wrapText="1"/>
    </xf>
    <xf numFmtId="0" fontId="13" fillId="0" borderId="38" xfId="0" applyFont="1" applyFill="1" applyBorder="1" applyAlignment="1">
      <alignment horizontal="center" vertical="center" wrapText="1"/>
    </xf>
    <xf numFmtId="0" fontId="24" fillId="9" borderId="68" xfId="17" applyFont="1" applyFill="1" applyBorder="1">
      <alignment vertical="center"/>
    </xf>
    <xf numFmtId="0" fontId="24" fillId="9" borderId="68" xfId="10" applyFont="1" applyFill="1" applyBorder="1" applyAlignment="1">
      <alignment horizontal="right" vertical="center"/>
    </xf>
    <xf numFmtId="0" fontId="24" fillId="18" borderId="68" xfId="17" applyFont="1" applyFill="1" applyBorder="1">
      <alignment vertical="center"/>
    </xf>
    <xf numFmtId="0" fontId="24" fillId="18" borderId="68" xfId="10" applyFont="1" applyFill="1" applyBorder="1" applyAlignment="1">
      <alignment horizontal="right" vertical="center"/>
    </xf>
    <xf numFmtId="0" fontId="24" fillId="12" borderId="68" xfId="17" applyFont="1" applyFill="1" applyBorder="1">
      <alignment vertical="center"/>
    </xf>
    <xf numFmtId="0" fontId="24" fillId="12" borderId="68" xfId="10" applyFont="1" applyFill="1" applyBorder="1" applyAlignment="1">
      <alignment horizontal="right" vertical="center"/>
    </xf>
    <xf numFmtId="0" fontId="22" fillId="5" borderId="68" xfId="9" applyFont="1" applyFill="1" applyBorder="1" applyAlignment="1">
      <alignment horizontal="center" vertical="center"/>
    </xf>
    <xf numFmtId="49" fontId="22" fillId="0" borderId="68" xfId="9" applyNumberFormat="1" applyFont="1" applyFill="1" applyBorder="1" applyAlignment="1">
      <alignment horizontal="left" vertical="center"/>
    </xf>
    <xf numFmtId="0" fontId="22" fillId="29" borderId="68" xfId="9" applyFont="1" applyFill="1" applyBorder="1" applyAlignment="1">
      <alignment horizontal="center" vertical="center"/>
    </xf>
    <xf numFmtId="0" fontId="22" fillId="0" borderId="68" xfId="9" applyFont="1" applyFill="1" applyBorder="1" applyAlignment="1">
      <alignment horizontal="left" vertical="center"/>
    </xf>
    <xf numFmtId="2" fontId="22" fillId="0" borderId="68" xfId="9" applyNumberFormat="1" applyFont="1" applyFill="1" applyBorder="1" applyAlignment="1">
      <alignment horizontal="left" vertical="center"/>
    </xf>
    <xf numFmtId="0" fontId="22" fillId="43" borderId="68" xfId="9" applyFont="1" applyFill="1" applyBorder="1" applyAlignment="1">
      <alignment horizontal="center" vertical="center"/>
    </xf>
    <xf numFmtId="49" fontId="22" fillId="22" borderId="68" xfId="9" applyNumberFormat="1" applyFont="1" applyFill="1" applyBorder="1" applyAlignment="1">
      <alignment horizontal="left" vertical="center"/>
    </xf>
    <xf numFmtId="49" fontId="22" fillId="5" borderId="68" xfId="9" applyNumberFormat="1" applyFont="1" applyFill="1" applyBorder="1" applyAlignment="1">
      <alignment horizontal="left" vertical="center"/>
    </xf>
    <xf numFmtId="49" fontId="22" fillId="19" borderId="68" xfId="9" applyNumberFormat="1" applyFont="1" applyFill="1" applyBorder="1" applyAlignment="1">
      <alignment horizontal="left" vertical="center"/>
    </xf>
    <xf numFmtId="49" fontId="22" fillId="23" borderId="68" xfId="9" applyNumberFormat="1" applyFont="1" applyFill="1" applyBorder="1" applyAlignment="1">
      <alignment horizontal="left" vertical="center"/>
    </xf>
    <xf numFmtId="0" fontId="22" fillId="0" borderId="68" xfId="9" applyNumberFormat="1" applyFont="1" applyFill="1" applyBorder="1" applyAlignment="1">
      <alignment horizontal="center" vertical="center"/>
    </xf>
    <xf numFmtId="0" fontId="22" fillId="9" borderId="68" xfId="9" applyFont="1" applyFill="1" applyBorder="1" applyAlignment="1">
      <alignment horizontal="center" vertical="center"/>
    </xf>
    <xf numFmtId="0" fontId="22" fillId="22" borderId="68" xfId="9" applyFont="1" applyFill="1" applyBorder="1" applyAlignment="1">
      <alignment horizontal="center" vertical="center"/>
    </xf>
    <xf numFmtId="0" fontId="22" fillId="25" borderId="68" xfId="9" applyFont="1" applyFill="1" applyBorder="1" applyAlignment="1">
      <alignment horizontal="center" vertical="center"/>
    </xf>
    <xf numFmtId="0" fontId="22" fillId="23" borderId="68" xfId="9" applyFont="1" applyFill="1" applyBorder="1" applyAlignment="1">
      <alignment horizontal="center" vertical="center"/>
    </xf>
    <xf numFmtId="49" fontId="22" fillId="22" borderId="68" xfId="9" applyNumberFormat="1" applyFont="1" applyFill="1" applyBorder="1" applyAlignment="1">
      <alignment horizontal="center" vertical="center"/>
    </xf>
    <xf numFmtId="49" fontId="22" fillId="5" borderId="68" xfId="9" applyNumberFormat="1" applyFont="1" applyFill="1" applyBorder="1" applyAlignment="1">
      <alignment horizontal="center" vertical="center"/>
    </xf>
    <xf numFmtId="49" fontId="22" fillId="19" borderId="68" xfId="9" applyNumberFormat="1" applyFont="1" applyFill="1" applyBorder="1" applyAlignment="1">
      <alignment horizontal="center" vertical="center"/>
    </xf>
    <xf numFmtId="49" fontId="22" fillId="23" borderId="68" xfId="9" applyNumberFormat="1" applyFont="1" applyFill="1" applyBorder="1" applyAlignment="1">
      <alignment horizontal="center" vertical="center"/>
    </xf>
    <xf numFmtId="49" fontId="22" fillId="12" borderId="68" xfId="9" applyNumberFormat="1" applyFont="1" applyFill="1" applyBorder="1" applyAlignment="1">
      <alignment horizontal="center" vertical="center"/>
    </xf>
    <xf numFmtId="49" fontId="22" fillId="0" borderId="68" xfId="9" applyNumberFormat="1" applyFont="1" applyFill="1" applyBorder="1" applyAlignment="1">
      <alignment horizontal="center" vertical="center"/>
    </xf>
    <xf numFmtId="0" fontId="22" fillId="0" borderId="68" xfId="9" applyFont="1" applyFill="1" applyBorder="1" applyAlignment="1">
      <alignment horizontal="center" vertical="center"/>
    </xf>
    <xf numFmtId="49" fontId="24" fillId="9" borderId="68" xfId="9" applyNumberFormat="1" applyFont="1" applyFill="1" applyBorder="1" applyAlignment="1">
      <alignment horizontal="center" vertical="center"/>
    </xf>
    <xf numFmtId="49" fontId="24" fillId="3" borderId="68" xfId="9" applyNumberFormat="1" applyFont="1" applyFill="1" applyBorder="1" applyAlignment="1">
      <alignment horizontal="center" vertical="center"/>
    </xf>
    <xf numFmtId="49" fontId="22" fillId="9" borderId="68" xfId="9" applyNumberFormat="1" applyFont="1" applyFill="1" applyBorder="1" applyAlignment="1">
      <alignment horizontal="center" vertical="center"/>
    </xf>
    <xf numFmtId="49" fontId="22" fillId="3" borderId="68" xfId="9" applyNumberFormat="1" applyFont="1" applyFill="1" applyBorder="1" applyAlignment="1">
      <alignment horizontal="center" vertical="center"/>
    </xf>
    <xf numFmtId="1" fontId="22" fillId="0" borderId="68" xfId="9" applyNumberFormat="1" applyFont="1" applyFill="1" applyBorder="1" applyAlignment="1">
      <alignment horizontal="center" vertical="center"/>
    </xf>
    <xf numFmtId="49" fontId="22" fillId="29" borderId="68" xfId="9" applyNumberFormat="1" applyFont="1" applyFill="1" applyBorder="1" applyAlignment="1">
      <alignment horizontal="center" vertical="center"/>
    </xf>
    <xf numFmtId="1" fontId="22" fillId="29" borderId="68" xfId="9" applyNumberFormat="1" applyFont="1" applyFill="1" applyBorder="1" applyAlignment="1">
      <alignment horizontal="center" vertical="center"/>
    </xf>
    <xf numFmtId="0" fontId="22" fillId="22" borderId="68" xfId="9" applyNumberFormat="1" applyFont="1" applyFill="1" applyBorder="1" applyAlignment="1">
      <alignment horizontal="center" vertical="center"/>
    </xf>
    <xf numFmtId="0" fontId="22" fillId="5" borderId="68" xfId="9" applyNumberFormat="1" applyFont="1" applyFill="1" applyBorder="1" applyAlignment="1">
      <alignment horizontal="center" vertical="center"/>
    </xf>
    <xf numFmtId="0" fontId="22" fillId="19" borderId="68" xfId="9" applyNumberFormat="1" applyFont="1" applyFill="1" applyBorder="1" applyAlignment="1">
      <alignment horizontal="center" vertical="center"/>
    </xf>
    <xf numFmtId="0" fontId="22" fillId="23" borderId="68" xfId="9" applyNumberFormat="1" applyFont="1" applyFill="1" applyBorder="1" applyAlignment="1">
      <alignment horizontal="center" vertical="center"/>
    </xf>
    <xf numFmtId="0" fontId="40" fillId="0" borderId="63" xfId="0" applyFont="1" applyBorder="1">
      <alignment vertical="center"/>
    </xf>
    <xf numFmtId="0" fontId="13" fillId="0" borderId="63" xfId="0" applyFont="1" applyBorder="1" applyAlignment="1">
      <alignment vertical="center" wrapText="1"/>
    </xf>
    <xf numFmtId="0" fontId="40" fillId="0" borderId="67" xfId="0" applyFont="1" applyBorder="1">
      <alignment vertical="center"/>
    </xf>
    <xf numFmtId="0" fontId="13" fillId="0" borderId="67" xfId="0" applyFont="1" applyBorder="1" applyAlignment="1">
      <alignment vertical="center" wrapText="1"/>
    </xf>
    <xf numFmtId="0" fontId="13" fillId="46" borderId="67" xfId="0" applyFont="1" applyFill="1" applyBorder="1" applyAlignment="1">
      <alignment horizontal="center" vertical="center" wrapText="1"/>
    </xf>
    <xf numFmtId="0" fontId="11" fillId="9" borderId="61" xfId="0" applyFont="1" applyFill="1" applyBorder="1" applyAlignment="1">
      <alignment horizontal="center" vertical="center" wrapText="1"/>
    </xf>
    <xf numFmtId="0" fontId="62" fillId="9" borderId="61" xfId="0" applyFont="1" applyFill="1" applyBorder="1" applyAlignment="1">
      <alignment horizontal="center" vertical="center" wrapText="1"/>
    </xf>
    <xf numFmtId="0" fontId="11" fillId="33" borderId="61" xfId="0" applyFont="1" applyFill="1" applyBorder="1" applyAlignment="1">
      <alignment horizontal="center" vertical="center" wrapText="1"/>
    </xf>
    <xf numFmtId="0" fontId="11" fillId="9" borderId="62" xfId="0" applyFont="1" applyFill="1" applyBorder="1" applyAlignment="1">
      <alignment horizontal="center" vertical="center" wrapText="1"/>
    </xf>
    <xf numFmtId="0" fontId="9" fillId="0" borderId="61" xfId="0" applyFont="1" applyBorder="1">
      <alignment vertical="center"/>
    </xf>
    <xf numFmtId="0" fontId="9" fillId="33" borderId="61" xfId="0" applyFont="1" applyFill="1" applyBorder="1" applyAlignment="1">
      <alignment horizontal="center" vertical="center" wrapText="1"/>
    </xf>
    <xf numFmtId="0" fontId="63" fillId="33" borderId="61" xfId="0" applyFont="1" applyFill="1" applyBorder="1" applyAlignment="1">
      <alignment horizontal="center" vertical="center" wrapText="1"/>
    </xf>
    <xf numFmtId="0" fontId="63" fillId="33" borderId="62" xfId="0" applyFont="1" applyFill="1" applyBorder="1" applyAlignment="1">
      <alignment horizontal="center" vertical="center" wrapText="1"/>
    </xf>
    <xf numFmtId="49" fontId="32" fillId="4" borderId="69" xfId="10" applyNumberFormat="1" applyFont="1" applyFill="1" applyBorder="1" applyAlignment="1">
      <alignment horizontal="center" vertical="center"/>
    </xf>
    <xf numFmtId="0" fontId="22" fillId="31" borderId="68" xfId="22" applyFont="1" applyFill="1" applyBorder="1" applyAlignment="1">
      <alignment horizontal="center" vertical="center"/>
    </xf>
    <xf numFmtId="0" fontId="22" fillId="22" borderId="68" xfId="22" applyFont="1" applyFill="1" applyBorder="1" applyAlignment="1">
      <alignment horizontal="center" vertical="center"/>
    </xf>
    <xf numFmtId="0" fontId="24" fillId="3" borderId="68" xfId="23" applyFont="1" applyFill="1" applyBorder="1" applyAlignment="1">
      <alignment horizontal="center" vertical="center"/>
    </xf>
    <xf numFmtId="0" fontId="24" fillId="9" borderId="68" xfId="12" applyFont="1" applyFill="1" applyBorder="1" applyAlignment="1">
      <alignment horizontal="left" vertical="center"/>
    </xf>
    <xf numFmtId="0" fontId="24" fillId="12" borderId="68" xfId="22" applyFont="1" applyFill="1" applyBorder="1" applyAlignment="1">
      <alignment horizontal="center" vertical="center"/>
    </xf>
    <xf numFmtId="0" fontId="24" fillId="9" borderId="68" xfId="22" applyFont="1" applyFill="1" applyBorder="1" applyAlignment="1">
      <alignment horizontal="center" vertical="center"/>
    </xf>
    <xf numFmtId="0" fontId="22" fillId="9" borderId="68" xfId="22" applyFont="1" applyFill="1" applyBorder="1" applyAlignment="1">
      <alignment horizontal="center" vertical="center"/>
    </xf>
    <xf numFmtId="0" fontId="22" fillId="9" borderId="68" xfId="23" applyFont="1" applyFill="1" applyBorder="1" applyAlignment="1">
      <alignment horizontal="center" vertical="center"/>
    </xf>
    <xf numFmtId="0" fontId="2" fillId="0" borderId="0" xfId="17" applyFill="1" applyAlignment="1">
      <alignment horizontal="left" vertical="center"/>
    </xf>
    <xf numFmtId="180" fontId="22" fillId="11" borderId="13" xfId="10" applyNumberFormat="1" applyFont="1" applyFill="1" applyBorder="1" applyAlignment="1">
      <alignment horizontal="center" vertical="center" wrapText="1"/>
    </xf>
    <xf numFmtId="180" fontId="32" fillId="4" borderId="69" xfId="10" applyNumberFormat="1" applyFont="1" applyFill="1" applyBorder="1" applyAlignment="1">
      <alignment horizontal="center" vertical="center"/>
    </xf>
    <xf numFmtId="0" fontId="22" fillId="18" borderId="68" xfId="12" applyFont="1" applyFill="1" applyBorder="1" applyAlignment="1">
      <alignment horizontal="center" vertical="center"/>
    </xf>
    <xf numFmtId="0" fontId="22" fillId="9" borderId="68" xfId="12" applyFont="1" applyFill="1" applyBorder="1" applyAlignment="1">
      <alignment horizontal="center" vertical="center"/>
    </xf>
    <xf numFmtId="180" fontId="22" fillId="9" borderId="68" xfId="22" applyNumberFormat="1" applyFont="1" applyFill="1" applyBorder="1">
      <alignment vertical="center"/>
    </xf>
    <xf numFmtId="0" fontId="24" fillId="18" borderId="68" xfId="12" applyFont="1" applyFill="1" applyBorder="1" applyAlignment="1">
      <alignment horizontal="center" vertical="center"/>
    </xf>
    <xf numFmtId="0" fontId="22" fillId="12" borderId="68" xfId="12" applyFont="1" applyFill="1" applyBorder="1" applyAlignment="1">
      <alignment horizontal="center" vertical="center"/>
    </xf>
    <xf numFmtId="0" fontId="24" fillId="3" borderId="68" xfId="12" applyFont="1" applyFill="1" applyBorder="1" applyAlignment="1">
      <alignment horizontal="center" vertical="center"/>
    </xf>
    <xf numFmtId="180" fontId="2" fillId="0" borderId="0" xfId="17" applyNumberFormat="1" applyFill="1">
      <alignment vertical="center"/>
    </xf>
    <xf numFmtId="176" fontId="32" fillId="4" borderId="69" xfId="10" applyNumberFormat="1" applyFont="1" applyFill="1" applyBorder="1" applyAlignment="1">
      <alignment horizontal="center" vertical="center"/>
    </xf>
    <xf numFmtId="181" fontId="22" fillId="9" borderId="68" xfId="22" applyNumberFormat="1" applyFont="1" applyFill="1" applyBorder="1">
      <alignment vertical="center"/>
    </xf>
    <xf numFmtId="0" fontId="24" fillId="18" borderId="68" xfId="23" applyFont="1" applyFill="1" applyBorder="1" applyAlignment="1">
      <alignment horizontal="left" vertical="center"/>
    </xf>
    <xf numFmtId="181" fontId="24" fillId="18" borderId="68" xfId="22" applyNumberFormat="1" applyFont="1" applyFill="1" applyBorder="1">
      <alignment vertical="center"/>
    </xf>
    <xf numFmtId="0" fontId="24" fillId="12" borderId="68" xfId="23" applyFont="1" applyFill="1" applyBorder="1" applyAlignment="1">
      <alignment horizontal="left" vertical="center"/>
    </xf>
    <xf numFmtId="181" fontId="22" fillId="12" borderId="68" xfId="22" applyNumberFormat="1" applyFont="1" applyFill="1" applyBorder="1">
      <alignment vertical="center"/>
    </xf>
    <xf numFmtId="0" fontId="22" fillId="9" borderId="68" xfId="12" applyNumberFormat="1" applyFont="1" applyFill="1" applyBorder="1" applyAlignment="1">
      <alignment horizontal="center" vertical="center"/>
    </xf>
    <xf numFmtId="176" fontId="2" fillId="0" borderId="0" xfId="17" applyNumberFormat="1" applyFill="1">
      <alignment vertical="center"/>
    </xf>
    <xf numFmtId="0" fontId="14" fillId="0" borderId="0" xfId="0" applyFont="1" applyAlignment="1">
      <alignment horizontal="left" vertical="center"/>
    </xf>
    <xf numFmtId="0" fontId="40" fillId="0" borderId="0" xfId="0" applyFont="1" applyBorder="1">
      <alignment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24" fillId="9" borderId="70" xfId="9" applyNumberFormat="1" applyFont="1" applyFill="1" applyBorder="1" applyAlignment="1">
      <alignment horizontal="center" vertical="center"/>
    </xf>
    <xf numFmtId="0" fontId="11" fillId="0" borderId="65" xfId="0" applyFont="1" applyBorder="1" applyAlignment="1">
      <alignment horizontal="center" vertical="center" wrapText="1"/>
    </xf>
    <xf numFmtId="2" fontId="22" fillId="0" borderId="71" xfId="9" applyNumberFormat="1" applyFont="1" applyFill="1" applyBorder="1" applyAlignment="1">
      <alignment horizontal="center" vertical="center"/>
    </xf>
    <xf numFmtId="2" fontId="22" fillId="9" borderId="71" xfId="9" applyNumberFormat="1" applyFont="1" applyFill="1" applyBorder="1" applyAlignment="1">
      <alignment horizontal="center" vertical="center"/>
    </xf>
    <xf numFmtId="2" fontId="22" fillId="3" borderId="71" xfId="9" applyNumberFormat="1" applyFont="1" applyFill="1" applyBorder="1" applyAlignment="1">
      <alignment horizontal="center" vertical="center"/>
    </xf>
    <xf numFmtId="0" fontId="2" fillId="3" borderId="0" xfId="12" applyFill="1">
      <alignment vertical="center"/>
    </xf>
    <xf numFmtId="0" fontId="9" fillId="0" borderId="70" xfId="0" applyFont="1" applyBorder="1">
      <alignment vertical="center"/>
    </xf>
    <xf numFmtId="0" fontId="11" fillId="9" borderId="70" xfId="0" applyFont="1" applyFill="1" applyBorder="1" applyAlignment="1">
      <alignment horizontal="center" vertical="center" wrapText="1"/>
    </xf>
    <xf numFmtId="0" fontId="11" fillId="15" borderId="70" xfId="0" applyFont="1" applyFill="1" applyBorder="1" applyAlignment="1">
      <alignment horizontal="center" vertical="center" wrapText="1"/>
    </xf>
    <xf numFmtId="0" fontId="62" fillId="9" borderId="70" xfId="0" applyFont="1" applyFill="1" applyBorder="1" applyAlignment="1">
      <alignment horizontal="center" vertical="center" wrapText="1"/>
    </xf>
    <xf numFmtId="0" fontId="9" fillId="0" borderId="62" xfId="0" applyFont="1" applyBorder="1">
      <alignment vertical="center"/>
    </xf>
    <xf numFmtId="0" fontId="9" fillId="0" borderId="70" xfId="0" applyFont="1" applyBorder="1" applyAlignment="1">
      <alignment horizontal="center" vertical="center"/>
    </xf>
    <xf numFmtId="0" fontId="11" fillId="0" borderId="70" xfId="0" applyFont="1" applyBorder="1" applyAlignment="1">
      <alignment horizontal="center" vertical="center" wrapText="1"/>
    </xf>
    <xf numFmtId="0" fontId="61" fillId="33" borderId="70" xfId="0" applyFont="1" applyFill="1" applyBorder="1" applyAlignment="1">
      <alignment horizontal="center" vertical="center" wrapText="1"/>
    </xf>
    <xf numFmtId="0" fontId="9" fillId="0" borderId="61" xfId="0" applyFont="1" applyBorder="1" applyAlignment="1">
      <alignment horizontal="center" vertical="center"/>
    </xf>
    <xf numFmtId="0" fontId="34" fillId="9" borderId="70" xfId="0" applyFont="1" applyFill="1" applyBorder="1" applyAlignment="1">
      <alignment horizontal="center" vertical="center" wrapText="1"/>
    </xf>
    <xf numFmtId="0" fontId="12" fillId="0" borderId="70" xfId="0" applyFont="1" applyBorder="1" applyAlignment="1">
      <alignment horizontal="center" vertical="center" wrapText="1"/>
    </xf>
    <xf numFmtId="0" fontId="54" fillId="33" borderId="70" xfId="0" applyFont="1" applyFill="1" applyBorder="1" applyAlignment="1">
      <alignment horizontal="center" vertical="center" wrapText="1"/>
    </xf>
    <xf numFmtId="0" fontId="54" fillId="47" borderId="70" xfId="0" applyFont="1" applyFill="1" applyBorder="1" applyAlignment="1">
      <alignment horizontal="center" vertical="center" wrapText="1"/>
    </xf>
    <xf numFmtId="0" fontId="38" fillId="9" borderId="70" xfId="0" applyFont="1" applyFill="1" applyBorder="1" applyAlignment="1">
      <alignment horizontal="center" vertical="center" wrapText="1"/>
    </xf>
    <xf numFmtId="0" fontId="20" fillId="33" borderId="70" xfId="0" applyFont="1" applyFill="1" applyBorder="1" applyAlignment="1">
      <alignment horizontal="center" vertical="center" wrapText="1"/>
    </xf>
    <xf numFmtId="0" fontId="26" fillId="33" borderId="70" xfId="0" applyFont="1" applyFill="1" applyBorder="1" applyAlignment="1">
      <alignment horizontal="center" vertical="center" wrapText="1"/>
    </xf>
    <xf numFmtId="0" fontId="11" fillId="8" borderId="62" xfId="0" applyFont="1" applyFill="1" applyBorder="1" applyAlignment="1">
      <alignment horizontal="center" vertical="center" wrapText="1"/>
    </xf>
    <xf numFmtId="0" fontId="40" fillId="0" borderId="70" xfId="0" applyFont="1" applyBorder="1">
      <alignment vertical="center"/>
    </xf>
    <xf numFmtId="49" fontId="24" fillId="8" borderId="70" xfId="9" applyNumberFormat="1" applyFont="1" applyFill="1" applyBorder="1" applyAlignment="1">
      <alignment horizontal="center" vertical="center"/>
    </xf>
    <xf numFmtId="0" fontId="24" fillId="8" borderId="70" xfId="9" applyNumberFormat="1" applyFont="1" applyFill="1" applyBorder="1" applyAlignment="1">
      <alignment horizontal="center" vertical="center"/>
    </xf>
    <xf numFmtId="0" fontId="20" fillId="15" borderId="71" xfId="0" applyFont="1" applyFill="1" applyBorder="1" applyAlignment="1">
      <alignment horizontal="center" vertical="center"/>
    </xf>
    <xf numFmtId="0" fontId="34" fillId="8" borderId="71" xfId="0" applyFont="1" applyFill="1" applyBorder="1" applyAlignment="1">
      <alignment horizontal="center" vertical="center"/>
    </xf>
    <xf numFmtId="0" fontId="21" fillId="8" borderId="71" xfId="0" applyFont="1" applyFill="1" applyBorder="1" applyAlignment="1">
      <alignment horizontal="center" vertical="center"/>
    </xf>
    <xf numFmtId="0" fontId="59" fillId="0" borderId="0" xfId="0" applyFont="1">
      <alignment vertical="center"/>
    </xf>
    <xf numFmtId="49" fontId="18" fillId="49" borderId="71" xfId="9" applyNumberFormat="1" applyFont="1" applyFill="1" applyBorder="1" applyAlignment="1">
      <alignment horizontal="center" vertical="center"/>
    </xf>
    <xf numFmtId="0" fontId="26" fillId="15" borderId="71" xfId="9" applyNumberFormat="1" applyFont="1" applyFill="1" applyBorder="1" applyAlignment="1">
      <alignment horizontal="center" vertical="center"/>
    </xf>
    <xf numFmtId="49" fontId="18" fillId="49" borderId="70" xfId="9" applyNumberFormat="1" applyFont="1" applyFill="1" applyBorder="1" applyAlignment="1">
      <alignment horizontal="center" vertical="center"/>
    </xf>
    <xf numFmtId="0" fontId="22" fillId="30" borderId="70" xfId="9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1" fontId="24" fillId="8" borderId="71" xfId="9" applyNumberFormat="1" applyFont="1" applyFill="1" applyBorder="1" applyAlignment="1" applyProtection="1">
      <alignment horizontal="center" vertical="center"/>
    </xf>
    <xf numFmtId="0" fontId="24" fillId="8" borderId="71" xfId="9" applyNumberFormat="1" applyFont="1" applyFill="1" applyBorder="1" applyAlignment="1" applyProtection="1">
      <alignment horizontal="center" vertical="center"/>
    </xf>
    <xf numFmtId="0" fontId="26" fillId="15" borderId="71" xfId="9" applyNumberFormat="1" applyFont="1" applyFill="1" applyBorder="1" applyAlignment="1" applyProtection="1">
      <alignment horizontal="center" vertical="center"/>
    </xf>
    <xf numFmtId="0" fontId="26" fillId="48" borderId="67" xfId="0" applyFont="1" applyFill="1" applyBorder="1" applyAlignment="1">
      <alignment horizontal="center" vertical="center" wrapText="1"/>
    </xf>
    <xf numFmtId="0" fontId="38" fillId="8" borderId="67" xfId="0" applyFont="1" applyFill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49" fontId="18" fillId="8" borderId="74" xfId="9" applyNumberFormat="1" applyFont="1" applyFill="1" applyBorder="1" applyAlignment="1">
      <alignment horizontal="center" vertical="center"/>
    </xf>
    <xf numFmtId="0" fontId="22" fillId="30" borderId="74" xfId="9" applyNumberFormat="1" applyFont="1" applyFill="1" applyBorder="1" applyAlignment="1">
      <alignment horizontal="center" vertical="center"/>
    </xf>
    <xf numFmtId="0" fontId="24" fillId="12" borderId="74" xfId="9" applyNumberFormat="1" applyFont="1" applyFill="1" applyBorder="1" applyAlignment="1">
      <alignment horizontal="center" vertical="center"/>
    </xf>
    <xf numFmtId="0" fontId="22" fillId="6" borderId="74" xfId="9" applyNumberFormat="1" applyFont="1" applyBorder="1" applyAlignment="1">
      <alignment horizontal="center" vertical="center"/>
    </xf>
    <xf numFmtId="0" fontId="22" fillId="24" borderId="71" xfId="21" applyFont="1" applyFill="1" applyBorder="1" applyAlignment="1">
      <alignment horizontal="center" vertical="center"/>
    </xf>
    <xf numFmtId="0" fontId="24" fillId="3" borderId="71" xfId="0" applyFont="1" applyFill="1" applyBorder="1" applyAlignment="1">
      <alignment horizontal="center" vertical="center"/>
    </xf>
    <xf numFmtId="0" fontId="22" fillId="14" borderId="71" xfId="21" applyFont="1" applyFill="1" applyBorder="1" applyAlignment="1">
      <alignment horizontal="center" vertical="center"/>
    </xf>
    <xf numFmtId="176" fontId="24" fillId="3" borderId="71" xfId="22" applyNumberFormat="1" applyFont="1" applyFill="1" applyBorder="1">
      <alignment vertical="center"/>
    </xf>
    <xf numFmtId="0" fontId="22" fillId="24" borderId="71" xfId="0" applyFont="1" applyFill="1" applyBorder="1" applyAlignment="1">
      <alignment horizontal="center" vertical="center"/>
    </xf>
    <xf numFmtId="0" fontId="24" fillId="33" borderId="71" xfId="23" applyFont="1" applyFill="1" applyBorder="1" applyAlignment="1">
      <alignment horizontal="center" vertical="center"/>
    </xf>
    <xf numFmtId="0" fontId="22" fillId="18" borderId="71" xfId="21" applyFont="1" applyFill="1" applyBorder="1" applyAlignment="1">
      <alignment horizontal="center" vertical="center"/>
    </xf>
    <xf numFmtId="0" fontId="22" fillId="18" borderId="71" xfId="0" applyFont="1" applyFill="1" applyBorder="1" applyAlignment="1">
      <alignment horizontal="center" vertical="center"/>
    </xf>
    <xf numFmtId="0" fontId="31" fillId="0" borderId="0" xfId="0" applyFont="1">
      <alignment vertical="center"/>
    </xf>
    <xf numFmtId="0" fontId="0" fillId="0" borderId="74" xfId="0" applyBorder="1">
      <alignment vertical="center"/>
    </xf>
    <xf numFmtId="49" fontId="22" fillId="11" borderId="74" xfId="10" applyNumberFormat="1" applyFont="1" applyFill="1" applyBorder="1" applyAlignment="1">
      <alignment horizontal="center" vertical="center" wrapText="1"/>
    </xf>
    <xf numFmtId="49" fontId="38" fillId="9" borderId="74" xfId="10" applyNumberFormat="1" applyFont="1" applyFill="1" applyBorder="1" applyAlignment="1">
      <alignment horizontal="center" vertical="center" wrapText="1"/>
    </xf>
    <xf numFmtId="49" fontId="22" fillId="15" borderId="74" xfId="10" applyNumberFormat="1" applyFont="1" applyFill="1" applyBorder="1" applyAlignment="1">
      <alignment horizontal="center" vertical="center" wrapText="1"/>
    </xf>
    <xf numFmtId="49" fontId="32" fillId="4" borderId="74" xfId="10" applyNumberFormat="1" applyFont="1" applyFill="1" applyBorder="1" applyAlignment="1">
      <alignment horizontal="center" vertical="center"/>
    </xf>
    <xf numFmtId="49" fontId="22" fillId="50" borderId="74" xfId="24" applyNumberFormat="1" applyFont="1" applyBorder="1" applyAlignment="1">
      <alignment horizontal="center" vertical="center"/>
    </xf>
    <xf numFmtId="49" fontId="22" fillId="50" borderId="6" xfId="24" applyNumberFormat="1" applyFont="1" applyBorder="1" applyAlignment="1">
      <alignment horizontal="center" vertical="center"/>
    </xf>
    <xf numFmtId="0" fontId="15" fillId="0" borderId="0" xfId="0" applyFont="1" applyAlignment="1">
      <alignment horizontal="left" vertical="center" indent="1"/>
    </xf>
    <xf numFmtId="0" fontId="2" fillId="0" borderId="0" xfId="13" applyNumberFormat="1" applyFont="1" applyFill="1" applyBorder="1" applyAlignment="1" applyProtection="1">
      <alignment vertical="center"/>
    </xf>
    <xf numFmtId="49" fontId="18" fillId="9" borderId="77" xfId="10" applyNumberFormat="1" applyFont="1" applyFill="1" applyBorder="1" applyAlignment="1">
      <alignment horizontal="left" vertical="center"/>
    </xf>
    <xf numFmtId="49" fontId="18" fillId="9" borderId="76" xfId="10" applyNumberFormat="1" applyFont="1" applyFill="1" applyBorder="1" applyAlignment="1">
      <alignment horizontal="left" vertical="center"/>
    </xf>
    <xf numFmtId="49" fontId="18" fillId="9" borderId="75" xfId="10" applyNumberFormat="1" applyFont="1" applyFill="1" applyBorder="1" applyAlignment="1">
      <alignment horizontal="center" vertical="center"/>
    </xf>
    <xf numFmtId="0" fontId="20" fillId="9" borderId="75" xfId="14" applyFont="1" applyFill="1" applyBorder="1" applyAlignment="1">
      <alignment horizontal="center" vertical="center"/>
    </xf>
    <xf numFmtId="178" fontId="20" fillId="33" borderId="75" xfId="14" applyNumberFormat="1" applyFont="1" applyFill="1" applyBorder="1" applyAlignment="1">
      <alignment horizontal="center" vertical="center"/>
    </xf>
    <xf numFmtId="178" fontId="20" fillId="3" borderId="75" xfId="14" applyNumberFormat="1" applyFont="1" applyFill="1" applyBorder="1" applyAlignment="1">
      <alignment horizontal="center" vertical="center"/>
    </xf>
    <xf numFmtId="0" fontId="20" fillId="33" borderId="75" xfId="14" applyFont="1" applyFill="1" applyBorder="1" applyAlignment="1">
      <alignment horizontal="center" vertical="center"/>
    </xf>
    <xf numFmtId="0" fontId="20" fillId="3" borderId="75" xfId="14" applyFont="1" applyFill="1" applyBorder="1" applyAlignment="1">
      <alignment horizontal="center" vertical="center"/>
    </xf>
    <xf numFmtId="49" fontId="32" fillId="4" borderId="77" xfId="10" applyNumberFormat="1" applyFont="1" applyFill="1" applyBorder="1" applyAlignment="1">
      <alignment horizontal="center" vertical="center"/>
    </xf>
    <xf numFmtId="49" fontId="33" fillId="4" borderId="75" xfId="9" applyNumberFormat="1" applyFont="1" applyFill="1" applyBorder="1" applyAlignment="1">
      <alignment horizontal="center" vertical="center"/>
    </xf>
    <xf numFmtId="0" fontId="33" fillId="4" borderId="75" xfId="13" applyFont="1" applyFill="1" applyBorder="1" applyAlignment="1">
      <alignment horizontal="center" vertical="center"/>
    </xf>
    <xf numFmtId="0" fontId="22" fillId="6" borderId="75" xfId="9" applyFont="1" applyBorder="1" applyAlignment="1">
      <alignment horizontal="center" vertical="center"/>
    </xf>
    <xf numFmtId="49" fontId="22" fillId="6" borderId="75" xfId="9" applyNumberFormat="1" applyFont="1" applyBorder="1" applyAlignment="1">
      <alignment horizontal="center" vertical="center"/>
    </xf>
    <xf numFmtId="179" fontId="20" fillId="44" borderId="75" xfId="14" applyNumberFormat="1" applyFont="1" applyFill="1" applyBorder="1">
      <alignment vertical="center"/>
    </xf>
    <xf numFmtId="179" fontId="21" fillId="8" borderId="75" xfId="14" applyNumberFormat="1" applyFont="1" applyFill="1" applyBorder="1">
      <alignment vertical="center"/>
    </xf>
    <xf numFmtId="176" fontId="20" fillId="0" borderId="75" xfId="14" applyNumberFormat="1" applyFont="1" applyFill="1" applyBorder="1">
      <alignment vertical="center"/>
    </xf>
    <xf numFmtId="176" fontId="20" fillId="25" borderId="75" xfId="14" applyNumberFormat="1" applyFont="1" applyFill="1" applyBorder="1">
      <alignment vertical="center"/>
    </xf>
    <xf numFmtId="182" fontId="20" fillId="0" borderId="75" xfId="14" applyNumberFormat="1" applyFont="1" applyFill="1" applyBorder="1">
      <alignment vertical="center"/>
    </xf>
    <xf numFmtId="176" fontId="20" fillId="51" borderId="75" xfId="14" applyNumberFormat="1" applyFont="1" applyFill="1" applyBorder="1">
      <alignment vertical="center"/>
    </xf>
    <xf numFmtId="176" fontId="20" fillId="31" borderId="75" xfId="14" applyNumberFormat="1" applyFont="1" applyFill="1" applyBorder="1">
      <alignment vertical="center"/>
    </xf>
    <xf numFmtId="179" fontId="18" fillId="44" borderId="75" xfId="13" applyNumberFormat="1" applyFont="1" applyFill="1" applyBorder="1">
      <alignment vertical="center"/>
    </xf>
    <xf numFmtId="176" fontId="18" fillId="0" borderId="75" xfId="13" applyNumberFormat="1" applyFont="1" applyFill="1" applyBorder="1">
      <alignment vertical="center"/>
    </xf>
    <xf numFmtId="179" fontId="18" fillId="0" borderId="75" xfId="13" applyNumberFormat="1" applyFont="1" applyFill="1" applyBorder="1">
      <alignment vertical="center"/>
    </xf>
    <xf numFmtId="0" fontId="2" fillId="0" borderId="0" xfId="12" applyFill="1" applyAlignment="1">
      <alignment horizontal="center" vertical="center"/>
    </xf>
    <xf numFmtId="0" fontId="0" fillId="3" borderId="74" xfId="0" applyFill="1" applyBorder="1">
      <alignment vertical="center"/>
    </xf>
    <xf numFmtId="0" fontId="0" fillId="3" borderId="9" xfId="0" applyFill="1" applyBorder="1">
      <alignment vertical="center"/>
    </xf>
    <xf numFmtId="0" fontId="31" fillId="0" borderId="74" xfId="0" applyFont="1" applyBorder="1">
      <alignment vertical="center"/>
    </xf>
    <xf numFmtId="0" fontId="31" fillId="0" borderId="9" xfId="0" applyFont="1" applyBorder="1">
      <alignment vertical="center"/>
    </xf>
    <xf numFmtId="0" fontId="66" fillId="52" borderId="74" xfId="0" applyFont="1" applyFill="1" applyBorder="1">
      <alignment vertical="center"/>
    </xf>
    <xf numFmtId="0" fontId="66" fillId="52" borderId="9" xfId="0" applyFont="1" applyFill="1" applyBorder="1">
      <alignment vertical="center"/>
    </xf>
    <xf numFmtId="0" fontId="0" fillId="0" borderId="76" xfId="0" applyFont="1" applyBorder="1" applyAlignment="1">
      <alignment vertical="center"/>
    </xf>
    <xf numFmtId="49" fontId="22" fillId="53" borderId="74" xfId="10" applyNumberFormat="1" applyFont="1" applyFill="1" applyBorder="1" applyAlignment="1">
      <alignment horizontal="center" vertical="center" wrapText="1"/>
    </xf>
    <xf numFmtId="49" fontId="38" fillId="53" borderId="74" xfId="10" applyNumberFormat="1" applyFont="1" applyFill="1" applyBorder="1" applyAlignment="1">
      <alignment horizontal="center" vertical="center" wrapText="1"/>
    </xf>
    <xf numFmtId="0" fontId="31" fillId="9" borderId="74" xfId="0" applyFont="1" applyFill="1" applyBorder="1">
      <alignment vertical="center"/>
    </xf>
    <xf numFmtId="0" fontId="0" fillId="9" borderId="74" xfId="0" applyFill="1" applyBorder="1">
      <alignment vertical="center"/>
    </xf>
    <xf numFmtId="0" fontId="0" fillId="15" borderId="74" xfId="0" applyFill="1" applyBorder="1">
      <alignment vertical="center"/>
    </xf>
    <xf numFmtId="49" fontId="26" fillId="53" borderId="74" xfId="10" applyNumberFormat="1" applyFont="1" applyFill="1" applyBorder="1" applyAlignment="1">
      <alignment horizontal="center" vertical="center" wrapText="1"/>
    </xf>
    <xf numFmtId="0" fontId="67" fillId="15" borderId="74" xfId="0" applyFont="1" applyFill="1" applyBorder="1">
      <alignment vertical="center"/>
    </xf>
    <xf numFmtId="0" fontId="69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9" fillId="0" borderId="0" xfId="0" applyFont="1" applyBorder="1" applyAlignment="1">
      <alignment horizontal="left" vertical="center" wrapText="1"/>
    </xf>
    <xf numFmtId="0" fontId="68" fillId="0" borderId="0" xfId="0" applyFont="1" applyAlignment="1">
      <alignment vertical="center"/>
    </xf>
    <xf numFmtId="49" fontId="32" fillId="4" borderId="78" xfId="10" applyNumberFormat="1" applyFont="1" applyFill="1" applyBorder="1" applyAlignment="1">
      <alignment horizontal="center" vertical="center"/>
    </xf>
    <xf numFmtId="176" fontId="32" fillId="4" borderId="78" xfId="10" applyNumberFormat="1" applyFont="1" applyFill="1" applyBorder="1" applyAlignment="1">
      <alignment horizontal="center" vertical="center"/>
    </xf>
    <xf numFmtId="0" fontId="22" fillId="14" borderId="79" xfId="21" applyFont="1" applyFill="1" applyBorder="1" applyAlignment="1">
      <alignment horizontal="center" vertical="center"/>
    </xf>
    <xf numFmtId="0" fontId="22" fillId="22" borderId="79" xfId="22" applyFont="1" applyFill="1" applyBorder="1" applyAlignment="1">
      <alignment horizontal="center" vertical="center"/>
    </xf>
    <xf numFmtId="0" fontId="22" fillId="24" borderId="79" xfId="21" applyFont="1" applyFill="1" applyBorder="1" applyAlignment="1">
      <alignment horizontal="center" vertical="center"/>
    </xf>
    <xf numFmtId="0" fontId="22" fillId="24" borderId="79" xfId="12" applyFont="1" applyFill="1" applyBorder="1" applyAlignment="1">
      <alignment horizontal="center" vertical="center"/>
    </xf>
    <xf numFmtId="0" fontId="22" fillId="18" borderId="79" xfId="21" applyFont="1" applyFill="1" applyBorder="1" applyAlignment="1">
      <alignment horizontal="center" vertical="center"/>
    </xf>
    <xf numFmtId="0" fontId="22" fillId="18" borderId="79" xfId="12" applyFont="1" applyFill="1" applyBorder="1" applyAlignment="1">
      <alignment horizontal="center" vertical="center"/>
    </xf>
    <xf numFmtId="0" fontId="24" fillId="9" borderId="79" xfId="22" applyFont="1" applyFill="1" applyBorder="1" applyAlignment="1">
      <alignment horizontal="center" vertical="center"/>
    </xf>
    <xf numFmtId="0" fontId="24" fillId="3" borderId="79" xfId="12" applyFont="1" applyFill="1" applyBorder="1" applyAlignment="1">
      <alignment horizontal="center" vertical="center"/>
    </xf>
    <xf numFmtId="176" fontId="24" fillId="3" borderId="79" xfId="22" applyNumberFormat="1" applyFont="1" applyFill="1" applyBorder="1">
      <alignment vertical="center"/>
    </xf>
    <xf numFmtId="0" fontId="24" fillId="9" borderId="79" xfId="23" applyFont="1" applyFill="1" applyBorder="1" applyAlignment="1">
      <alignment horizontal="center" vertical="center"/>
    </xf>
    <xf numFmtId="0" fontId="24" fillId="5" borderId="79" xfId="12" applyFont="1" applyFill="1" applyBorder="1" applyAlignment="1">
      <alignment horizontal="center" vertical="center"/>
    </xf>
    <xf numFmtId="176" fontId="24" fillId="5" borderId="79" xfId="22" applyNumberFormat="1" applyFont="1" applyFill="1" applyBorder="1">
      <alignment vertical="center"/>
    </xf>
    <xf numFmtId="0" fontId="2" fillId="12" borderId="0" xfId="17" applyNumberFormat="1" applyFont="1" applyFill="1" applyBorder="1" applyAlignment="1" applyProtection="1">
      <alignment vertical="center"/>
    </xf>
    <xf numFmtId="0" fontId="70" fillId="0" borderId="0" xfId="17" applyNumberFormat="1" applyFont="1" applyFill="1" applyBorder="1" applyAlignment="1" applyProtection="1">
      <alignment vertical="center"/>
    </xf>
    <xf numFmtId="0" fontId="2" fillId="0" borderId="80" xfId="17" applyNumberFormat="1" applyFont="1" applyFill="1" applyBorder="1" applyAlignment="1" applyProtection="1">
      <alignment vertical="center"/>
    </xf>
    <xf numFmtId="0" fontId="2" fillId="0" borderId="81" xfId="17" applyNumberFormat="1" applyFont="1" applyFill="1" applyBorder="1" applyAlignment="1" applyProtection="1">
      <alignment vertical="center"/>
    </xf>
    <xf numFmtId="0" fontId="2" fillId="0" borderId="82" xfId="17" applyNumberFormat="1" applyFont="1" applyFill="1" applyBorder="1" applyAlignment="1" applyProtection="1">
      <alignment vertical="center"/>
    </xf>
    <xf numFmtId="0" fontId="38" fillId="54" borderId="79" xfId="21" applyFont="1" applyFill="1" applyBorder="1" applyAlignment="1">
      <alignment horizontal="center" vertical="center"/>
    </xf>
    <xf numFmtId="0" fontId="24" fillId="3" borderId="79" xfId="23" applyFont="1" applyFill="1" applyBorder="1" applyAlignment="1">
      <alignment horizontal="center" vertical="center"/>
    </xf>
    <xf numFmtId="0" fontId="24" fillId="25" borderId="79" xfId="0" applyFont="1" applyFill="1" applyBorder="1" applyAlignment="1">
      <alignment horizontal="left" vertical="center"/>
    </xf>
    <xf numFmtId="0" fontId="22" fillId="9" borderId="79" xfId="23" applyFont="1" applyFill="1" applyBorder="1" applyAlignment="1">
      <alignment horizontal="center" vertical="center"/>
    </xf>
    <xf numFmtId="0" fontId="24" fillId="5" borderId="79" xfId="0" applyFont="1" applyFill="1" applyBorder="1" applyAlignment="1">
      <alignment horizontal="left" vertical="center"/>
    </xf>
    <xf numFmtId="0" fontId="69" fillId="0" borderId="0" xfId="0" applyFont="1">
      <alignment vertical="center"/>
    </xf>
    <xf numFmtId="0" fontId="2" fillId="0" borderId="0" xfId="12" applyNumberFormat="1" applyFont="1" applyFill="1" applyBorder="1" applyAlignment="1" applyProtection="1">
      <alignment vertical="center"/>
    </xf>
    <xf numFmtId="49" fontId="22" fillId="10" borderId="13" xfId="10" applyNumberFormat="1" applyFont="1" applyFill="1" applyBorder="1" applyAlignment="1">
      <alignment horizontal="center" vertical="center"/>
    </xf>
    <xf numFmtId="49" fontId="22" fillId="55" borderId="13" xfId="10" applyNumberFormat="1" applyFont="1" applyFill="1" applyBorder="1" applyAlignment="1">
      <alignment horizontal="center" vertical="center" wrapText="1"/>
    </xf>
    <xf numFmtId="0" fontId="20" fillId="3" borderId="83" xfId="12" applyFont="1" applyFill="1" applyBorder="1" applyAlignment="1">
      <alignment horizontal="left" vertical="center" wrapText="1"/>
    </xf>
    <xf numFmtId="49" fontId="33" fillId="4" borderId="85" xfId="10" applyNumberFormat="1" applyFont="1" applyFill="1" applyBorder="1" applyAlignment="1">
      <alignment horizontal="center" vertical="center"/>
    </xf>
    <xf numFmtId="0" fontId="32" fillId="4" borderId="84" xfId="10" applyNumberFormat="1" applyFont="1" applyFill="1" applyBorder="1" applyAlignment="1">
      <alignment horizontal="center" vertical="center"/>
    </xf>
    <xf numFmtId="0" fontId="24" fillId="12" borderId="83" xfId="9" applyFont="1" applyFill="1" applyBorder="1" applyAlignment="1">
      <alignment horizontal="center" vertical="center"/>
    </xf>
    <xf numFmtId="0" fontId="24" fillId="9" borderId="83" xfId="9" applyFont="1" applyFill="1" applyBorder="1" applyAlignment="1">
      <alignment horizontal="center" vertical="center"/>
    </xf>
    <xf numFmtId="49" fontId="22" fillId="9" borderId="83" xfId="9" applyNumberFormat="1" applyFont="1" applyFill="1" applyBorder="1" applyAlignment="1">
      <alignment horizontal="left" vertical="center" wrapText="1"/>
    </xf>
    <xf numFmtId="0" fontId="22" fillId="0" borderId="83" xfId="9" applyFont="1" applyFill="1" applyBorder="1" applyAlignment="1">
      <alignment horizontal="center" vertical="center"/>
    </xf>
    <xf numFmtId="0" fontId="22" fillId="0" borderId="83" xfId="9" applyNumberFormat="1" applyFont="1" applyFill="1" applyBorder="1" applyAlignment="1">
      <alignment horizontal="center" vertical="center"/>
    </xf>
    <xf numFmtId="0" fontId="23" fillId="0" borderId="83" xfId="9" applyNumberFormat="1" applyFont="1" applyFill="1" applyBorder="1" applyAlignment="1">
      <alignment horizontal="center" vertical="center"/>
    </xf>
    <xf numFmtId="0" fontId="24" fillId="0" borderId="83" xfId="9" applyFont="1" applyFill="1" applyBorder="1" applyAlignment="1">
      <alignment horizontal="center" vertical="center"/>
    </xf>
    <xf numFmtId="0" fontId="22" fillId="0" borderId="86" xfId="9" applyFont="1" applyFill="1" applyBorder="1" applyAlignment="1">
      <alignment horizontal="center" vertical="center" wrapText="1"/>
    </xf>
    <xf numFmtId="0" fontId="2" fillId="0" borderId="83" xfId="12" applyNumberFormat="1" applyFont="1" applyFill="1" applyBorder="1" applyAlignment="1" applyProtection="1">
      <alignment vertical="center"/>
    </xf>
    <xf numFmtId="49" fontId="24" fillId="0" borderId="83" xfId="9" applyNumberFormat="1" applyFont="1" applyFill="1" applyBorder="1" applyAlignment="1">
      <alignment horizontal="left" vertical="center" wrapText="1"/>
    </xf>
    <xf numFmtId="49" fontId="22" fillId="0" borderId="83" xfId="9" applyNumberFormat="1" applyFont="1" applyFill="1" applyBorder="1" applyAlignment="1">
      <alignment horizontal="center" vertical="center"/>
    </xf>
    <xf numFmtId="0" fontId="26" fillId="0" borderId="83" xfId="9" applyFont="1" applyFill="1" applyBorder="1" applyAlignment="1">
      <alignment horizontal="center" vertical="center"/>
    </xf>
    <xf numFmtId="49" fontId="26" fillId="0" borderId="83" xfId="9" applyNumberFormat="1" applyFont="1" applyFill="1" applyBorder="1" applyAlignment="1">
      <alignment horizontal="left" vertical="center" wrapText="1"/>
    </xf>
    <xf numFmtId="0" fontId="26" fillId="0" borderId="83" xfId="9" applyNumberFormat="1" applyFont="1" applyFill="1" applyBorder="1" applyAlignment="1">
      <alignment horizontal="center" vertical="center"/>
    </xf>
    <xf numFmtId="0" fontId="71" fillId="0" borderId="83" xfId="9" applyNumberFormat="1" applyFont="1" applyFill="1" applyBorder="1" applyAlignment="1">
      <alignment horizontal="center" vertical="center"/>
    </xf>
    <xf numFmtId="0" fontId="26" fillId="0" borderId="86" xfId="9" applyFont="1" applyFill="1" applyBorder="1" applyAlignment="1">
      <alignment horizontal="center" vertical="center" wrapText="1"/>
    </xf>
    <xf numFmtId="0" fontId="37" fillId="0" borderId="83" xfId="12" applyNumberFormat="1" applyFont="1" applyFill="1" applyBorder="1" applyAlignment="1" applyProtection="1">
      <alignment vertical="center"/>
    </xf>
    <xf numFmtId="0" fontId="26" fillId="0" borderId="86" xfId="9" applyFont="1" applyFill="1" applyBorder="1" applyAlignment="1">
      <alignment horizontal="center" vertical="center"/>
    </xf>
    <xf numFmtId="49" fontId="26" fillId="0" borderId="83" xfId="9" applyNumberFormat="1" applyFont="1" applyFill="1" applyBorder="1" applyAlignment="1">
      <alignment horizontal="center" vertical="center"/>
    </xf>
    <xf numFmtId="0" fontId="2" fillId="0" borderId="0" xfId="25" applyNumberFormat="1" applyFont="1" applyFill="1" applyBorder="1" applyAlignment="1" applyProtection="1">
      <alignment vertical="center"/>
    </xf>
    <xf numFmtId="49" fontId="22" fillId="3" borderId="13" xfId="10" applyNumberFormat="1" applyFont="1" applyFill="1" applyBorder="1" applyAlignment="1">
      <alignment horizontal="center" vertical="center"/>
    </xf>
    <xf numFmtId="49" fontId="32" fillId="4" borderId="85" xfId="10" applyNumberFormat="1" applyFont="1" applyFill="1" applyBorder="1" applyAlignment="1">
      <alignment horizontal="center" vertical="center"/>
    </xf>
    <xf numFmtId="0" fontId="22" fillId="14" borderId="83" xfId="12" applyFont="1" applyFill="1" applyBorder="1" applyAlignment="1">
      <alignment horizontal="center" vertical="center"/>
    </xf>
    <xf numFmtId="0" fontId="22" fillId="18" borderId="83" xfId="21" applyFont="1" applyFill="1" applyBorder="1" applyAlignment="1">
      <alignment horizontal="center" vertical="center"/>
    </xf>
    <xf numFmtId="0" fontId="24" fillId="9" borderId="83" xfId="21" applyFont="1" applyFill="1" applyBorder="1" applyAlignment="1">
      <alignment horizontal="center" vertical="center"/>
    </xf>
    <xf numFmtId="0" fontId="24" fillId="9" borderId="83" xfId="21" applyNumberFormat="1" applyFont="1" applyFill="1" applyBorder="1" applyAlignment="1">
      <alignment horizontal="left" vertical="center"/>
    </xf>
    <xf numFmtId="0" fontId="24" fillId="9" borderId="83" xfId="12" applyFont="1" applyFill="1" applyBorder="1" applyAlignment="1">
      <alignment horizontal="center" vertical="center"/>
    </xf>
    <xf numFmtId="49" fontId="24" fillId="9" borderId="83" xfId="21" applyNumberFormat="1" applyFont="1" applyFill="1" applyBorder="1" applyAlignment="1">
      <alignment horizontal="center" vertical="center"/>
    </xf>
    <xf numFmtId="0" fontId="22" fillId="9" borderId="83" xfId="21" applyFont="1" applyFill="1" applyBorder="1" applyAlignment="1">
      <alignment horizontal="center" vertical="center"/>
    </xf>
    <xf numFmtId="0" fontId="22" fillId="9" borderId="83" xfId="12" applyFont="1" applyFill="1" applyBorder="1" applyAlignment="1">
      <alignment horizontal="center" vertical="center"/>
    </xf>
    <xf numFmtId="0" fontId="2" fillId="0" borderId="0" xfId="25" applyFill="1" applyAlignment="1">
      <alignment horizontal="left" vertical="center"/>
    </xf>
    <xf numFmtId="180" fontId="32" fillId="4" borderId="85" xfId="10" applyNumberFormat="1" applyFont="1" applyFill="1" applyBorder="1" applyAlignment="1">
      <alignment horizontal="center" vertical="center"/>
    </xf>
    <xf numFmtId="176" fontId="32" fillId="4" borderId="85" xfId="10" applyNumberFormat="1" applyFont="1" applyFill="1" applyBorder="1" applyAlignment="1">
      <alignment horizontal="center" vertical="center"/>
    </xf>
    <xf numFmtId="49" fontId="22" fillId="0" borderId="79" xfId="10" applyNumberFormat="1" applyFont="1" applyFill="1" applyBorder="1" applyAlignment="1">
      <alignment horizontal="center" vertical="center" wrapText="1"/>
    </xf>
    <xf numFmtId="49" fontId="38" fillId="0" borderId="79" xfId="10" applyNumberFormat="1" applyFont="1" applyFill="1" applyBorder="1" applyAlignment="1">
      <alignment horizontal="center" vertical="center" wrapText="1"/>
    </xf>
    <xf numFmtId="49" fontId="26" fillId="0" borderId="79" xfId="10" applyNumberFormat="1" applyFont="1" applyFill="1" applyBorder="1" applyAlignment="1">
      <alignment horizontal="center" vertical="center" wrapText="1"/>
    </xf>
    <xf numFmtId="0" fontId="54" fillId="56" borderId="79" xfId="0" applyFont="1" applyFill="1" applyBorder="1" applyAlignment="1">
      <alignment horizontal="right" vertical="center" wrapText="1"/>
    </xf>
    <xf numFmtId="0" fontId="34" fillId="3" borderId="79" xfId="0" applyFont="1" applyFill="1" applyBorder="1" applyAlignment="1">
      <alignment horizontal="right" vertical="center" wrapText="1"/>
    </xf>
    <xf numFmtId="49" fontId="26" fillId="9" borderId="79" xfId="10" applyNumberFormat="1" applyFont="1" applyFill="1" applyBorder="1" applyAlignment="1">
      <alignment horizontal="center" vertical="center" wrapText="1"/>
    </xf>
    <xf numFmtId="0" fontId="22" fillId="17" borderId="83" xfId="26" applyNumberFormat="1" applyFont="1" applyFill="1" applyBorder="1" applyAlignment="1">
      <alignment horizontal="center" vertical="center"/>
    </xf>
    <xf numFmtId="0" fontId="22" fillId="17" borderId="83" xfId="26" applyNumberFormat="1" applyFont="1" applyFill="1" applyBorder="1" applyAlignment="1">
      <alignment horizontal="right" vertical="center"/>
    </xf>
    <xf numFmtId="0" fontId="22" fillId="57" borderId="83" xfId="26" applyNumberFormat="1" applyFont="1" applyFill="1" applyBorder="1" applyAlignment="1">
      <alignment horizontal="right" vertical="center"/>
    </xf>
    <xf numFmtId="0" fontId="24" fillId="12" borderId="83" xfId="26" applyNumberFormat="1" applyFont="1" applyFill="1" applyBorder="1" applyAlignment="1">
      <alignment horizontal="center" vertical="center"/>
    </xf>
    <xf numFmtId="0" fontId="22" fillId="5" borderId="83" xfId="26" applyNumberFormat="1" applyFont="1" applyFill="1" applyBorder="1" applyAlignment="1">
      <alignment horizontal="center" vertical="center"/>
    </xf>
    <xf numFmtId="0" fontId="22" fillId="5" borderId="83" xfId="26" applyNumberFormat="1" applyFont="1" applyFill="1" applyBorder="1" applyAlignment="1">
      <alignment horizontal="right" vertical="center"/>
    </xf>
    <xf numFmtId="0" fontId="22" fillId="20" borderId="83" xfId="26" applyNumberFormat="1" applyFont="1" applyFill="1" applyBorder="1" applyAlignment="1">
      <alignment horizontal="center" vertical="center"/>
    </xf>
    <xf numFmtId="0" fontId="22" fillId="20" borderId="83" xfId="26" applyNumberFormat="1" applyFont="1" applyFill="1" applyBorder="1" applyAlignment="1">
      <alignment horizontal="right" vertical="center"/>
    </xf>
    <xf numFmtId="182" fontId="18" fillId="20" borderId="83" xfId="3" applyNumberFormat="1" applyFont="1" applyFill="1" applyBorder="1" applyAlignment="1">
      <alignment horizontal="right" vertical="center" wrapText="1"/>
    </xf>
    <xf numFmtId="0" fontId="22" fillId="12" borderId="83" xfId="26" applyNumberFormat="1" applyFont="1" applyFill="1" applyBorder="1" applyAlignment="1">
      <alignment horizontal="center" vertical="center"/>
    </xf>
    <xf numFmtId="0" fontId="22" fillId="12" borderId="83" xfId="26" applyNumberFormat="1" applyFont="1" applyFill="1" applyBorder="1" applyAlignment="1">
      <alignment horizontal="right" vertical="center"/>
    </xf>
    <xf numFmtId="0" fontId="22" fillId="26" borderId="83" xfId="26" applyNumberFormat="1" applyFont="1" applyFill="1" applyBorder="1" applyAlignment="1">
      <alignment horizontal="center" vertical="center"/>
    </xf>
    <xf numFmtId="0" fontId="22" fillId="26" borderId="83" xfId="26" applyNumberFormat="1" applyFont="1" applyFill="1" applyBorder="1" applyAlignment="1">
      <alignment horizontal="right" vertical="center"/>
    </xf>
    <xf numFmtId="0" fontId="22" fillId="22" borderId="83" xfId="26" applyNumberFormat="1" applyFont="1" applyFill="1" applyBorder="1" applyAlignment="1">
      <alignment horizontal="center" vertical="center"/>
    </xf>
    <xf numFmtId="0" fontId="22" fillId="22" borderId="83" xfId="26" applyNumberFormat="1" applyFont="1" applyFill="1" applyBorder="1" applyAlignment="1">
      <alignment horizontal="right" vertical="center"/>
    </xf>
    <xf numFmtId="0" fontId="22" fillId="25" borderId="83" xfId="26" applyNumberFormat="1" applyFont="1" applyFill="1" applyBorder="1" applyAlignment="1">
      <alignment horizontal="center" vertical="center"/>
    </xf>
    <xf numFmtId="0" fontId="22" fillId="25" borderId="83" xfId="26" applyNumberFormat="1" applyFont="1" applyFill="1" applyBorder="1" applyAlignment="1">
      <alignment horizontal="right" vertical="center"/>
    </xf>
    <xf numFmtId="0" fontId="13" fillId="22" borderId="79" xfId="0" applyFont="1" applyFill="1" applyBorder="1" applyAlignment="1">
      <alignment vertical="center" wrapText="1"/>
    </xf>
    <xf numFmtId="0" fontId="13" fillId="22" borderId="79" xfId="0" applyFont="1" applyFill="1" applyBorder="1" applyAlignment="1">
      <alignment horizontal="center" vertical="center" wrapText="1"/>
    </xf>
    <xf numFmtId="0" fontId="38" fillId="3" borderId="79" xfId="0" applyFont="1" applyFill="1" applyBorder="1" applyAlignment="1">
      <alignment horizontal="center" vertical="center" wrapText="1"/>
    </xf>
    <xf numFmtId="0" fontId="13" fillId="5" borderId="79" xfId="0" applyFont="1" applyFill="1" applyBorder="1" applyAlignment="1">
      <alignment vertical="center" wrapText="1"/>
    </xf>
    <xf numFmtId="0" fontId="13" fillId="5" borderId="79" xfId="0" applyFont="1" applyFill="1" applyBorder="1" applyAlignment="1">
      <alignment horizontal="center" vertical="center" wrapText="1"/>
    </xf>
    <xf numFmtId="0" fontId="13" fillId="23" borderId="79" xfId="0" applyFont="1" applyFill="1" applyBorder="1" applyAlignment="1">
      <alignment vertical="center" wrapText="1"/>
    </xf>
    <xf numFmtId="0" fontId="13" fillId="23" borderId="79" xfId="0" applyFont="1" applyFill="1" applyBorder="1" applyAlignment="1">
      <alignment horizontal="center" vertical="center" wrapText="1"/>
    </xf>
    <xf numFmtId="0" fontId="0" fillId="0" borderId="79" xfId="0" applyBorder="1">
      <alignment vertical="center"/>
    </xf>
    <xf numFmtId="0" fontId="13" fillId="3" borderId="79" xfId="0" applyFont="1" applyFill="1" applyBorder="1" applyAlignment="1">
      <alignment horizontal="center" vertical="center" wrapText="1"/>
    </xf>
    <xf numFmtId="0" fontId="13" fillId="33" borderId="79" xfId="0" applyFont="1" applyFill="1" applyBorder="1" applyAlignment="1">
      <alignment horizontal="center" vertical="center" wrapText="1"/>
    </xf>
    <xf numFmtId="49" fontId="72" fillId="0" borderId="0" xfId="9" applyNumberFormat="1" applyFont="1" applyFill="1" applyBorder="1" applyAlignment="1">
      <alignment horizontal="center" vertical="center"/>
    </xf>
    <xf numFmtId="49" fontId="72" fillId="0" borderId="0" xfId="9" applyNumberFormat="1" applyFont="1" applyFill="1" applyBorder="1" applyAlignment="1">
      <alignment horizontal="left" vertical="center"/>
    </xf>
    <xf numFmtId="0" fontId="73" fillId="0" borderId="0" xfId="0" applyFont="1">
      <alignment vertical="center"/>
    </xf>
    <xf numFmtId="0" fontId="72" fillId="0" borderId="0" xfId="9" applyFont="1" applyFill="1" applyBorder="1" applyAlignment="1">
      <alignment horizontal="center" vertical="center"/>
    </xf>
    <xf numFmtId="0" fontId="72" fillId="0" borderId="0" xfId="9" applyNumberFormat="1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center" vertical="center"/>
    </xf>
    <xf numFmtId="0" fontId="72" fillId="0" borderId="0" xfId="9" applyFont="1" applyFill="1" applyBorder="1" applyAlignment="1">
      <alignment horizontal="left" vertical="center"/>
    </xf>
    <xf numFmtId="0" fontId="24" fillId="12" borderId="86" xfId="19" applyFont="1" applyFill="1" applyBorder="1" applyAlignment="1">
      <alignment horizontal="center" vertical="center"/>
    </xf>
    <xf numFmtId="0" fontId="22" fillId="5" borderId="86" xfId="26" applyNumberFormat="1" applyFont="1" applyFill="1" applyBorder="1" applyAlignment="1">
      <alignment horizontal="center" vertical="center"/>
    </xf>
    <xf numFmtId="0" fontId="22" fillId="20" borderId="86" xfId="26" applyNumberFormat="1" applyFont="1" applyFill="1" applyBorder="1" applyAlignment="1">
      <alignment horizontal="center" vertical="center"/>
    </xf>
    <xf numFmtId="0" fontId="22" fillId="12" borderId="86" xfId="26" applyNumberFormat="1" applyFont="1" applyFill="1" applyBorder="1" applyAlignment="1">
      <alignment horizontal="center" vertical="center"/>
    </xf>
    <xf numFmtId="0" fontId="22" fillId="26" borderId="86" xfId="26" applyNumberFormat="1" applyFont="1" applyFill="1" applyBorder="1" applyAlignment="1">
      <alignment horizontal="center" vertical="center"/>
    </xf>
    <xf numFmtId="0" fontId="22" fillId="22" borderId="86" xfId="26" applyNumberFormat="1" applyFont="1" applyFill="1" applyBorder="1" applyAlignment="1">
      <alignment horizontal="center" vertical="center"/>
    </xf>
    <xf numFmtId="0" fontId="22" fillId="25" borderId="86" xfId="26" applyNumberFormat="1" applyFont="1" applyFill="1" applyBorder="1" applyAlignment="1">
      <alignment horizontal="center" vertical="center"/>
    </xf>
    <xf numFmtId="0" fontId="37" fillId="0" borderId="0" xfId="12" applyFont="1" applyFill="1" applyBorder="1">
      <alignment vertical="center"/>
    </xf>
    <xf numFmtId="0" fontId="38" fillId="0" borderId="0" xfId="0" applyFont="1" applyFill="1" applyBorder="1" applyAlignment="1">
      <alignment vertical="center" wrapText="1"/>
    </xf>
    <xf numFmtId="0" fontId="53" fillId="0" borderId="0" xfId="12" applyFont="1">
      <alignment vertical="center"/>
    </xf>
    <xf numFmtId="0" fontId="38" fillId="9" borderId="83" xfId="9" applyFont="1" applyFill="1" applyBorder="1" applyAlignment="1">
      <alignment horizontal="center" vertical="center"/>
    </xf>
    <xf numFmtId="0" fontId="38" fillId="9" borderId="83" xfId="9" applyNumberFormat="1" applyFont="1" applyFill="1" applyBorder="1" applyAlignment="1">
      <alignment horizontal="center" vertical="center"/>
    </xf>
    <xf numFmtId="0" fontId="26" fillId="9" borderId="87" xfId="21" applyFont="1" applyFill="1" applyBorder="1" applyAlignment="1">
      <alignment horizontal="center" vertical="center"/>
    </xf>
    <xf numFmtId="0" fontId="24" fillId="3" borderId="87" xfId="21" applyNumberFormat="1" applyFont="1" applyFill="1" applyBorder="1" applyAlignment="1">
      <alignment horizontal="left" vertical="center"/>
    </xf>
    <xf numFmtId="0" fontId="24" fillId="3" borderId="87" xfId="21" applyFont="1" applyFill="1" applyBorder="1" applyAlignment="1">
      <alignment horizontal="center" vertical="center"/>
    </xf>
    <xf numFmtId="49" fontId="24" fillId="3" borderId="87" xfId="21" applyNumberFormat="1" applyFont="1" applyFill="1" applyBorder="1" applyAlignment="1">
      <alignment horizontal="center" vertical="center"/>
    </xf>
    <xf numFmtId="0" fontId="22" fillId="18" borderId="87" xfId="21" applyFont="1" applyFill="1" applyBorder="1" applyAlignment="1">
      <alignment horizontal="center" vertical="center"/>
    </xf>
    <xf numFmtId="0" fontId="24" fillId="9" borderId="87" xfId="0" applyFont="1" applyFill="1" applyBorder="1" applyAlignment="1">
      <alignment horizontal="center" vertical="center"/>
    </xf>
    <xf numFmtId="0" fontId="24" fillId="3" borderId="87" xfId="0" applyFont="1" applyFill="1" applyBorder="1" applyAlignment="1">
      <alignment horizontal="center" vertical="center"/>
    </xf>
    <xf numFmtId="0" fontId="24" fillId="9" borderId="87" xfId="21" applyFont="1" applyFill="1" applyBorder="1" applyAlignment="1">
      <alignment horizontal="center" vertical="center"/>
    </xf>
    <xf numFmtId="0" fontId="24" fillId="9" borderId="87" xfId="23" applyFont="1" applyFill="1" applyBorder="1" applyAlignment="1">
      <alignment horizontal="center" vertical="center"/>
    </xf>
    <xf numFmtId="0" fontId="22" fillId="14" borderId="87" xfId="0" applyFont="1" applyFill="1" applyBorder="1" applyAlignment="1">
      <alignment horizontal="center" vertical="center"/>
    </xf>
    <xf numFmtId="0" fontId="24" fillId="27" borderId="87" xfId="23" applyFont="1" applyFill="1" applyBorder="1" applyAlignment="1">
      <alignment horizontal="center" vertical="center"/>
    </xf>
    <xf numFmtId="0" fontId="24" fillId="3" borderId="87" xfId="23" applyFont="1" applyFill="1" applyBorder="1" applyAlignment="1">
      <alignment horizontal="left" vertical="center"/>
    </xf>
    <xf numFmtId="0" fontId="22" fillId="27" borderId="87" xfId="22" applyFont="1" applyFill="1" applyBorder="1" applyAlignment="1">
      <alignment horizontal="center" vertical="center"/>
    </xf>
    <xf numFmtId="0" fontId="24" fillId="27" borderId="87" xfId="22" applyFont="1" applyFill="1" applyBorder="1" applyAlignment="1">
      <alignment horizontal="center" vertical="center"/>
    </xf>
    <xf numFmtId="180" fontId="24" fillId="9" borderId="87" xfId="22" applyNumberFormat="1" applyFont="1" applyFill="1" applyBorder="1">
      <alignment vertical="center"/>
    </xf>
    <xf numFmtId="180" fontId="22" fillId="22" borderId="87" xfId="22" applyNumberFormat="1" applyFont="1" applyFill="1" applyBorder="1">
      <alignment vertical="center"/>
    </xf>
    <xf numFmtId="180" fontId="24" fillId="3" borderId="87" xfId="22" applyNumberFormat="1" applyFont="1" applyFill="1" applyBorder="1">
      <alignment vertical="center"/>
    </xf>
    <xf numFmtId="0" fontId="22" fillId="27" borderId="87" xfId="21" applyFont="1" applyFill="1" applyBorder="1" applyAlignment="1">
      <alignment horizontal="center" vertical="center"/>
    </xf>
    <xf numFmtId="49" fontId="22" fillId="5" borderId="87" xfId="23" applyNumberFormat="1" applyFont="1" applyFill="1" applyBorder="1" applyAlignment="1">
      <alignment horizontal="center" vertical="center"/>
    </xf>
    <xf numFmtId="0" fontId="22" fillId="33" borderId="87" xfId="21" applyFont="1" applyFill="1" applyBorder="1" applyAlignment="1">
      <alignment horizontal="center" vertical="center"/>
    </xf>
    <xf numFmtId="176" fontId="22" fillId="30" borderId="87" xfId="22" applyNumberFormat="1" applyFont="1" applyFill="1" applyBorder="1">
      <alignment vertical="center"/>
    </xf>
    <xf numFmtId="49" fontId="22" fillId="22" borderId="87" xfId="23" applyNumberFormat="1" applyFont="1" applyFill="1" applyBorder="1" applyAlignment="1">
      <alignment horizontal="center" vertical="center"/>
    </xf>
    <xf numFmtId="49" fontId="22" fillId="23" borderId="87" xfId="23" applyNumberFormat="1" applyFont="1" applyFill="1" applyBorder="1" applyAlignment="1">
      <alignment horizontal="center" vertical="center"/>
    </xf>
    <xf numFmtId="176" fontId="22" fillId="20" borderId="87" xfId="21" applyNumberFormat="1" applyFont="1" applyFill="1" applyBorder="1" applyAlignment="1">
      <alignment horizontal="right" vertical="center"/>
    </xf>
    <xf numFmtId="176" fontId="22" fillId="22" borderId="87" xfId="21" applyNumberFormat="1" applyFont="1" applyFill="1" applyBorder="1" applyAlignment="1">
      <alignment horizontal="right" vertical="center"/>
    </xf>
    <xf numFmtId="49" fontId="22" fillId="19" borderId="87" xfId="23" applyNumberFormat="1" applyFont="1" applyFill="1" applyBorder="1" applyAlignment="1">
      <alignment horizontal="center" vertical="center"/>
    </xf>
    <xf numFmtId="176" fontId="22" fillId="33" borderId="87" xfId="21" applyNumberFormat="1" applyFont="1" applyFill="1" applyBorder="1" applyAlignment="1">
      <alignment horizontal="right" vertical="center"/>
    </xf>
    <xf numFmtId="0" fontId="22" fillId="5" borderId="87" xfId="23" applyFont="1" applyFill="1" applyBorder="1" applyAlignment="1">
      <alignment horizontal="center" vertical="center"/>
    </xf>
    <xf numFmtId="0" fontId="22" fillId="22" borderId="87" xfId="23" applyFont="1" applyFill="1" applyBorder="1" applyAlignment="1">
      <alignment horizontal="center" vertical="center"/>
    </xf>
    <xf numFmtId="0" fontId="22" fillId="19" borderId="87" xfId="23" applyFont="1" applyFill="1" applyBorder="1" applyAlignment="1">
      <alignment horizontal="center" vertical="center"/>
    </xf>
    <xf numFmtId="0" fontId="22" fillId="3" borderId="87" xfId="23" applyFont="1" applyFill="1" applyBorder="1" applyAlignment="1">
      <alignment horizontal="center" vertical="center"/>
    </xf>
    <xf numFmtId="0" fontId="24" fillId="3" borderId="87" xfId="22" applyFont="1" applyFill="1" applyBorder="1" applyAlignment="1">
      <alignment horizontal="center" vertical="center"/>
    </xf>
    <xf numFmtId="0" fontId="24" fillId="12" borderId="87" xfId="0" applyFont="1" applyFill="1" applyBorder="1" applyAlignment="1">
      <alignment horizontal="center" vertical="center"/>
    </xf>
    <xf numFmtId="0" fontId="24" fillId="20" borderId="87" xfId="0" applyFont="1" applyFill="1" applyBorder="1" applyAlignment="1">
      <alignment horizontal="center" vertical="center"/>
    </xf>
    <xf numFmtId="0" fontId="24" fillId="17" borderId="87" xfId="0" applyFont="1" applyFill="1" applyBorder="1" applyAlignment="1">
      <alignment horizontal="center" vertical="center"/>
    </xf>
    <xf numFmtId="0" fontId="68" fillId="0" borderId="87" xfId="0" applyFont="1" applyBorder="1" applyAlignment="1">
      <alignment horizontal="center" vertical="center" wrapText="1"/>
    </xf>
    <xf numFmtId="0" fontId="75" fillId="0" borderId="87" xfId="0" applyFont="1" applyBorder="1" applyAlignment="1">
      <alignment horizontal="center" vertical="center" wrapText="1"/>
    </xf>
    <xf numFmtId="0" fontId="74" fillId="0" borderId="87" xfId="0" applyFont="1" applyBorder="1" applyAlignment="1">
      <alignment horizontal="center" vertical="center" wrapText="1"/>
    </xf>
    <xf numFmtId="0" fontId="74" fillId="9" borderId="87" xfId="0" applyFont="1" applyFill="1" applyBorder="1" applyAlignment="1">
      <alignment horizontal="center" vertical="center" wrapText="1"/>
    </xf>
    <xf numFmtId="0" fontId="77" fillId="9" borderId="87" xfId="0" applyFont="1" applyFill="1" applyBorder="1" applyAlignment="1">
      <alignment horizontal="center" vertical="center" wrapText="1"/>
    </xf>
    <xf numFmtId="0" fontId="74" fillId="53" borderId="87" xfId="0" applyFont="1" applyFill="1" applyBorder="1" applyAlignment="1">
      <alignment horizontal="center" vertical="center" wrapText="1"/>
    </xf>
    <xf numFmtId="0" fontId="74" fillId="0" borderId="87" xfId="0" applyFont="1" applyFill="1" applyBorder="1" applyAlignment="1">
      <alignment horizontal="center" vertical="center" wrapText="1"/>
    </xf>
    <xf numFmtId="0" fontId="77" fillId="3" borderId="87" xfId="0" applyFont="1" applyFill="1" applyBorder="1" applyAlignment="1">
      <alignment horizontal="center" vertical="center" wrapText="1"/>
    </xf>
    <xf numFmtId="0" fontId="79" fillId="9" borderId="87" xfId="0" applyFont="1" applyFill="1" applyBorder="1" applyAlignment="1">
      <alignment horizontal="center" vertical="center" wrapText="1"/>
    </xf>
    <xf numFmtId="0" fontId="80" fillId="3" borderId="87" xfId="0" applyFont="1" applyFill="1" applyBorder="1" applyAlignment="1">
      <alignment horizontal="center" vertical="center" wrapText="1"/>
    </xf>
    <xf numFmtId="0" fontId="80" fillId="52" borderId="87" xfId="0" applyFont="1" applyFill="1" applyBorder="1" applyAlignment="1">
      <alignment horizontal="center" vertical="center" wrapText="1"/>
    </xf>
    <xf numFmtId="0" fontId="81" fillId="52" borderId="87" xfId="0" applyFont="1" applyFill="1" applyBorder="1" applyAlignment="1">
      <alignment vertical="center" wrapText="1"/>
    </xf>
    <xf numFmtId="0" fontId="80" fillId="53" borderId="87" xfId="0" applyFont="1" applyFill="1" applyBorder="1" applyAlignment="1">
      <alignment horizontal="center" vertical="center" wrapText="1"/>
    </xf>
    <xf numFmtId="0" fontId="81" fillId="53" borderId="87" xfId="0" applyFont="1" applyFill="1" applyBorder="1" applyAlignment="1">
      <alignment vertical="center" wrapText="1"/>
    </xf>
    <xf numFmtId="0" fontId="80" fillId="48" borderId="87" xfId="0" applyFont="1" applyFill="1" applyBorder="1" applyAlignment="1">
      <alignment horizontal="center" vertical="center" wrapText="1"/>
    </xf>
    <xf numFmtId="0" fontId="81" fillId="48" borderId="87" xfId="0" applyFont="1" applyFill="1" applyBorder="1" applyAlignment="1">
      <alignment vertical="center" wrapText="1"/>
    </xf>
    <xf numFmtId="0" fontId="80" fillId="7" borderId="87" xfId="0" applyFont="1" applyFill="1" applyBorder="1" applyAlignment="1">
      <alignment horizontal="center" vertical="center" wrapText="1"/>
    </xf>
    <xf numFmtId="0" fontId="81" fillId="7" borderId="87" xfId="0" applyFont="1" applyFill="1" applyBorder="1" applyAlignment="1">
      <alignment vertical="center" wrapText="1"/>
    </xf>
    <xf numFmtId="0" fontId="80" fillId="34" borderId="87" xfId="0" applyFont="1" applyFill="1" applyBorder="1" applyAlignment="1">
      <alignment horizontal="center" vertical="center" wrapText="1"/>
    </xf>
    <xf numFmtId="0" fontId="81" fillId="34" borderId="87" xfId="0" applyFont="1" applyFill="1" applyBorder="1" applyAlignment="1">
      <alignment vertical="center" wrapText="1"/>
    </xf>
    <xf numFmtId="0" fontId="80" fillId="58" borderId="87" xfId="0" applyFont="1" applyFill="1" applyBorder="1" applyAlignment="1">
      <alignment horizontal="center" vertical="center" wrapText="1"/>
    </xf>
    <xf numFmtId="0" fontId="81" fillId="58" borderId="87" xfId="0" applyFont="1" applyFill="1" applyBorder="1" applyAlignment="1">
      <alignment vertical="center" wrapText="1"/>
    </xf>
    <xf numFmtId="0" fontId="80" fillId="59" borderId="87" xfId="0" applyFont="1" applyFill="1" applyBorder="1" applyAlignment="1">
      <alignment horizontal="center" vertical="center" wrapText="1"/>
    </xf>
    <xf numFmtId="0" fontId="81" fillId="59" borderId="87" xfId="0" applyFont="1" applyFill="1" applyBorder="1" applyAlignment="1">
      <alignment vertical="center" wrapText="1"/>
    </xf>
    <xf numFmtId="0" fontId="80" fillId="39" borderId="87" xfId="0" applyFont="1" applyFill="1" applyBorder="1" applyAlignment="1">
      <alignment horizontal="center" vertical="center" wrapText="1"/>
    </xf>
    <xf numFmtId="0" fontId="81" fillId="39" borderId="87" xfId="0" applyFont="1" applyFill="1" applyBorder="1" applyAlignment="1">
      <alignment vertical="center" wrapText="1"/>
    </xf>
    <xf numFmtId="0" fontId="22" fillId="0" borderId="0" xfId="12" applyFont="1">
      <alignment vertical="center"/>
    </xf>
    <xf numFmtId="0" fontId="24" fillId="9" borderId="88" xfId="12" applyFont="1" applyFill="1" applyBorder="1" applyAlignment="1">
      <alignment horizontal="center" vertical="center"/>
    </xf>
    <xf numFmtId="0" fontId="22" fillId="31" borderId="88" xfId="12" applyFont="1" applyFill="1" applyBorder="1" applyAlignment="1">
      <alignment horizontal="left" vertical="center"/>
    </xf>
    <xf numFmtId="0" fontId="22" fillId="0" borderId="0" xfId="12" applyFont="1" applyFill="1" applyBorder="1" applyAlignment="1">
      <alignment horizontal="center" vertical="center"/>
    </xf>
    <xf numFmtId="0" fontId="22" fillId="60" borderId="88" xfId="12" applyFont="1" applyFill="1" applyBorder="1" applyAlignment="1">
      <alignment horizontal="center" vertical="center"/>
    </xf>
    <xf numFmtId="0" fontId="22" fillId="61" borderId="88" xfId="12" applyFont="1" applyFill="1" applyBorder="1" applyAlignment="1">
      <alignment horizontal="center" vertical="center"/>
    </xf>
    <xf numFmtId="0" fontId="22" fillId="61" borderId="89" xfId="12" applyFont="1" applyFill="1" applyBorder="1" applyAlignment="1">
      <alignment horizontal="center" vertical="center"/>
    </xf>
    <xf numFmtId="0" fontId="26" fillId="60" borderId="88" xfId="12" applyFont="1" applyFill="1" applyBorder="1" applyAlignment="1">
      <alignment horizontal="center" vertical="center"/>
    </xf>
    <xf numFmtId="0" fontId="82" fillId="61" borderId="88" xfId="12" applyFont="1" applyFill="1" applyBorder="1" applyAlignment="1">
      <alignment horizontal="center" vertical="center"/>
    </xf>
    <xf numFmtId="0" fontId="82" fillId="60" borderId="88" xfId="12" applyFont="1" applyFill="1" applyBorder="1" applyAlignment="1">
      <alignment horizontal="center" vertical="center"/>
    </xf>
    <xf numFmtId="0" fontId="38" fillId="9" borderId="91" xfId="0" applyFont="1" applyFill="1" applyBorder="1" applyAlignment="1">
      <alignment horizontal="center" vertical="center"/>
    </xf>
    <xf numFmtId="0" fontId="0" fillId="3" borderId="88" xfId="17" applyNumberFormat="1" applyFont="1" applyFill="1" applyBorder="1" applyAlignment="1" applyProtection="1">
      <alignment vertical="center"/>
    </xf>
    <xf numFmtId="0" fontId="22" fillId="12" borderId="93" xfId="9" applyFont="1" applyFill="1" applyBorder="1" applyAlignment="1">
      <alignment horizontal="center" vertical="center"/>
    </xf>
    <xf numFmtId="0" fontId="24" fillId="25" borderId="93" xfId="9" applyFont="1" applyFill="1" applyBorder="1" applyAlignment="1">
      <alignment horizontal="center" vertical="center"/>
    </xf>
    <xf numFmtId="0" fontId="24" fillId="12" borderId="94" xfId="9" applyFont="1" applyFill="1" applyBorder="1" applyAlignment="1">
      <alignment horizontal="center" vertical="center"/>
    </xf>
    <xf numFmtId="0" fontId="22" fillId="12" borderId="94" xfId="9" applyFont="1" applyFill="1" applyBorder="1" applyAlignment="1">
      <alignment horizontal="center" vertical="center"/>
    </xf>
    <xf numFmtId="0" fontId="24" fillId="9" borderId="94" xfId="0" applyFont="1" applyFill="1" applyBorder="1" applyAlignment="1">
      <alignment horizontal="center" vertical="center"/>
    </xf>
    <xf numFmtId="0" fontId="22" fillId="18" borderId="94" xfId="9" applyFont="1" applyFill="1" applyBorder="1" applyAlignment="1">
      <alignment horizontal="center" vertical="center"/>
    </xf>
    <xf numFmtId="0" fontId="24" fillId="25" borderId="94" xfId="9" applyFont="1" applyFill="1" applyBorder="1" applyAlignment="1">
      <alignment horizontal="center" vertical="center"/>
    </xf>
    <xf numFmtId="0" fontId="24" fillId="18" borderId="94" xfId="9" applyFont="1" applyFill="1" applyBorder="1" applyAlignment="1">
      <alignment horizontal="center" vertical="center"/>
    </xf>
    <xf numFmtId="0" fontId="2" fillId="0" borderId="0" xfId="22" applyNumberFormat="1" applyFont="1" applyFill="1" applyBorder="1" applyAlignment="1" applyProtection="1">
      <alignment vertical="center"/>
    </xf>
    <xf numFmtId="0" fontId="2" fillId="62" borderId="96" xfId="22" applyFont="1" applyFill="1" applyBorder="1">
      <alignment vertical="center"/>
    </xf>
    <xf numFmtId="0" fontId="24" fillId="9" borderId="97" xfId="9" applyFont="1" applyFill="1" applyBorder="1" applyAlignment="1">
      <alignment horizontal="center" vertical="center"/>
    </xf>
    <xf numFmtId="0" fontId="22" fillId="12" borderId="96" xfId="9" applyNumberFormat="1" applyFont="1" applyFill="1" applyBorder="1" applyAlignment="1">
      <alignment horizontal="center" vertical="center"/>
    </xf>
    <xf numFmtId="49" fontId="22" fillId="12" borderId="96" xfId="9" applyNumberFormat="1" applyFont="1" applyFill="1" applyBorder="1" applyAlignment="1">
      <alignment horizontal="center" vertical="center"/>
    </xf>
    <xf numFmtId="0" fontId="2" fillId="12" borderId="96" xfId="22" applyFill="1" applyBorder="1">
      <alignment vertical="center"/>
    </xf>
    <xf numFmtId="0" fontId="70" fillId="12" borderId="96" xfId="22" applyFont="1" applyFill="1" applyBorder="1">
      <alignment vertical="center"/>
    </xf>
    <xf numFmtId="0" fontId="22" fillId="18" borderId="96" xfId="9" applyNumberFormat="1" applyFont="1" applyFill="1" applyBorder="1" applyAlignment="1">
      <alignment horizontal="center" vertical="center"/>
    </xf>
    <xf numFmtId="49" fontId="22" fillId="18" borderId="96" xfId="9" applyNumberFormat="1" applyFont="1" applyFill="1" applyBorder="1" applyAlignment="1">
      <alignment horizontal="center" vertical="center"/>
    </xf>
    <xf numFmtId="0" fontId="2" fillId="18" borderId="96" xfId="22" applyFill="1" applyBorder="1">
      <alignment vertical="center"/>
    </xf>
    <xf numFmtId="0" fontId="70" fillId="18" borderId="96" xfId="22" applyFont="1" applyFill="1" applyBorder="1">
      <alignment vertical="center"/>
    </xf>
    <xf numFmtId="0" fontId="83" fillId="18" borderId="96" xfId="22" applyFont="1" applyFill="1" applyBorder="1">
      <alignment vertical="center"/>
    </xf>
    <xf numFmtId="0" fontId="2" fillId="26" borderId="96" xfId="22" applyFont="1" applyFill="1" applyBorder="1">
      <alignment vertical="center"/>
    </xf>
    <xf numFmtId="0" fontId="37" fillId="12" borderId="96" xfId="22" applyFont="1" applyFill="1" applyBorder="1">
      <alignment vertical="center"/>
    </xf>
    <xf numFmtId="0" fontId="37" fillId="18" borderId="96" xfId="22" applyFont="1" applyFill="1" applyBorder="1">
      <alignment vertical="center"/>
    </xf>
    <xf numFmtId="0" fontId="2" fillId="63" borderId="96" xfId="22" applyFont="1" applyFill="1" applyBorder="1">
      <alignment vertical="center"/>
    </xf>
    <xf numFmtId="0" fontId="2" fillId="29" borderId="96" xfId="22" applyFont="1" applyFill="1" applyBorder="1">
      <alignment vertical="center"/>
    </xf>
    <xf numFmtId="0" fontId="2" fillId="25" borderId="96" xfId="22" applyFont="1" applyFill="1" applyBorder="1">
      <alignment vertical="center"/>
    </xf>
    <xf numFmtId="0" fontId="2" fillId="31" borderId="96" xfId="22" applyFont="1" applyFill="1" applyBorder="1">
      <alignment vertical="center"/>
    </xf>
    <xf numFmtId="0" fontId="2" fillId="64" borderId="96" xfId="22" applyFont="1" applyFill="1" applyBorder="1">
      <alignment vertical="center"/>
    </xf>
    <xf numFmtId="0" fontId="2" fillId="65" borderId="96" xfId="22" applyFont="1" applyFill="1" applyBorder="1">
      <alignment vertical="center"/>
    </xf>
    <xf numFmtId="0" fontId="22" fillId="11" borderId="98" xfId="10" applyNumberFormat="1" applyFont="1" applyFill="1" applyBorder="1" applyAlignment="1">
      <alignment horizontal="center" vertical="center"/>
    </xf>
    <xf numFmtId="0" fontId="22" fillId="11" borderId="98" xfId="10" applyNumberFormat="1" applyFont="1" applyFill="1" applyBorder="1" applyAlignment="1">
      <alignment horizontal="center" vertical="center" wrapText="1"/>
    </xf>
    <xf numFmtId="0" fontId="23" fillId="11" borderId="98" xfId="10" applyNumberFormat="1" applyFont="1" applyFill="1" applyBorder="1" applyAlignment="1">
      <alignment horizontal="left" vertical="center" wrapText="1"/>
    </xf>
    <xf numFmtId="49" fontId="22" fillId="11" borderId="98" xfId="10" applyNumberFormat="1" applyFont="1" applyFill="1" applyBorder="1" applyAlignment="1">
      <alignment horizontal="center" vertical="center" wrapText="1"/>
    </xf>
    <xf numFmtId="49" fontId="22" fillId="0" borderId="98" xfId="9" applyNumberFormat="1" applyFont="1" applyFill="1" applyBorder="1" applyAlignment="1">
      <alignment horizontal="center" vertical="center"/>
    </xf>
    <xf numFmtId="0" fontId="24" fillId="12" borderId="98" xfId="17" applyFont="1" applyFill="1" applyBorder="1">
      <alignment vertical="center"/>
    </xf>
    <xf numFmtId="0" fontId="22" fillId="26" borderId="98" xfId="10" applyFont="1" applyFill="1" applyBorder="1" applyAlignment="1">
      <alignment horizontal="center" vertical="center"/>
    </xf>
    <xf numFmtId="0" fontId="24" fillId="0" borderId="98" xfId="10" applyFont="1" applyFill="1" applyBorder="1" applyAlignment="1">
      <alignment horizontal="right" vertical="center"/>
    </xf>
    <xf numFmtId="0" fontId="24" fillId="12" borderId="98" xfId="10" applyFont="1" applyFill="1" applyBorder="1" applyAlignment="1">
      <alignment horizontal="center" vertical="center"/>
    </xf>
    <xf numFmtId="0" fontId="24" fillId="16" borderId="98" xfId="10" applyFont="1" applyFill="1" applyBorder="1" applyAlignment="1">
      <alignment horizontal="center" vertical="center"/>
    </xf>
    <xf numFmtId="0" fontId="24" fillId="29" borderId="98" xfId="19" applyNumberFormat="1" applyFont="1" applyFill="1" applyBorder="1" applyAlignment="1">
      <alignment horizontal="center" vertical="center"/>
    </xf>
    <xf numFmtId="0" fontId="24" fillId="31" borderId="98" xfId="10" applyFont="1" applyFill="1" applyBorder="1" applyAlignment="1">
      <alignment vertical="center"/>
    </xf>
    <xf numFmtId="0" fontId="24" fillId="31" borderId="98" xfId="17" applyFont="1" applyFill="1" applyBorder="1">
      <alignment vertical="center"/>
    </xf>
    <xf numFmtId="0" fontId="24" fillId="31" borderId="98" xfId="10" applyFont="1" applyFill="1" applyBorder="1" applyAlignment="1">
      <alignment horizontal="right" vertical="center"/>
    </xf>
    <xf numFmtId="0" fontId="24" fillId="25" borderId="98" xfId="19" applyFont="1" applyFill="1" applyBorder="1" applyAlignment="1">
      <alignment horizontal="center" vertical="center"/>
    </xf>
    <xf numFmtId="0" fontId="24" fillId="66" borderId="98" xfId="10" applyFont="1" applyFill="1" applyBorder="1" applyAlignment="1">
      <alignment horizontal="center" vertical="center"/>
    </xf>
    <xf numFmtId="0" fontId="24" fillId="29" borderId="98" xfId="10" applyFont="1" applyFill="1" applyBorder="1" applyAlignment="1">
      <alignment vertical="center"/>
    </xf>
    <xf numFmtId="0" fontId="24" fillId="9" borderId="98" xfId="12" applyFont="1" applyFill="1" applyBorder="1" applyAlignment="1">
      <alignment horizontal="center" vertical="center"/>
    </xf>
    <xf numFmtId="0" fontId="24" fillId="9" borderId="98" xfId="10" applyFont="1" applyFill="1" applyBorder="1" applyAlignment="1">
      <alignment horizontal="center" vertical="center"/>
    </xf>
    <xf numFmtId="0" fontId="22" fillId="31" borderId="98" xfId="10" applyFont="1" applyFill="1" applyBorder="1" applyAlignment="1">
      <alignment horizontal="center" vertical="center"/>
    </xf>
    <xf numFmtId="0" fontId="2" fillId="12" borderId="98" xfId="22" applyFill="1" applyBorder="1">
      <alignment vertical="center"/>
    </xf>
    <xf numFmtId="0" fontId="70" fillId="12" borderId="98" xfId="22" applyFont="1" applyFill="1" applyBorder="1">
      <alignment vertical="center"/>
    </xf>
    <xf numFmtId="0" fontId="2" fillId="18" borderId="98" xfId="22" applyFill="1" applyBorder="1">
      <alignment vertical="center"/>
    </xf>
    <xf numFmtId="0" fontId="70" fillId="18" borderId="98" xfId="22" applyFont="1" applyFill="1" applyBorder="1">
      <alignment vertical="center"/>
    </xf>
    <xf numFmtId="0" fontId="37" fillId="12" borderId="98" xfId="22" applyFont="1" applyFill="1" applyBorder="1">
      <alignment vertical="center"/>
    </xf>
    <xf numFmtId="0" fontId="37" fillId="18" borderId="98" xfId="22" applyFont="1" applyFill="1" applyBorder="1">
      <alignment vertical="center"/>
    </xf>
    <xf numFmtId="0" fontId="83" fillId="18" borderId="98" xfId="22" applyFont="1" applyFill="1" applyBorder="1">
      <alignment vertical="center"/>
    </xf>
    <xf numFmtId="183" fontId="2" fillId="0" borderId="0" xfId="22" applyNumberFormat="1" applyFont="1" applyFill="1" applyBorder="1" applyAlignment="1" applyProtection="1">
      <alignment vertical="center"/>
    </xf>
    <xf numFmtId="0" fontId="9" fillId="53" borderId="93" xfId="0" applyFont="1" applyFill="1" applyBorder="1" applyAlignment="1">
      <alignment horizontal="center" vertical="center"/>
    </xf>
    <xf numFmtId="0" fontId="9" fillId="53" borderId="40" xfId="0" applyFont="1" applyFill="1" applyBorder="1" applyAlignment="1">
      <alignment horizontal="center" vertical="center"/>
    </xf>
    <xf numFmtId="0" fontId="9" fillId="53" borderId="98" xfId="0" applyFont="1" applyFill="1" applyBorder="1" applyAlignment="1">
      <alignment horizontal="center" vertical="center"/>
    </xf>
    <xf numFmtId="0" fontId="9" fillId="53" borderId="23" xfId="0" applyFont="1" applyFill="1" applyBorder="1" applyAlignment="1">
      <alignment horizontal="center" vertical="center"/>
    </xf>
    <xf numFmtId="0" fontId="9" fillId="52" borderId="98" xfId="0" applyFont="1" applyFill="1" applyBorder="1" applyAlignment="1">
      <alignment horizontal="center" vertical="center"/>
    </xf>
    <xf numFmtId="0" fontId="9" fillId="9" borderId="98" xfId="0" applyFont="1" applyFill="1" applyBorder="1" applyAlignment="1">
      <alignment horizontal="center" vertical="center"/>
    </xf>
    <xf numFmtId="0" fontId="9" fillId="53" borderId="95" xfId="0" applyFont="1" applyFill="1" applyBorder="1" applyAlignment="1">
      <alignment horizontal="center" vertical="center"/>
    </xf>
    <xf numFmtId="0" fontId="9" fillId="53" borderId="99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9" fillId="53" borderId="25" xfId="0" applyFont="1" applyFill="1" applyBorder="1" applyAlignment="1">
      <alignment horizontal="center" vertical="center"/>
    </xf>
    <xf numFmtId="0" fontId="38" fillId="31" borderId="88" xfId="12" applyFont="1" applyFill="1" applyBorder="1" applyAlignment="1">
      <alignment horizontal="center" vertical="center"/>
    </xf>
    <xf numFmtId="0" fontId="0" fillId="0" borderId="92" xfId="0" applyFont="1" applyBorder="1" applyAlignment="1">
      <alignment vertical="center"/>
    </xf>
    <xf numFmtId="0" fontId="15" fillId="0" borderId="98" xfId="0" applyFont="1" applyBorder="1" applyAlignment="1">
      <alignment vertical="center" wrapText="1"/>
    </xf>
    <xf numFmtId="0" fontId="12" fillId="0" borderId="98" xfId="0" applyFont="1" applyBorder="1" applyAlignment="1">
      <alignment vertical="center" wrapText="1"/>
    </xf>
    <xf numFmtId="0" fontId="13" fillId="6" borderId="98" xfId="0" applyFont="1" applyFill="1" applyBorder="1" applyAlignment="1">
      <alignment horizontal="center" vertical="center" wrapText="1"/>
    </xf>
    <xf numFmtId="0" fontId="34" fillId="9" borderId="98" xfId="0" applyFont="1" applyFill="1" applyBorder="1" applyAlignment="1">
      <alignment horizontal="right" vertical="center" wrapText="1"/>
    </xf>
    <xf numFmtId="0" fontId="54" fillId="45" borderId="98" xfId="0" applyFont="1" applyFill="1" applyBorder="1" applyAlignment="1">
      <alignment horizontal="right" vertical="center" wrapText="1"/>
    </xf>
    <xf numFmtId="0" fontId="61" fillId="45" borderId="98" xfId="0" applyFont="1" applyFill="1" applyBorder="1" applyAlignment="1">
      <alignment horizontal="right" vertical="center" wrapText="1"/>
    </xf>
    <xf numFmtId="0" fontId="13" fillId="6" borderId="0" xfId="0" applyFont="1" applyFill="1" applyBorder="1" applyAlignment="1">
      <alignment horizontal="center" vertical="center" wrapText="1"/>
    </xf>
    <xf numFmtId="49" fontId="22" fillId="11" borderId="101" xfId="10" applyNumberFormat="1" applyFont="1" applyFill="1" applyBorder="1" applyAlignment="1">
      <alignment horizontal="center" vertical="center" wrapText="1"/>
    </xf>
    <xf numFmtId="49" fontId="26" fillId="37" borderId="100" xfId="9" applyNumberFormat="1" applyFont="1" applyFill="1" applyBorder="1" applyAlignment="1">
      <alignment horizontal="center" vertical="center"/>
    </xf>
    <xf numFmtId="49" fontId="26" fillId="67" borderId="100" xfId="9" applyNumberFormat="1" applyFont="1" applyFill="1" applyBorder="1" applyAlignment="1">
      <alignment horizontal="center" vertical="center"/>
    </xf>
    <xf numFmtId="0" fontId="26" fillId="67" borderId="100" xfId="9" applyFont="1" applyFill="1" applyBorder="1" applyAlignment="1">
      <alignment horizontal="center" vertical="center"/>
    </xf>
    <xf numFmtId="0" fontId="26" fillId="68" borderId="102" xfId="9" applyFont="1" applyFill="1" applyBorder="1" applyAlignment="1">
      <alignment horizontal="center" vertical="center"/>
    </xf>
    <xf numFmtId="41" fontId="26" fillId="68" borderId="102" xfId="27" applyFont="1" applyFill="1" applyBorder="1" applyAlignment="1">
      <alignment horizontal="right" vertical="center"/>
    </xf>
    <xf numFmtId="183" fontId="26" fillId="68" borderId="102" xfId="9" applyNumberFormat="1" applyFont="1" applyFill="1" applyBorder="1" applyAlignment="1">
      <alignment horizontal="center" vertical="center"/>
    </xf>
    <xf numFmtId="0" fontId="26" fillId="68" borderId="100" xfId="9" applyFont="1" applyFill="1" applyBorder="1" applyAlignment="1">
      <alignment horizontal="center" vertical="center"/>
    </xf>
    <xf numFmtId="41" fontId="26" fillId="68" borderId="100" xfId="27" applyFont="1" applyFill="1" applyBorder="1" applyAlignment="1">
      <alignment horizontal="right" vertical="center"/>
    </xf>
    <xf numFmtId="183" fontId="26" fillId="68" borderId="100" xfId="9" applyNumberFormat="1" applyFont="1" applyFill="1" applyBorder="1" applyAlignment="1">
      <alignment horizontal="center" vertical="center"/>
    </xf>
    <xf numFmtId="0" fontId="26" fillId="15" borderId="100" xfId="9" applyFont="1" applyFill="1" applyBorder="1" applyAlignment="1">
      <alignment horizontal="center" vertical="center"/>
    </xf>
    <xf numFmtId="41" fontId="26" fillId="15" borderId="100" xfId="27" applyFont="1" applyFill="1" applyBorder="1" applyAlignment="1">
      <alignment horizontal="right" vertical="center"/>
    </xf>
    <xf numFmtId="183" fontId="26" fillId="15" borderId="100" xfId="9" applyNumberFormat="1" applyFont="1" applyFill="1" applyBorder="1" applyAlignment="1">
      <alignment horizontal="center" vertical="center"/>
    </xf>
    <xf numFmtId="0" fontId="38" fillId="37" borderId="100" xfId="9" applyFont="1" applyFill="1" applyBorder="1" applyAlignment="1">
      <alignment horizontal="center" vertical="center"/>
    </xf>
    <xf numFmtId="41" fontId="38" fillId="37" borderId="100" xfId="27" applyFont="1" applyFill="1" applyBorder="1" applyAlignment="1">
      <alignment horizontal="right" vertical="center"/>
    </xf>
    <xf numFmtId="41" fontId="38" fillId="67" borderId="100" xfId="27" applyFont="1" applyFill="1" applyBorder="1" applyAlignment="1">
      <alignment horizontal="right" vertical="center"/>
    </xf>
    <xf numFmtId="2" fontId="38" fillId="37" borderId="100" xfId="9" applyNumberFormat="1" applyFont="1" applyFill="1" applyBorder="1" applyAlignment="1">
      <alignment horizontal="center" vertical="center"/>
    </xf>
    <xf numFmtId="0" fontId="38" fillId="67" borderId="100" xfId="9" applyFont="1" applyFill="1" applyBorder="1" applyAlignment="1">
      <alignment horizontal="center" vertical="center"/>
    </xf>
    <xf numFmtId="2" fontId="38" fillId="67" borderId="100" xfId="9" applyNumberFormat="1" applyFont="1" applyFill="1" applyBorder="1" applyAlignment="1">
      <alignment horizontal="center" vertical="center"/>
    </xf>
    <xf numFmtId="0" fontId="63" fillId="0" borderId="0" xfId="0" applyFont="1">
      <alignment vertical="center"/>
    </xf>
    <xf numFmtId="0" fontId="38" fillId="9" borderId="90" xfId="0" applyFont="1" applyFill="1" applyBorder="1" applyAlignment="1">
      <alignment horizontal="center" vertical="center"/>
    </xf>
    <xf numFmtId="0" fontId="22" fillId="69" borderId="90" xfId="0" applyFont="1" applyFill="1" applyBorder="1" applyAlignment="1">
      <alignment horizontal="center" vertical="center"/>
    </xf>
    <xf numFmtId="0" fontId="22" fillId="7" borderId="103" xfId="9" applyFont="1" applyFill="1" applyBorder="1" applyAlignment="1">
      <alignment horizontal="center" vertical="center"/>
    </xf>
    <xf numFmtId="0" fontId="22" fillId="7" borderId="90" xfId="0" applyFont="1" applyFill="1" applyBorder="1" applyAlignment="1">
      <alignment horizontal="center" vertical="center"/>
    </xf>
    <xf numFmtId="0" fontId="22" fillId="69" borderId="103" xfId="9" applyFont="1" applyFill="1" applyBorder="1" applyAlignment="1">
      <alignment horizontal="center" vertical="center"/>
    </xf>
    <xf numFmtId="0" fontId="22" fillId="69" borderId="100" xfId="12" applyFont="1" applyFill="1" applyBorder="1" applyAlignment="1">
      <alignment horizontal="center" vertical="center"/>
    </xf>
    <xf numFmtId="0" fontId="22" fillId="69" borderId="100" xfId="12" applyFont="1" applyFill="1" applyBorder="1">
      <alignment vertical="center"/>
    </xf>
    <xf numFmtId="0" fontId="22" fillId="7" borderId="100" xfId="12" applyFont="1" applyFill="1" applyBorder="1" applyAlignment="1">
      <alignment horizontal="center" vertical="center"/>
    </xf>
    <xf numFmtId="0" fontId="22" fillId="7" borderId="100" xfId="12" applyFont="1" applyFill="1" applyBorder="1">
      <alignment vertical="center"/>
    </xf>
    <xf numFmtId="0" fontId="22" fillId="34" borderId="100" xfId="12" applyFont="1" applyFill="1" applyBorder="1" applyAlignment="1">
      <alignment horizontal="center" vertical="center"/>
    </xf>
    <xf numFmtId="0" fontId="22" fillId="34" borderId="100" xfId="12" applyFont="1" applyFill="1" applyBorder="1">
      <alignment vertical="center"/>
    </xf>
    <xf numFmtId="0" fontId="38" fillId="9" borderId="100" xfId="12" applyFont="1" applyFill="1" applyBorder="1" applyAlignment="1">
      <alignment horizontal="center" vertical="center"/>
    </xf>
    <xf numFmtId="0" fontId="38" fillId="9" borderId="100" xfId="12" applyFont="1" applyFill="1" applyBorder="1">
      <alignment vertical="center"/>
    </xf>
    <xf numFmtId="0" fontId="22" fillId="34" borderId="103" xfId="9" applyFont="1" applyFill="1" applyBorder="1" applyAlignment="1">
      <alignment horizontal="center" vertical="center"/>
    </xf>
    <xf numFmtId="0" fontId="22" fillId="69" borderId="103" xfId="0" applyFont="1" applyFill="1" applyBorder="1" applyAlignment="1">
      <alignment horizontal="left" vertical="center"/>
    </xf>
    <xf numFmtId="0" fontId="26" fillId="7" borderId="90" xfId="0" applyFont="1" applyFill="1" applyBorder="1" applyAlignment="1">
      <alignment horizontal="center" vertical="center"/>
    </xf>
    <xf numFmtId="0" fontId="26" fillId="7" borderId="100" xfId="12" applyFont="1" applyFill="1" applyBorder="1" applyAlignment="1">
      <alignment horizontal="center" vertical="center"/>
    </xf>
    <xf numFmtId="0" fontId="26" fillId="7" borderId="100" xfId="12" applyFont="1" applyFill="1" applyBorder="1">
      <alignment vertical="center"/>
    </xf>
    <xf numFmtId="0" fontId="26" fillId="69" borderId="90" xfId="0" applyFont="1" applyFill="1" applyBorder="1" applyAlignment="1">
      <alignment horizontal="center" vertical="center"/>
    </xf>
    <xf numFmtId="0" fontId="26" fillId="69" borderId="100" xfId="12" applyFont="1" applyFill="1" applyBorder="1" applyAlignment="1">
      <alignment horizontal="center" vertical="center"/>
    </xf>
    <xf numFmtId="0" fontId="26" fillId="69" borderId="100" xfId="12" applyFont="1" applyFill="1" applyBorder="1">
      <alignment vertical="center"/>
    </xf>
    <xf numFmtId="49" fontId="26" fillId="11" borderId="13" xfId="10" applyNumberFormat="1" applyFont="1" applyFill="1" applyBorder="1" applyAlignment="1">
      <alignment horizontal="center" vertical="center" wrapText="1"/>
    </xf>
    <xf numFmtId="0" fontId="37" fillId="9" borderId="96" xfId="22" applyFont="1" applyFill="1" applyBorder="1">
      <alignment vertical="center"/>
    </xf>
    <xf numFmtId="0" fontId="84" fillId="18" borderId="96" xfId="22" applyFont="1" applyFill="1" applyBorder="1">
      <alignment vertical="center"/>
    </xf>
    <xf numFmtId="0" fontId="37" fillId="0" borderId="0" xfId="22" applyNumberFormat="1" applyFont="1" applyFill="1" applyBorder="1" applyAlignment="1" applyProtection="1">
      <alignment vertical="center"/>
    </xf>
    <xf numFmtId="2" fontId="2" fillId="0" borderId="0" xfId="22" applyNumberFormat="1" applyFont="1" applyFill="1" applyBorder="1" applyAlignment="1" applyProtection="1">
      <alignment vertical="center"/>
    </xf>
    <xf numFmtId="0" fontId="85" fillId="9" borderId="0" xfId="22" applyNumberFormat="1" applyFont="1" applyFill="1" applyBorder="1" applyAlignment="1" applyProtection="1">
      <alignment vertical="center"/>
    </xf>
    <xf numFmtId="0" fontId="53" fillId="9" borderId="0" xfId="22" applyNumberFormat="1" applyFont="1" applyFill="1" applyBorder="1" applyAlignment="1" applyProtection="1">
      <alignment vertical="center"/>
    </xf>
    <xf numFmtId="0" fontId="53" fillId="9" borderId="96" xfId="22" applyFont="1" applyFill="1" applyBorder="1">
      <alignment vertical="center"/>
    </xf>
    <xf numFmtId="0" fontId="10" fillId="0" borderId="0" xfId="0" applyFont="1">
      <alignment vertical="center"/>
    </xf>
    <xf numFmtId="0" fontId="40" fillId="0" borderId="0" xfId="0" applyFont="1" applyAlignment="1">
      <alignment horizontal="center" vertical="center"/>
    </xf>
    <xf numFmtId="0" fontId="86" fillId="56" borderId="103" xfId="0" applyFont="1" applyFill="1" applyBorder="1" applyAlignment="1">
      <alignment horizontal="center" vertical="center" wrapText="1" readingOrder="1"/>
    </xf>
    <xf numFmtId="0" fontId="87" fillId="56" borderId="103" xfId="0" applyNumberFormat="1" applyFont="1" applyFill="1" applyBorder="1" applyAlignment="1">
      <alignment horizontal="center" vertical="center"/>
    </xf>
    <xf numFmtId="49" fontId="87" fillId="56" borderId="103" xfId="0" applyNumberFormat="1" applyFont="1" applyFill="1" applyBorder="1" applyAlignment="1">
      <alignment horizontal="center" vertical="center"/>
    </xf>
    <xf numFmtId="6" fontId="87" fillId="56" borderId="103" xfId="0" applyNumberFormat="1" applyFont="1" applyFill="1" applyBorder="1" applyAlignment="1">
      <alignment horizontal="center" vertical="center"/>
    </xf>
    <xf numFmtId="9" fontId="87" fillId="56" borderId="103" xfId="0" applyNumberFormat="1" applyFont="1" applyFill="1" applyBorder="1" applyAlignment="1">
      <alignment horizontal="center" vertical="center"/>
    </xf>
    <xf numFmtId="0" fontId="88" fillId="70" borderId="103" xfId="0" applyFont="1" applyFill="1" applyBorder="1" applyAlignment="1">
      <alignment horizontal="center" vertical="center"/>
    </xf>
    <xf numFmtId="0" fontId="9" fillId="0" borderId="103" xfId="0" applyNumberFormat="1" applyFont="1" applyFill="1" applyBorder="1">
      <alignment vertical="center"/>
    </xf>
    <xf numFmtId="38" fontId="9" fillId="0" borderId="103" xfId="28" applyNumberFormat="1" applyFont="1" applyFill="1" applyBorder="1" applyAlignment="1">
      <alignment horizontal="center" vertical="center"/>
    </xf>
    <xf numFmtId="184" fontId="9" fillId="0" borderId="103" xfId="0" applyNumberFormat="1" applyFont="1" applyFill="1" applyBorder="1" applyAlignment="1">
      <alignment horizontal="right" vertical="center"/>
    </xf>
    <xf numFmtId="49" fontId="9" fillId="0" borderId="103" xfId="0" applyNumberFormat="1" applyFont="1" applyFill="1" applyBorder="1" applyAlignment="1">
      <alignment horizontal="center" vertical="center"/>
    </xf>
    <xf numFmtId="184" fontId="9" fillId="0" borderId="103" xfId="0" applyNumberFormat="1" applyFont="1" applyFill="1" applyBorder="1" applyAlignment="1">
      <alignment horizontal="center" vertical="center"/>
    </xf>
    <xf numFmtId="0" fontId="9" fillId="0" borderId="103" xfId="0" applyFont="1" applyFill="1" applyBorder="1">
      <alignment vertical="center"/>
    </xf>
    <xf numFmtId="41" fontId="9" fillId="0" borderId="103" xfId="28" applyFont="1" applyFill="1" applyBorder="1">
      <alignment vertical="center"/>
    </xf>
    <xf numFmtId="184" fontId="9" fillId="0" borderId="103" xfId="28" applyNumberFormat="1" applyFont="1" applyFill="1" applyBorder="1">
      <alignment vertical="center"/>
    </xf>
    <xf numFmtId="43" fontId="40" fillId="0" borderId="0" xfId="0" applyNumberFormat="1" applyFont="1">
      <alignment vertical="center"/>
    </xf>
    <xf numFmtId="0" fontId="9" fillId="0" borderId="103" xfId="0" applyFont="1" applyFill="1" applyBorder="1" applyAlignment="1">
      <alignment horizontal="center" vertical="center"/>
    </xf>
    <xf numFmtId="185" fontId="9" fillId="0" borderId="103" xfId="0" applyNumberFormat="1" applyFont="1" applyFill="1" applyBorder="1" applyAlignment="1">
      <alignment horizontal="center" vertical="center"/>
    </xf>
    <xf numFmtId="38" fontId="9" fillId="0" borderId="103" xfId="0" applyNumberFormat="1" applyFont="1" applyFill="1" applyBorder="1" applyAlignment="1">
      <alignment horizontal="center" vertical="center"/>
    </xf>
    <xf numFmtId="0" fontId="40" fillId="71" borderId="0" xfId="0" applyFont="1" applyFill="1">
      <alignment vertical="center"/>
    </xf>
    <xf numFmtId="0" fontId="9" fillId="0" borderId="103" xfId="0" applyNumberFormat="1" applyFont="1" applyFill="1" applyBorder="1" applyAlignment="1">
      <alignment horizontal="center" vertical="center"/>
    </xf>
    <xf numFmtId="184" fontId="40" fillId="0" borderId="103" xfId="0" applyNumberFormat="1" applyFont="1" applyBorder="1" applyAlignment="1">
      <alignment horizontal="center" vertical="center"/>
    </xf>
    <xf numFmtId="0" fontId="40" fillId="0" borderId="103" xfId="0" applyFont="1" applyFill="1" applyBorder="1">
      <alignment vertical="center"/>
    </xf>
    <xf numFmtId="184" fontId="40" fillId="0" borderId="103" xfId="0" applyNumberFormat="1" applyFont="1" applyFill="1" applyBorder="1">
      <alignment vertical="center"/>
    </xf>
    <xf numFmtId="184" fontId="40" fillId="0" borderId="0" xfId="0" applyNumberFormat="1" applyFont="1">
      <alignment vertical="center"/>
    </xf>
    <xf numFmtId="0" fontId="40" fillId="0" borderId="103" xfId="0" applyFont="1" applyBorder="1" applyAlignment="1">
      <alignment horizontal="center" vertical="center"/>
    </xf>
    <xf numFmtId="184" fontId="87" fillId="56" borderId="103" xfId="0" applyNumberFormat="1" applyFont="1" applyFill="1" applyBorder="1" applyAlignment="1">
      <alignment horizontal="center" vertical="center"/>
    </xf>
    <xf numFmtId="182" fontId="40" fillId="0" borderId="103" xfId="0" applyNumberFormat="1" applyFont="1" applyBorder="1" applyAlignment="1">
      <alignment horizontal="center" vertical="center"/>
    </xf>
    <xf numFmtId="179" fontId="40" fillId="0" borderId="0" xfId="0" applyNumberFormat="1" applyFont="1" applyAlignment="1">
      <alignment horizontal="center" vertical="center"/>
    </xf>
    <xf numFmtId="0" fontId="10" fillId="56" borderId="103" xfId="0" applyFont="1" applyFill="1" applyBorder="1" applyAlignment="1">
      <alignment horizontal="center" vertical="center"/>
    </xf>
    <xf numFmtId="9" fontId="40" fillId="0" borderId="103" xfId="0" applyNumberFormat="1" applyFont="1" applyBorder="1" applyAlignment="1">
      <alignment horizontal="center" vertical="center"/>
    </xf>
    <xf numFmtId="0" fontId="9" fillId="72" borderId="103" xfId="0" applyNumberFormat="1" applyFont="1" applyFill="1" applyBorder="1">
      <alignment vertical="center"/>
    </xf>
    <xf numFmtId="10" fontId="40" fillId="0" borderId="0" xfId="0" applyNumberFormat="1" applyFont="1" applyAlignment="1">
      <alignment horizontal="center" vertical="center"/>
    </xf>
    <xf numFmtId="0" fontId="9" fillId="0" borderId="103" xfId="27" applyNumberFormat="1" applyFont="1" applyFill="1" applyBorder="1">
      <alignment vertical="center"/>
    </xf>
    <xf numFmtId="179" fontId="9" fillId="0" borderId="103" xfId="27" applyNumberFormat="1" applyFont="1" applyFill="1" applyBorder="1" applyAlignment="1">
      <alignment horizontal="center" vertical="center"/>
    </xf>
    <xf numFmtId="0" fontId="9" fillId="73" borderId="103" xfId="0" applyNumberFormat="1" applyFont="1" applyFill="1" applyBorder="1">
      <alignment vertical="center"/>
    </xf>
    <xf numFmtId="38" fontId="9" fillId="73" borderId="103" xfId="28" applyNumberFormat="1" applyFont="1" applyFill="1" applyBorder="1" applyAlignment="1">
      <alignment horizontal="center" vertical="center"/>
    </xf>
    <xf numFmtId="184" fontId="9" fillId="73" borderId="103" xfId="0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justify" vertical="center"/>
    </xf>
    <xf numFmtId="0" fontId="11" fillId="0" borderId="0" xfId="0" applyFont="1" applyAlignment="1">
      <alignment horizontal="justify" vertical="center"/>
    </xf>
    <xf numFmtId="0" fontId="92" fillId="0" borderId="0" xfId="0" applyFont="1" applyAlignment="1">
      <alignment horizontal="justify" vertical="center"/>
    </xf>
    <xf numFmtId="0" fontId="97" fillId="0" borderId="0" xfId="0" applyFont="1" applyAlignment="1">
      <alignment horizontal="justify" vertical="center"/>
    </xf>
    <xf numFmtId="0" fontId="0" fillId="0" borderId="95" xfId="0" applyFont="1" applyBorder="1" applyAlignment="1">
      <alignment vertical="center"/>
    </xf>
    <xf numFmtId="0" fontId="0" fillId="0" borderId="91" xfId="0" applyFont="1" applyBorder="1" applyAlignment="1">
      <alignment vertical="center"/>
    </xf>
    <xf numFmtId="0" fontId="102" fillId="0" borderId="0" xfId="0" applyFont="1">
      <alignment vertical="center"/>
    </xf>
    <xf numFmtId="0" fontId="0" fillId="0" borderId="92" xfId="0" applyFont="1" applyBorder="1">
      <alignment vertical="center"/>
    </xf>
    <xf numFmtId="0" fontId="0" fillId="0" borderId="102" xfId="0" applyFont="1" applyBorder="1">
      <alignment vertical="center"/>
    </xf>
    <xf numFmtId="0" fontId="68" fillId="0" borderId="103" xfId="0" applyFont="1" applyBorder="1" applyAlignment="1">
      <alignment horizontal="center" vertical="center" wrapText="1"/>
    </xf>
    <xf numFmtId="0" fontId="75" fillId="0" borderId="103" xfId="0" applyFont="1" applyBorder="1" applyAlignment="1">
      <alignment horizontal="center" vertical="center" wrapText="1"/>
    </xf>
    <xf numFmtId="0" fontId="77" fillId="3" borderId="103" xfId="0" applyFont="1" applyFill="1" applyBorder="1" applyAlignment="1">
      <alignment horizontal="center" vertical="center" wrapText="1"/>
    </xf>
    <xf numFmtId="0" fontId="74" fillId="0" borderId="103" xfId="0" applyFont="1" applyFill="1" applyBorder="1" applyAlignment="1">
      <alignment horizontal="center" vertical="center" wrapText="1"/>
    </xf>
    <xf numFmtId="0" fontId="77" fillId="9" borderId="103" xfId="0" applyFont="1" applyFill="1" applyBorder="1" applyAlignment="1">
      <alignment horizontal="center" vertical="center" wrapText="1"/>
    </xf>
    <xf numFmtId="0" fontId="74" fillId="53" borderId="103" xfId="0" applyFont="1" applyFill="1" applyBorder="1" applyAlignment="1">
      <alignment horizontal="center" vertical="center" wrapText="1"/>
    </xf>
    <xf numFmtId="0" fontId="74" fillId="0" borderId="103" xfId="0" applyFont="1" applyBorder="1" applyAlignment="1">
      <alignment horizontal="center" vertical="center" wrapText="1"/>
    </xf>
    <xf numFmtId="0" fontId="74" fillId="9" borderId="103" xfId="0" applyFont="1" applyFill="1" applyBorder="1" applyAlignment="1">
      <alignment horizontal="center" vertical="center" wrapText="1"/>
    </xf>
    <xf numFmtId="0" fontId="79" fillId="9" borderId="103" xfId="0" applyFont="1" applyFill="1" applyBorder="1" applyAlignment="1">
      <alignment horizontal="center" vertical="center" wrapText="1"/>
    </xf>
    <xf numFmtId="0" fontId="80" fillId="3" borderId="103" xfId="0" applyFont="1" applyFill="1" applyBorder="1" applyAlignment="1">
      <alignment horizontal="center" vertical="center" wrapText="1"/>
    </xf>
    <xf numFmtId="0" fontId="80" fillId="53" borderId="103" xfId="0" applyFont="1" applyFill="1" applyBorder="1" applyAlignment="1">
      <alignment horizontal="center" vertical="center" wrapText="1"/>
    </xf>
    <xf numFmtId="0" fontId="81" fillId="53" borderId="103" xfId="0" applyFont="1" applyFill="1" applyBorder="1" applyAlignment="1">
      <alignment vertical="center" wrapText="1"/>
    </xf>
    <xf numFmtId="0" fontId="80" fillId="52" borderId="103" xfId="0" applyFont="1" applyFill="1" applyBorder="1" applyAlignment="1">
      <alignment horizontal="center" vertical="center" wrapText="1"/>
    </xf>
    <xf numFmtId="0" fontId="81" fillId="52" borderId="103" xfId="0" applyFont="1" applyFill="1" applyBorder="1" applyAlignment="1">
      <alignment vertical="center" wrapText="1"/>
    </xf>
    <xf numFmtId="0" fontId="80" fillId="34" borderId="103" xfId="0" applyFont="1" applyFill="1" applyBorder="1" applyAlignment="1">
      <alignment horizontal="center" vertical="center" wrapText="1"/>
    </xf>
    <xf numFmtId="0" fontId="81" fillId="34" borderId="103" xfId="0" applyFont="1" applyFill="1" applyBorder="1" applyAlignment="1">
      <alignment vertical="center" wrapText="1"/>
    </xf>
    <xf numFmtId="0" fontId="80" fillId="59" borderId="103" xfId="0" applyFont="1" applyFill="1" applyBorder="1" applyAlignment="1">
      <alignment horizontal="center" vertical="center" wrapText="1"/>
    </xf>
    <xf numFmtId="0" fontId="81" fillId="59" borderId="103" xfId="0" applyFont="1" applyFill="1" applyBorder="1" applyAlignment="1">
      <alignment vertical="center" wrapText="1"/>
    </xf>
    <xf numFmtId="0" fontId="80" fillId="48" borderId="103" xfId="0" applyFont="1" applyFill="1" applyBorder="1" applyAlignment="1">
      <alignment horizontal="center" vertical="center" wrapText="1"/>
    </xf>
    <xf numFmtId="0" fontId="81" fillId="48" borderId="103" xfId="0" applyFont="1" applyFill="1" applyBorder="1" applyAlignment="1">
      <alignment vertical="center" wrapText="1"/>
    </xf>
    <xf numFmtId="0" fontId="80" fillId="58" borderId="103" xfId="0" applyFont="1" applyFill="1" applyBorder="1" applyAlignment="1">
      <alignment horizontal="center" vertical="center" wrapText="1"/>
    </xf>
    <xf numFmtId="0" fontId="81" fillId="58" borderId="103" xfId="0" applyFont="1" applyFill="1" applyBorder="1" applyAlignment="1">
      <alignment vertical="center" wrapText="1"/>
    </xf>
    <xf numFmtId="0" fontId="80" fillId="7" borderId="103" xfId="0" applyFont="1" applyFill="1" applyBorder="1" applyAlignment="1">
      <alignment horizontal="center" vertical="center" wrapText="1"/>
    </xf>
    <xf numFmtId="0" fontId="81" fillId="7" borderId="103" xfId="0" applyFont="1" applyFill="1" applyBorder="1" applyAlignment="1">
      <alignment vertical="center" wrapText="1"/>
    </xf>
    <xf numFmtId="0" fontId="80" fillId="39" borderId="103" xfId="0" applyFont="1" applyFill="1" applyBorder="1" applyAlignment="1">
      <alignment horizontal="center" vertical="center" wrapText="1"/>
    </xf>
    <xf numFmtId="0" fontId="81" fillId="39" borderId="103" xfId="0" applyFont="1" applyFill="1" applyBorder="1" applyAlignment="1">
      <alignment vertical="center" wrapText="1"/>
    </xf>
    <xf numFmtId="0" fontId="0" fillId="3" borderId="103" xfId="17" applyNumberFormat="1" applyFont="1" applyFill="1" applyBorder="1" applyAlignment="1" applyProtection="1">
      <alignment vertical="center"/>
    </xf>
    <xf numFmtId="0" fontId="22" fillId="12" borderId="102" xfId="9" applyFont="1" applyFill="1" applyBorder="1" applyAlignment="1">
      <alignment horizontal="center" vertical="center"/>
    </xf>
    <xf numFmtId="0" fontId="24" fillId="25" borderId="102" xfId="9" applyFont="1" applyFill="1" applyBorder="1" applyAlignment="1">
      <alignment horizontal="center" vertical="center"/>
    </xf>
    <xf numFmtId="0" fontId="24" fillId="12" borderId="103" xfId="9" applyFont="1" applyFill="1" applyBorder="1" applyAlignment="1">
      <alignment horizontal="center" vertical="center"/>
    </xf>
    <xf numFmtId="0" fontId="22" fillId="12" borderId="103" xfId="9" applyFont="1" applyFill="1" applyBorder="1" applyAlignment="1">
      <alignment horizontal="center" vertical="center"/>
    </xf>
    <xf numFmtId="0" fontId="24" fillId="9" borderId="103" xfId="0" applyFont="1" applyFill="1" applyBorder="1" applyAlignment="1">
      <alignment horizontal="center" vertical="center"/>
    </xf>
    <xf numFmtId="0" fontId="22" fillId="18" borderId="103" xfId="9" applyFont="1" applyFill="1" applyBorder="1" applyAlignment="1">
      <alignment horizontal="center" vertical="center"/>
    </xf>
    <xf numFmtId="0" fontId="24" fillId="25" borderId="103" xfId="9" applyFont="1" applyFill="1" applyBorder="1" applyAlignment="1">
      <alignment horizontal="center" vertical="center"/>
    </xf>
    <xf numFmtId="0" fontId="24" fillId="18" borderId="103" xfId="9" applyFont="1" applyFill="1" applyBorder="1" applyAlignment="1">
      <alignment horizontal="center" vertical="center"/>
    </xf>
    <xf numFmtId="0" fontId="15" fillId="0" borderId="103" xfId="0" applyFont="1" applyBorder="1" applyAlignment="1">
      <alignment vertical="center" wrapText="1"/>
    </xf>
    <xf numFmtId="0" fontId="12" fillId="0" borderId="103" xfId="0" applyFont="1" applyBorder="1" applyAlignment="1">
      <alignment vertical="center" wrapText="1"/>
    </xf>
    <xf numFmtId="0" fontId="13" fillId="6" borderId="103" xfId="0" applyFont="1" applyFill="1" applyBorder="1" applyAlignment="1">
      <alignment horizontal="center" vertical="center" wrapText="1"/>
    </xf>
    <xf numFmtId="0" fontId="34" fillId="9" borderId="103" xfId="0" applyFont="1" applyFill="1" applyBorder="1" applyAlignment="1">
      <alignment horizontal="right" vertical="center" wrapText="1"/>
    </xf>
    <xf numFmtId="0" fontId="54" fillId="45" borderId="103" xfId="0" applyFont="1" applyFill="1" applyBorder="1" applyAlignment="1">
      <alignment horizontal="right" vertical="center" wrapText="1"/>
    </xf>
    <xf numFmtId="0" fontId="61" fillId="45" borderId="103" xfId="0" applyFont="1" applyFill="1" applyBorder="1" applyAlignment="1">
      <alignment horizontal="right" vertical="center" wrapText="1"/>
    </xf>
    <xf numFmtId="49" fontId="22" fillId="11" borderId="103" xfId="10" applyNumberFormat="1" applyFont="1" applyFill="1" applyBorder="1" applyAlignment="1">
      <alignment horizontal="center" vertical="center" wrapText="1"/>
    </xf>
    <xf numFmtId="49" fontId="26" fillId="37" borderId="103" xfId="9" applyNumberFormat="1" applyFont="1" applyFill="1" applyBorder="1" applyAlignment="1">
      <alignment horizontal="center" vertical="center"/>
    </xf>
    <xf numFmtId="0" fontId="38" fillId="37" borderId="103" xfId="9" applyFont="1" applyFill="1" applyBorder="1" applyAlignment="1">
      <alignment horizontal="center" vertical="center"/>
    </xf>
    <xf numFmtId="41" fontId="38" fillId="37" borderId="103" xfId="27" applyFont="1" applyFill="1" applyBorder="1" applyAlignment="1">
      <alignment horizontal="right" vertical="center"/>
    </xf>
    <xf numFmtId="2" fontId="38" fillId="37" borderId="103" xfId="9" applyNumberFormat="1" applyFont="1" applyFill="1" applyBorder="1" applyAlignment="1">
      <alignment horizontal="center" vertical="center"/>
    </xf>
    <xf numFmtId="0" fontId="26" fillId="68" borderId="103" xfId="9" applyFont="1" applyFill="1" applyBorder="1" applyAlignment="1">
      <alignment horizontal="center" vertical="center"/>
    </xf>
    <xf numFmtId="41" fontId="26" fillId="68" borderId="103" xfId="27" applyFont="1" applyFill="1" applyBorder="1" applyAlignment="1">
      <alignment horizontal="right" vertical="center"/>
    </xf>
    <xf numFmtId="183" fontId="26" fillId="68" borderId="103" xfId="9" applyNumberFormat="1" applyFont="1" applyFill="1" applyBorder="1" applyAlignment="1">
      <alignment horizontal="center" vertical="center"/>
    </xf>
    <xf numFmtId="49" fontId="26" fillId="67" borderId="103" xfId="9" applyNumberFormat="1" applyFont="1" applyFill="1" applyBorder="1" applyAlignment="1">
      <alignment horizontal="center" vertical="center"/>
    </xf>
    <xf numFmtId="0" fontId="26" fillId="67" borderId="103" xfId="9" applyFont="1" applyFill="1" applyBorder="1" applyAlignment="1">
      <alignment horizontal="center" vertical="center"/>
    </xf>
    <xf numFmtId="41" fontId="38" fillId="67" borderId="103" xfId="27" applyFont="1" applyFill="1" applyBorder="1" applyAlignment="1">
      <alignment horizontal="right" vertical="center"/>
    </xf>
    <xf numFmtId="0" fontId="38" fillId="67" borderId="103" xfId="9" applyFont="1" applyFill="1" applyBorder="1" applyAlignment="1">
      <alignment horizontal="center" vertical="center"/>
    </xf>
    <xf numFmtId="2" fontId="38" fillId="67" borderId="103" xfId="9" applyNumberFormat="1" applyFont="1" applyFill="1" applyBorder="1" applyAlignment="1">
      <alignment horizontal="center" vertical="center"/>
    </xf>
    <xf numFmtId="0" fontId="26" fillId="15" borderId="103" xfId="9" applyFont="1" applyFill="1" applyBorder="1" applyAlignment="1">
      <alignment horizontal="center" vertical="center"/>
    </xf>
    <xf numFmtId="41" fontId="26" fillId="15" borderId="103" xfId="27" applyFont="1" applyFill="1" applyBorder="1" applyAlignment="1">
      <alignment horizontal="right" vertical="center"/>
    </xf>
    <xf numFmtId="183" fontId="26" fillId="15" borderId="103" xfId="9" applyNumberFormat="1" applyFont="1" applyFill="1" applyBorder="1" applyAlignment="1">
      <alignment horizontal="center" vertical="center"/>
    </xf>
    <xf numFmtId="0" fontId="22" fillId="11" borderId="103" xfId="10" applyNumberFormat="1" applyFont="1" applyFill="1" applyBorder="1" applyAlignment="1">
      <alignment horizontal="center" vertical="center"/>
    </xf>
    <xf numFmtId="0" fontId="22" fillId="11" borderId="103" xfId="10" applyNumberFormat="1" applyFont="1" applyFill="1" applyBorder="1" applyAlignment="1">
      <alignment horizontal="center" vertical="center" wrapText="1"/>
    </xf>
    <xf numFmtId="0" fontId="23" fillId="11" borderId="103" xfId="10" applyNumberFormat="1" applyFont="1" applyFill="1" applyBorder="1" applyAlignment="1">
      <alignment horizontal="left" vertical="center" wrapText="1"/>
    </xf>
    <xf numFmtId="0" fontId="22" fillId="26" borderId="103" xfId="10" applyFont="1" applyFill="1" applyBorder="1" applyAlignment="1">
      <alignment horizontal="center" vertical="center"/>
    </xf>
    <xf numFmtId="0" fontId="24" fillId="12" borderId="103" xfId="10" applyFont="1" applyFill="1" applyBorder="1" applyAlignment="1">
      <alignment horizontal="center" vertical="center"/>
    </xf>
    <xf numFmtId="0" fontId="24" fillId="16" borderId="103" xfId="10" applyFont="1" applyFill="1" applyBorder="1" applyAlignment="1">
      <alignment horizontal="center" vertical="center"/>
    </xf>
    <xf numFmtId="49" fontId="22" fillId="0" borderId="103" xfId="9" applyNumberFormat="1" applyFont="1" applyFill="1" applyBorder="1" applyAlignment="1">
      <alignment horizontal="center" vertical="center"/>
    </xf>
    <xf numFmtId="0" fontId="24" fillId="29" borderId="103" xfId="19" applyNumberFormat="1" applyFont="1" applyFill="1" applyBorder="1" applyAlignment="1">
      <alignment horizontal="center" vertical="center"/>
    </xf>
    <xf numFmtId="0" fontId="24" fillId="31" borderId="103" xfId="10" applyFont="1" applyFill="1" applyBorder="1" applyAlignment="1">
      <alignment vertical="center"/>
    </xf>
    <xf numFmtId="0" fontId="24" fillId="31" borderId="103" xfId="17" applyFont="1" applyFill="1" applyBorder="1">
      <alignment vertical="center"/>
    </xf>
    <xf numFmtId="0" fontId="24" fillId="31" borderId="103" xfId="10" applyFont="1" applyFill="1" applyBorder="1" applyAlignment="1">
      <alignment horizontal="right" vertical="center"/>
    </xf>
    <xf numFmtId="0" fontId="24" fillId="25" borderId="103" xfId="19" applyFont="1" applyFill="1" applyBorder="1" applyAlignment="1">
      <alignment horizontal="center" vertical="center"/>
    </xf>
    <xf numFmtId="186" fontId="2" fillId="0" borderId="0" xfId="10" applyNumberFormat="1" applyFill="1" applyAlignment="1">
      <alignment horizontal="center" vertical="center"/>
    </xf>
    <xf numFmtId="0" fontId="24" fillId="66" borderId="103" xfId="10" applyFont="1" applyFill="1" applyBorder="1" applyAlignment="1">
      <alignment horizontal="center" vertical="center"/>
    </xf>
    <xf numFmtId="0" fontId="24" fillId="29" borderId="103" xfId="10" applyFont="1" applyFill="1" applyBorder="1" applyAlignment="1">
      <alignment vertical="center"/>
    </xf>
    <xf numFmtId="0" fontId="24" fillId="12" borderId="103" xfId="17" applyFont="1" applyFill="1" applyBorder="1">
      <alignment vertical="center"/>
    </xf>
    <xf numFmtId="0" fontId="24" fillId="0" borderId="103" xfId="10" applyFont="1" applyFill="1" applyBorder="1" applyAlignment="1">
      <alignment horizontal="right" vertical="center"/>
    </xf>
    <xf numFmtId="0" fontId="24" fillId="9" borderId="103" xfId="12" applyFont="1" applyFill="1" applyBorder="1" applyAlignment="1">
      <alignment horizontal="center" vertical="center"/>
    </xf>
    <xf numFmtId="0" fontId="24" fillId="9" borderId="103" xfId="10" applyFont="1" applyFill="1" applyBorder="1" applyAlignment="1">
      <alignment horizontal="center" vertical="center"/>
    </xf>
    <xf numFmtId="0" fontId="22" fillId="31" borderId="103" xfId="10" applyFont="1" applyFill="1" applyBorder="1" applyAlignment="1">
      <alignment horizontal="center" vertical="center"/>
    </xf>
    <xf numFmtId="0" fontId="22" fillId="31" borderId="103" xfId="12" applyFont="1" applyFill="1" applyBorder="1" applyAlignment="1">
      <alignment horizontal="left" vertical="center"/>
    </xf>
    <xf numFmtId="0" fontId="38" fillId="31" borderId="103" xfId="12" applyFont="1" applyFill="1" applyBorder="1" applyAlignment="1">
      <alignment horizontal="center" vertical="center"/>
    </xf>
    <xf numFmtId="0" fontId="22" fillId="60" borderId="103" xfId="12" applyFont="1" applyFill="1" applyBorder="1" applyAlignment="1">
      <alignment horizontal="center" vertical="center"/>
    </xf>
    <xf numFmtId="0" fontId="26" fillId="60" borderId="103" xfId="12" applyFont="1" applyFill="1" applyBorder="1" applyAlignment="1">
      <alignment horizontal="center" vertical="center"/>
    </xf>
    <xf numFmtId="0" fontId="22" fillId="7" borderId="103" xfId="12" applyFont="1" applyFill="1" applyBorder="1" applyAlignment="1">
      <alignment horizontal="center" vertical="center"/>
    </xf>
    <xf numFmtId="0" fontId="22" fillId="7" borderId="103" xfId="12" applyFont="1" applyFill="1" applyBorder="1">
      <alignment vertical="center"/>
    </xf>
    <xf numFmtId="0" fontId="9" fillId="53" borderId="102" xfId="0" applyFont="1" applyFill="1" applyBorder="1" applyAlignment="1">
      <alignment horizontal="center" vertical="center"/>
    </xf>
    <xf numFmtId="0" fontId="82" fillId="60" borderId="103" xfId="12" applyFont="1" applyFill="1" applyBorder="1" applyAlignment="1">
      <alignment horizontal="center" vertical="center"/>
    </xf>
    <xf numFmtId="0" fontId="26" fillId="7" borderId="103" xfId="12" applyFont="1" applyFill="1" applyBorder="1" applyAlignment="1">
      <alignment horizontal="center" vertical="center"/>
    </xf>
    <xf numFmtId="0" fontId="26" fillId="7" borderId="103" xfId="12" applyFont="1" applyFill="1" applyBorder="1">
      <alignment vertical="center"/>
    </xf>
    <xf numFmtId="0" fontId="9" fillId="53" borderId="103" xfId="0" applyFont="1" applyFill="1" applyBorder="1" applyAlignment="1">
      <alignment horizontal="center" vertical="center"/>
    </xf>
    <xf numFmtId="0" fontId="38" fillId="9" borderId="103" xfId="12" applyFont="1" applyFill="1" applyBorder="1" applyAlignment="1">
      <alignment horizontal="center" vertical="center"/>
    </xf>
    <xf numFmtId="0" fontId="38" fillId="9" borderId="103" xfId="12" applyFont="1" applyFill="1" applyBorder="1">
      <alignment vertical="center"/>
    </xf>
    <xf numFmtId="0" fontId="22" fillId="61" borderId="103" xfId="12" applyFont="1" applyFill="1" applyBorder="1" applyAlignment="1">
      <alignment horizontal="center" vertical="center"/>
    </xf>
    <xf numFmtId="0" fontId="82" fillId="61" borderId="103" xfId="12" applyFont="1" applyFill="1" applyBorder="1" applyAlignment="1">
      <alignment horizontal="center" vertical="center"/>
    </xf>
    <xf numFmtId="0" fontId="22" fillId="34" borderId="103" xfId="12" applyFont="1" applyFill="1" applyBorder="1" applyAlignment="1">
      <alignment horizontal="center" vertical="center"/>
    </xf>
    <xf numFmtId="0" fontId="22" fillId="34" borderId="103" xfId="12" applyFont="1" applyFill="1" applyBorder="1">
      <alignment vertical="center"/>
    </xf>
    <xf numFmtId="0" fontId="22" fillId="69" borderId="103" xfId="12" applyFont="1" applyFill="1" applyBorder="1" applyAlignment="1">
      <alignment horizontal="center" vertical="center"/>
    </xf>
    <xf numFmtId="0" fontId="22" fillId="69" borderId="103" xfId="12" applyFont="1" applyFill="1" applyBorder="1">
      <alignment vertical="center"/>
    </xf>
    <xf numFmtId="0" fontId="9" fillId="52" borderId="103" xfId="0" applyFont="1" applyFill="1" applyBorder="1" applyAlignment="1">
      <alignment horizontal="center" vertical="center"/>
    </xf>
    <xf numFmtId="0" fontId="26" fillId="69" borderId="103" xfId="12" applyFont="1" applyFill="1" applyBorder="1" applyAlignment="1">
      <alignment horizontal="center" vertical="center"/>
    </xf>
    <xf numFmtId="0" fontId="26" fillId="69" borderId="103" xfId="12" applyFont="1" applyFill="1" applyBorder="1">
      <alignment vertical="center"/>
    </xf>
    <xf numFmtId="0" fontId="9" fillId="9" borderId="103" xfId="0" applyFont="1" applyFill="1" applyBorder="1" applyAlignment="1">
      <alignment horizontal="center" vertical="center"/>
    </xf>
    <xf numFmtId="0" fontId="22" fillId="61" borderId="90" xfId="12" applyFont="1" applyFill="1" applyBorder="1" applyAlignment="1">
      <alignment horizontal="center" vertical="center"/>
    </xf>
    <xf numFmtId="0" fontId="2" fillId="62" borderId="103" xfId="22" applyFont="1" applyFill="1" applyBorder="1">
      <alignment vertical="center"/>
    </xf>
    <xf numFmtId="0" fontId="22" fillId="12" borderId="103" xfId="9" applyNumberFormat="1" applyFont="1" applyFill="1" applyBorder="1" applyAlignment="1">
      <alignment horizontal="center" vertical="center"/>
    </xf>
    <xf numFmtId="49" fontId="22" fillId="12" borderId="103" xfId="9" applyNumberFormat="1" applyFont="1" applyFill="1" applyBorder="1" applyAlignment="1">
      <alignment horizontal="center" vertical="center"/>
    </xf>
    <xf numFmtId="0" fontId="2" fillId="12" borderId="103" xfId="22" applyFill="1" applyBorder="1">
      <alignment vertical="center"/>
    </xf>
    <xf numFmtId="0" fontId="70" fillId="12" borderId="103" xfId="22" applyFont="1" applyFill="1" applyBorder="1">
      <alignment vertical="center"/>
    </xf>
    <xf numFmtId="0" fontId="22" fillId="18" borderId="103" xfId="9" applyNumberFormat="1" applyFont="1" applyFill="1" applyBorder="1" applyAlignment="1">
      <alignment horizontal="center" vertical="center"/>
    </xf>
    <xf numFmtId="49" fontId="22" fillId="18" borderId="103" xfId="9" applyNumberFormat="1" applyFont="1" applyFill="1" applyBorder="1" applyAlignment="1">
      <alignment horizontal="center" vertical="center"/>
    </xf>
    <xf numFmtId="0" fontId="2" fillId="18" borderId="103" xfId="22" applyFill="1" applyBorder="1">
      <alignment vertical="center"/>
    </xf>
    <xf numFmtId="0" fontId="70" fillId="18" borderId="103" xfId="22" applyFont="1" applyFill="1" applyBorder="1">
      <alignment vertical="center"/>
    </xf>
    <xf numFmtId="0" fontId="83" fillId="18" borderId="103" xfId="22" applyFont="1" applyFill="1" applyBorder="1">
      <alignment vertical="center"/>
    </xf>
    <xf numFmtId="0" fontId="2" fillId="26" borderId="103" xfId="22" applyFont="1" applyFill="1" applyBorder="1">
      <alignment vertical="center"/>
    </xf>
    <xf numFmtId="0" fontId="37" fillId="12" borderId="103" xfId="22" applyFont="1" applyFill="1" applyBorder="1">
      <alignment vertical="center"/>
    </xf>
    <xf numFmtId="0" fontId="37" fillId="18" borderId="103" xfId="22" applyFont="1" applyFill="1" applyBorder="1">
      <alignment vertical="center"/>
    </xf>
    <xf numFmtId="0" fontId="2" fillId="63" borderId="103" xfId="22" applyFont="1" applyFill="1" applyBorder="1">
      <alignment vertical="center"/>
    </xf>
    <xf numFmtId="0" fontId="2" fillId="29" borderId="103" xfId="22" applyFont="1" applyFill="1" applyBorder="1">
      <alignment vertical="center"/>
    </xf>
    <xf numFmtId="0" fontId="2" fillId="25" borderId="103" xfId="22" applyFont="1" applyFill="1" applyBorder="1">
      <alignment vertical="center"/>
    </xf>
    <xf numFmtId="0" fontId="2" fillId="31" borderId="103" xfId="22" applyFont="1" applyFill="1" applyBorder="1">
      <alignment vertical="center"/>
    </xf>
    <xf numFmtId="0" fontId="2" fillId="64" borderId="103" xfId="22" applyFont="1" applyFill="1" applyBorder="1">
      <alignment vertical="center"/>
    </xf>
    <xf numFmtId="0" fontId="2" fillId="65" borderId="103" xfId="22" applyFont="1" applyFill="1" applyBorder="1">
      <alignment vertical="center"/>
    </xf>
    <xf numFmtId="0" fontId="82" fillId="0" borderId="0" xfId="12" applyFont="1">
      <alignment vertical="center"/>
    </xf>
    <xf numFmtId="0" fontId="103" fillId="0" borderId="0" xfId="0" applyFont="1">
      <alignment vertical="center"/>
    </xf>
    <xf numFmtId="0" fontId="104" fillId="0" borderId="0" xfId="0" applyFont="1" applyBorder="1">
      <alignment vertical="center"/>
    </xf>
    <xf numFmtId="0" fontId="104" fillId="0" borderId="0" xfId="0" applyFont="1">
      <alignment vertical="center"/>
    </xf>
    <xf numFmtId="0" fontId="105" fillId="0" borderId="10" xfId="0" applyFont="1" applyBorder="1">
      <alignment vertical="center"/>
    </xf>
    <xf numFmtId="0" fontId="104" fillId="0" borderId="11" xfId="0" applyFont="1" applyBorder="1">
      <alignment vertical="center"/>
    </xf>
    <xf numFmtId="0" fontId="103" fillId="0" borderId="0" xfId="0" applyFont="1" applyAlignment="1">
      <alignment vertical="center"/>
    </xf>
    <xf numFmtId="187" fontId="106" fillId="0" borderId="0" xfId="0" applyNumberFormat="1" applyFont="1">
      <alignment vertical="center"/>
    </xf>
    <xf numFmtId="0" fontId="2" fillId="0" borderId="0" xfId="12" applyFont="1">
      <alignment vertical="center"/>
    </xf>
    <xf numFmtId="0" fontId="22" fillId="6" borderId="105" xfId="9" applyFont="1" applyBorder="1" applyAlignment="1">
      <alignment horizontal="center" vertical="center"/>
    </xf>
    <xf numFmtId="49" fontId="22" fillId="6" borderId="105" xfId="9" applyNumberFormat="1" applyFont="1" applyBorder="1" applyAlignment="1">
      <alignment horizontal="center" vertical="center"/>
    </xf>
    <xf numFmtId="49" fontId="22" fillId="6" borderId="105" xfId="9" applyNumberFormat="1" applyFont="1" applyBorder="1" applyAlignment="1">
      <alignment horizontal="right" vertical="center"/>
    </xf>
    <xf numFmtId="0" fontId="22" fillId="24" borderId="105" xfId="9" applyFont="1" applyFill="1" applyBorder="1" applyAlignment="1">
      <alignment horizontal="center" vertical="center"/>
    </xf>
    <xf numFmtId="49" fontId="22" fillId="24" borderId="105" xfId="9" applyNumberFormat="1" applyFont="1" applyFill="1" applyBorder="1" applyAlignment="1">
      <alignment horizontal="center" vertical="center"/>
    </xf>
    <xf numFmtId="49" fontId="22" fillId="24" borderId="105" xfId="9" applyNumberFormat="1" applyFont="1" applyFill="1" applyBorder="1" applyAlignment="1">
      <alignment horizontal="right" vertical="center"/>
    </xf>
    <xf numFmtId="0" fontId="2" fillId="0" borderId="0" xfId="12" applyFont="1" applyAlignment="1">
      <alignment horizontal="center" vertical="center"/>
    </xf>
    <xf numFmtId="49" fontId="22" fillId="6" borderId="104" xfId="9" applyNumberFormat="1" applyFont="1" applyBorder="1" applyAlignment="1">
      <alignment horizontal="right" vertical="center"/>
    </xf>
    <xf numFmtId="49" fontId="22" fillId="6" borderId="106" xfId="9" applyNumberFormat="1" applyFont="1" applyBorder="1" applyAlignment="1">
      <alignment horizontal="center" vertical="center"/>
    </xf>
    <xf numFmtId="49" fontId="22" fillId="6" borderId="105" xfId="9" applyNumberFormat="1" applyFont="1" applyFill="1" applyBorder="1" applyAlignment="1">
      <alignment horizontal="right" vertical="center"/>
    </xf>
    <xf numFmtId="0" fontId="22" fillId="6" borderId="105" xfId="12" applyFont="1" applyFill="1" applyBorder="1" applyAlignment="1">
      <alignment horizontal="right" vertical="center"/>
    </xf>
    <xf numFmtId="0" fontId="22" fillId="9" borderId="105" xfId="9" applyFont="1" applyFill="1" applyBorder="1" applyAlignment="1">
      <alignment horizontal="center" vertical="center"/>
    </xf>
    <xf numFmtId="0" fontId="24" fillId="33" borderId="105" xfId="9" applyFont="1" applyFill="1" applyBorder="1" applyAlignment="1">
      <alignment horizontal="center" vertical="center"/>
    </xf>
    <xf numFmtId="49" fontId="22" fillId="74" borderId="105" xfId="9" applyNumberFormat="1" applyFont="1" applyFill="1" applyBorder="1" applyAlignment="1">
      <alignment horizontal="center" vertical="center"/>
    </xf>
    <xf numFmtId="49" fontId="22" fillId="74" borderId="106" xfId="9" applyNumberFormat="1" applyFont="1" applyFill="1" applyBorder="1" applyAlignment="1">
      <alignment horizontal="center" vertical="center"/>
    </xf>
    <xf numFmtId="0" fontId="22" fillId="33" borderId="105" xfId="12" applyFont="1" applyFill="1" applyBorder="1" applyAlignment="1">
      <alignment horizontal="right" vertical="center"/>
    </xf>
    <xf numFmtId="49" fontId="38" fillId="9" borderId="105" xfId="9" applyNumberFormat="1" applyFont="1" applyFill="1" applyBorder="1" applyAlignment="1">
      <alignment horizontal="center" vertical="center"/>
    </xf>
    <xf numFmtId="49" fontId="38" fillId="9" borderId="106" xfId="9" applyNumberFormat="1" applyFont="1" applyFill="1" applyBorder="1" applyAlignment="1">
      <alignment horizontal="center" vertical="center"/>
    </xf>
    <xf numFmtId="0" fontId="38" fillId="9" borderId="105" xfId="12" applyFont="1" applyFill="1" applyBorder="1" applyAlignment="1">
      <alignment horizontal="right" vertical="center"/>
    </xf>
    <xf numFmtId="0" fontId="0" fillId="0" borderId="107" xfId="0" applyFont="1" applyBorder="1">
      <alignment vertical="center"/>
    </xf>
    <xf numFmtId="0" fontId="22" fillId="27" borderId="108" xfId="26" applyNumberFormat="1" applyFont="1" applyFill="1" applyBorder="1" applyAlignment="1">
      <alignment horizontal="center" vertical="center"/>
    </xf>
    <xf numFmtId="49" fontId="22" fillId="27" borderId="108" xfId="19" applyNumberFormat="1" applyFont="1" applyFill="1" applyBorder="1" applyAlignment="1">
      <alignment horizontal="center" vertical="center"/>
    </xf>
    <xf numFmtId="0" fontId="22" fillId="27" borderId="108" xfId="26" applyNumberFormat="1" applyFont="1" applyFill="1" applyBorder="1" applyAlignment="1">
      <alignment horizontal="right" vertical="center"/>
    </xf>
    <xf numFmtId="0" fontId="22" fillId="4" borderId="108" xfId="26" applyNumberFormat="1" applyFont="1" applyFill="1" applyBorder="1" applyAlignment="1">
      <alignment horizontal="right" vertical="center"/>
    </xf>
    <xf numFmtId="0" fontId="22" fillId="24" borderId="108" xfId="9" applyFont="1" applyFill="1" applyBorder="1" applyAlignment="1">
      <alignment horizontal="center" vertical="center"/>
    </xf>
    <xf numFmtId="0" fontId="24" fillId="9" borderId="108" xfId="9" applyFont="1" applyFill="1" applyBorder="1" applyAlignment="1">
      <alignment horizontal="center" vertical="center"/>
    </xf>
    <xf numFmtId="0" fontId="22" fillId="19" borderId="108" xfId="9" applyFont="1" applyFill="1" applyBorder="1" applyAlignment="1">
      <alignment horizontal="center" vertical="center"/>
    </xf>
    <xf numFmtId="0" fontId="24" fillId="27" borderId="108" xfId="26" applyNumberFormat="1" applyFont="1" applyFill="1" applyBorder="1" applyAlignment="1">
      <alignment horizontal="right" vertical="center"/>
    </xf>
    <xf numFmtId="49" fontId="22" fillId="22" borderId="108" xfId="9" applyNumberFormat="1" applyFont="1" applyFill="1" applyBorder="1" applyAlignment="1">
      <alignment horizontal="center" vertical="center"/>
    </xf>
    <xf numFmtId="0" fontId="22" fillId="17" borderId="108" xfId="26" applyNumberFormat="1" applyFont="1" applyFill="1" applyBorder="1" applyAlignment="1">
      <alignment horizontal="center" vertical="center"/>
    </xf>
    <xf numFmtId="49" fontId="22" fillId="17" borderId="108" xfId="19" applyNumberFormat="1" applyFont="1" applyFill="1" applyBorder="1" applyAlignment="1">
      <alignment horizontal="center" vertical="center"/>
    </xf>
    <xf numFmtId="0" fontId="22" fillId="17" borderId="108" xfId="26" applyNumberFormat="1" applyFont="1" applyFill="1" applyBorder="1" applyAlignment="1">
      <alignment horizontal="right" vertical="center"/>
    </xf>
    <xf numFmtId="0" fontId="22" fillId="75" borderId="108" xfId="9" applyFont="1" applyFill="1" applyBorder="1" applyAlignment="1">
      <alignment horizontal="center" vertical="center"/>
    </xf>
    <xf numFmtId="0" fontId="22" fillId="5" borderId="108" xfId="21" applyFont="1" applyFill="1" applyBorder="1" applyAlignment="1">
      <alignment horizontal="center" vertical="center"/>
    </xf>
    <xf numFmtId="0" fontId="22" fillId="5" borderId="108" xfId="23" applyFont="1" applyFill="1" applyBorder="1" applyAlignment="1">
      <alignment horizontal="center" vertical="center"/>
    </xf>
    <xf numFmtId="0" fontId="38" fillId="9" borderId="108" xfId="21" applyFont="1" applyFill="1" applyBorder="1" applyAlignment="1">
      <alignment horizontal="center" vertical="center"/>
    </xf>
    <xf numFmtId="0" fontId="22" fillId="15" borderId="108" xfId="21" applyFont="1" applyFill="1" applyBorder="1" applyAlignment="1">
      <alignment horizontal="center" vertical="center"/>
    </xf>
    <xf numFmtId="0" fontId="22" fillId="15" borderId="108" xfId="23" applyFont="1" applyFill="1" applyBorder="1" applyAlignment="1">
      <alignment horizontal="center" vertical="center"/>
    </xf>
    <xf numFmtId="49" fontId="22" fillId="7" borderId="109" xfId="9" applyNumberFormat="1" applyFont="1" applyFill="1" applyBorder="1" applyAlignment="1">
      <alignment horizontal="left" vertical="center"/>
    </xf>
    <xf numFmtId="0" fontId="22" fillId="7" borderId="109" xfId="9" applyFont="1" applyFill="1" applyBorder="1" applyAlignment="1">
      <alignment horizontal="center" vertical="center"/>
    </xf>
    <xf numFmtId="49" fontId="80" fillId="7" borderId="109" xfId="9" applyNumberFormat="1" applyFont="1" applyFill="1" applyBorder="1" applyAlignment="1">
      <alignment horizontal="left" vertical="center"/>
    </xf>
    <xf numFmtId="0" fontId="80" fillId="7" borderId="109" xfId="9" applyFont="1" applyFill="1" applyBorder="1" applyAlignment="1">
      <alignment horizontal="center" vertical="center"/>
    </xf>
    <xf numFmtId="0" fontId="106" fillId="0" borderId="0" xfId="0" applyFont="1">
      <alignment vertical="center"/>
    </xf>
    <xf numFmtId="49" fontId="32" fillId="4" borderId="104" xfId="10" applyNumberFormat="1" applyFont="1" applyFill="1" applyBorder="1" applyAlignment="1">
      <alignment horizontal="center" vertical="center"/>
    </xf>
    <xf numFmtId="0" fontId="11" fillId="0" borderId="109" xfId="0" applyFont="1" applyBorder="1" applyAlignment="1">
      <alignment horizontal="center" vertical="center" wrapText="1"/>
    </xf>
    <xf numFmtId="0" fontId="0" fillId="0" borderId="109" xfId="0" applyBorder="1" applyAlignment="1">
      <alignment horizontal="center" vertical="center"/>
    </xf>
    <xf numFmtId="0" fontId="0" fillId="0" borderId="109" xfId="0" applyBorder="1">
      <alignment vertical="center"/>
    </xf>
    <xf numFmtId="2" fontId="0" fillId="0" borderId="109" xfId="0" applyNumberFormat="1" applyBorder="1">
      <alignment vertical="center"/>
    </xf>
    <xf numFmtId="0" fontId="0" fillId="76" borderId="109" xfId="0" applyFill="1" applyBorder="1">
      <alignment vertical="center"/>
    </xf>
    <xf numFmtId="0" fontId="9" fillId="0" borderId="109" xfId="0" applyFont="1" applyBorder="1" applyAlignment="1">
      <alignment horizontal="center" vertical="center"/>
    </xf>
    <xf numFmtId="49" fontId="32" fillId="4" borderId="110" xfId="10" applyNumberFormat="1" applyFont="1" applyFill="1" applyBorder="1" applyAlignment="1">
      <alignment horizontal="center" vertical="center"/>
    </xf>
    <xf numFmtId="0" fontId="22" fillId="17" borderId="109" xfId="26" applyNumberFormat="1" applyFont="1" applyFill="1" applyBorder="1" applyAlignment="1">
      <alignment horizontal="right" vertical="center"/>
    </xf>
    <xf numFmtId="0" fontId="22" fillId="17" borderId="97" xfId="26" applyNumberFormat="1" applyFont="1" applyFill="1" applyBorder="1" applyAlignment="1">
      <alignment horizontal="right" vertical="center"/>
    </xf>
    <xf numFmtId="49" fontId="22" fillId="0" borderId="112" xfId="9" applyNumberFormat="1" applyFont="1" applyFill="1" applyBorder="1" applyAlignment="1">
      <alignment horizontal="left" vertical="center"/>
    </xf>
    <xf numFmtId="0" fontId="22" fillId="0" borderId="112" xfId="9" applyFont="1" applyFill="1" applyBorder="1" applyAlignment="1">
      <alignment horizontal="center" vertical="center"/>
    </xf>
    <xf numFmtId="49" fontId="22" fillId="77" borderId="112" xfId="9" applyNumberFormat="1" applyFont="1" applyFill="1" applyBorder="1" applyAlignment="1">
      <alignment horizontal="left" vertical="center"/>
    </xf>
    <xf numFmtId="49" fontId="22" fillId="78" borderId="113" xfId="9" applyNumberFormat="1" applyFont="1" applyFill="1" applyBorder="1" applyAlignment="1">
      <alignment horizontal="center" vertical="center"/>
    </xf>
    <xf numFmtId="0" fontId="22" fillId="0" borderId="111" xfId="9" applyFont="1" applyFill="1" applyBorder="1" applyAlignment="1">
      <alignment horizontal="center" vertical="center"/>
    </xf>
    <xf numFmtId="49" fontId="22" fillId="0" borderId="111" xfId="9" applyNumberFormat="1" applyFont="1" applyFill="1" applyBorder="1" applyAlignment="1">
      <alignment horizontal="left" vertical="center"/>
    </xf>
    <xf numFmtId="0" fontId="22" fillId="3" borderId="111" xfId="9" applyFont="1" applyFill="1" applyBorder="1" applyAlignment="1">
      <alignment horizontal="center" vertical="center"/>
    </xf>
    <xf numFmtId="49" fontId="22" fillId="78" borderId="113" xfId="9" applyNumberFormat="1" applyFont="1" applyFill="1" applyBorder="1" applyAlignment="1">
      <alignment horizontal="left" vertical="center"/>
    </xf>
    <xf numFmtId="0" fontId="22" fillId="78" borderId="111" xfId="9" applyFont="1" applyFill="1" applyBorder="1" applyAlignment="1">
      <alignment horizontal="center" vertical="center"/>
    </xf>
    <xf numFmtId="49" fontId="22" fillId="78" borderId="111" xfId="9" applyNumberFormat="1" applyFont="1" applyFill="1" applyBorder="1" applyAlignment="1">
      <alignment horizontal="left" vertical="center"/>
    </xf>
    <xf numFmtId="0" fontId="22" fillId="78" borderId="111" xfId="9" applyFont="1" applyFill="1" applyBorder="1" applyAlignment="1">
      <alignment horizontal="left" vertical="center"/>
    </xf>
    <xf numFmtId="0" fontId="104" fillId="0" borderId="0" xfId="0" applyFont="1" applyAlignment="1">
      <alignment vertical="center" wrapText="1"/>
    </xf>
    <xf numFmtId="49" fontId="32" fillId="40" borderId="13" xfId="8" applyNumberFormat="1" applyFont="1" applyFill="1" applyBorder="1" applyAlignment="1">
      <alignment horizontal="center" vertical="center"/>
    </xf>
    <xf numFmtId="49" fontId="32" fillId="41" borderId="0" xfId="12" applyNumberFormat="1" applyFont="1" applyFill="1" applyAlignment="1">
      <alignment horizontal="center" vertical="center" wrapText="1"/>
    </xf>
    <xf numFmtId="180" fontId="22" fillId="0" borderId="0" xfId="12" applyNumberFormat="1" applyFont="1">
      <alignment vertical="center"/>
    </xf>
    <xf numFmtId="180" fontId="32" fillId="21" borderId="58" xfId="8" applyNumberFormat="1" applyFont="1" applyFill="1" applyBorder="1" applyAlignment="1">
      <alignment horizontal="center" vertical="center"/>
    </xf>
    <xf numFmtId="49" fontId="32" fillId="16" borderId="114" xfId="12" applyNumberFormat="1" applyFont="1" applyFill="1" applyBorder="1" applyAlignment="1">
      <alignment horizontal="center" vertical="center"/>
    </xf>
    <xf numFmtId="180" fontId="32" fillId="16" borderId="114" xfId="12" applyNumberFormat="1" applyFont="1" applyFill="1" applyBorder="1" applyAlignment="1">
      <alignment horizontal="center" vertical="center"/>
    </xf>
    <xf numFmtId="49" fontId="32" fillId="4" borderId="115" xfId="10" applyNumberFormat="1" applyFont="1" applyFill="1" applyBorder="1" applyAlignment="1">
      <alignment horizontal="center" vertical="center"/>
    </xf>
    <xf numFmtId="180" fontId="32" fillId="4" borderId="115" xfId="10" applyNumberFormat="1" applyFont="1" applyFill="1" applyBorder="1" applyAlignment="1">
      <alignment horizontal="center" vertical="center"/>
    </xf>
    <xf numFmtId="0" fontId="22" fillId="25" borderId="116" xfId="23" applyFont="1" applyFill="1" applyBorder="1" applyAlignment="1">
      <alignment horizontal="center" vertical="center"/>
    </xf>
    <xf numFmtId="0" fontId="22" fillId="25" borderId="116" xfId="12" applyFont="1" applyFill="1" applyBorder="1" applyAlignment="1">
      <alignment horizontal="left" vertical="center"/>
    </xf>
    <xf numFmtId="0" fontId="22" fillId="14" borderId="116" xfId="12" applyFont="1" applyFill="1" applyBorder="1" applyAlignment="1">
      <alignment horizontal="center" vertical="center"/>
    </xf>
    <xf numFmtId="180" fontId="22" fillId="25" borderId="116" xfId="22" applyNumberFormat="1" applyFont="1" applyFill="1" applyBorder="1">
      <alignment vertical="center"/>
    </xf>
    <xf numFmtId="0" fontId="22" fillId="25" borderId="116" xfId="22" applyFont="1" applyFill="1" applyBorder="1" applyAlignment="1">
      <alignment horizontal="center" vertical="center"/>
    </xf>
    <xf numFmtId="0" fontId="22" fillId="25" borderId="116" xfId="12" applyFont="1" applyFill="1" applyBorder="1" applyAlignment="1">
      <alignment horizontal="center" vertical="center"/>
    </xf>
    <xf numFmtId="0" fontId="22" fillId="22" borderId="116" xfId="23" applyFont="1" applyFill="1" applyBorder="1" applyAlignment="1">
      <alignment horizontal="center" vertical="center"/>
    </xf>
    <xf numFmtId="0" fontId="22" fillId="22" borderId="116" xfId="12" applyFont="1" applyFill="1" applyBorder="1" applyAlignment="1">
      <alignment horizontal="left" vertical="center"/>
    </xf>
    <xf numFmtId="0" fontId="22" fillId="0" borderId="116" xfId="12" applyFont="1" applyFill="1" applyBorder="1" applyAlignment="1">
      <alignment horizontal="center" vertical="center"/>
    </xf>
    <xf numFmtId="0" fontId="22" fillId="79" borderId="116" xfId="12" applyFont="1" applyFill="1" applyBorder="1" applyAlignment="1">
      <alignment horizontal="center" vertical="center"/>
    </xf>
    <xf numFmtId="181" fontId="22" fillId="0" borderId="116" xfId="22" applyNumberFormat="1" applyFont="1" applyFill="1" applyBorder="1">
      <alignment vertical="center"/>
    </xf>
    <xf numFmtId="0" fontId="2" fillId="80" borderId="0" xfId="17" applyNumberFormat="1" applyFont="1" applyFill="1" applyBorder="1" applyAlignment="1" applyProtection="1">
      <alignment vertical="center"/>
    </xf>
    <xf numFmtId="181" fontId="2" fillId="80" borderId="0" xfId="17" applyNumberFormat="1" applyFont="1" applyFill="1" applyBorder="1" applyAlignment="1" applyProtection="1">
      <alignment vertical="center"/>
    </xf>
    <xf numFmtId="9" fontId="2" fillId="79" borderId="0" xfId="17" applyNumberFormat="1" applyFont="1" applyFill="1" applyBorder="1" applyAlignment="1" applyProtection="1">
      <alignment vertical="center"/>
    </xf>
    <xf numFmtId="0" fontId="22" fillId="0" borderId="116" xfId="22" applyFont="1" applyFill="1" applyBorder="1" applyAlignment="1">
      <alignment horizontal="center" vertical="center"/>
    </xf>
    <xf numFmtId="9" fontId="2" fillId="0" borderId="0" xfId="17" applyNumberFormat="1" applyFont="1" applyFill="1" applyBorder="1" applyAlignment="1" applyProtection="1">
      <alignment vertical="center"/>
    </xf>
    <xf numFmtId="0" fontId="2" fillId="30" borderId="0" xfId="17" applyNumberFormat="1" applyFont="1" applyFill="1" applyBorder="1" applyAlignment="1" applyProtection="1">
      <alignment vertical="center"/>
    </xf>
    <xf numFmtId="181" fontId="2" fillId="30" borderId="0" xfId="17" applyNumberFormat="1" applyFont="1" applyFill="1" applyBorder="1" applyAlignment="1" applyProtection="1">
      <alignment vertical="center"/>
    </xf>
    <xf numFmtId="0" fontId="56" fillId="36" borderId="116" xfId="22" applyFont="1" applyFill="1" applyBorder="1" applyAlignment="1">
      <alignment horizontal="center" vertical="center"/>
    </xf>
    <xf numFmtId="181" fontId="56" fillId="36" borderId="116" xfId="22" applyNumberFormat="1" applyFont="1" applyFill="1" applyBorder="1">
      <alignment vertical="center"/>
    </xf>
    <xf numFmtId="0" fontId="2" fillId="26" borderId="0" xfId="17" applyNumberFormat="1" applyFont="1" applyFill="1" applyBorder="1" applyAlignment="1" applyProtection="1">
      <alignment vertical="center"/>
    </xf>
    <xf numFmtId="181" fontId="2" fillId="26" borderId="0" xfId="17" applyNumberFormat="1" applyFont="1" applyFill="1" applyBorder="1" applyAlignment="1" applyProtection="1">
      <alignment vertical="center"/>
    </xf>
    <xf numFmtId="181" fontId="2" fillId="12" borderId="0" xfId="17" applyNumberFormat="1" applyFont="1" applyFill="1" applyBorder="1" applyAlignment="1" applyProtection="1">
      <alignment vertical="center"/>
    </xf>
    <xf numFmtId="0" fontId="2" fillId="18" borderId="0" xfId="17" applyNumberFormat="1" applyFont="1" applyFill="1" applyBorder="1" applyAlignment="1" applyProtection="1">
      <alignment vertical="center"/>
    </xf>
    <xf numFmtId="181" fontId="2" fillId="18" borderId="0" xfId="17" applyNumberFormat="1" applyFont="1" applyFill="1" applyBorder="1" applyAlignment="1" applyProtection="1">
      <alignment vertical="center"/>
    </xf>
    <xf numFmtId="181" fontId="24" fillId="0" borderId="116" xfId="22" applyNumberFormat="1" applyFont="1" applyFill="1" applyBorder="1">
      <alignment vertical="center"/>
    </xf>
    <xf numFmtId="0" fontId="2" fillId="17" borderId="0" xfId="17" applyNumberFormat="1" applyFont="1" applyFill="1" applyBorder="1" applyAlignment="1" applyProtection="1">
      <alignment vertical="center"/>
    </xf>
    <xf numFmtId="181" fontId="2" fillId="17" borderId="0" xfId="17" applyNumberFormat="1" applyFont="1" applyFill="1" applyBorder="1" applyAlignment="1" applyProtection="1">
      <alignment vertical="center"/>
    </xf>
    <xf numFmtId="0" fontId="2" fillId="20" borderId="0" xfId="17" applyNumberFormat="1" applyFont="1" applyFill="1" applyBorder="1" applyAlignment="1" applyProtection="1">
      <alignment vertical="center"/>
    </xf>
    <xf numFmtId="181" fontId="2" fillId="20" borderId="0" xfId="17" applyNumberFormat="1" applyFont="1" applyFill="1" applyBorder="1" applyAlignment="1" applyProtection="1">
      <alignment vertical="center"/>
    </xf>
    <xf numFmtId="0" fontId="22" fillId="19" borderId="116" xfId="23" applyFont="1" applyFill="1" applyBorder="1" applyAlignment="1">
      <alignment horizontal="center" vertical="center"/>
    </xf>
    <xf numFmtId="0" fontId="22" fillId="19" borderId="116" xfId="12" applyFont="1" applyFill="1" applyBorder="1" applyAlignment="1">
      <alignment horizontal="left" vertical="center"/>
    </xf>
    <xf numFmtId="180" fontId="22" fillId="19" borderId="116" xfId="22" applyNumberFormat="1" applyFont="1" applyFill="1" applyBorder="1">
      <alignment vertical="center"/>
    </xf>
    <xf numFmtId="181" fontId="2" fillId="0" borderId="0" xfId="17" applyNumberFormat="1" applyFont="1" applyFill="1" applyBorder="1" applyAlignment="1" applyProtection="1">
      <alignment vertical="center"/>
    </xf>
    <xf numFmtId="0" fontId="22" fillId="19" borderId="116" xfId="22" applyFont="1" applyFill="1" applyBorder="1" applyAlignment="1">
      <alignment horizontal="center" vertical="center"/>
    </xf>
    <xf numFmtId="0" fontId="22" fillId="19" borderId="116" xfId="12" applyFont="1" applyFill="1" applyBorder="1" applyAlignment="1">
      <alignment horizontal="center" vertical="center"/>
    </xf>
    <xf numFmtId="0" fontId="22" fillId="23" borderId="116" xfId="23" applyFont="1" applyFill="1" applyBorder="1" applyAlignment="1">
      <alignment horizontal="center" vertical="center"/>
    </xf>
    <xf numFmtId="0" fontId="22" fillId="23" borderId="116" xfId="12" applyFont="1" applyFill="1" applyBorder="1" applyAlignment="1">
      <alignment horizontal="left" vertical="center"/>
    </xf>
    <xf numFmtId="180" fontId="22" fillId="23" borderId="116" xfId="22" applyNumberFormat="1" applyFont="1" applyFill="1" applyBorder="1">
      <alignment vertical="center"/>
    </xf>
    <xf numFmtId="0" fontId="22" fillId="23" borderId="116" xfId="22" applyFont="1" applyFill="1" applyBorder="1" applyAlignment="1">
      <alignment horizontal="center" vertical="center"/>
    </xf>
    <xf numFmtId="0" fontId="22" fillId="23" borderId="116" xfId="12" applyFont="1" applyFill="1" applyBorder="1" applyAlignment="1">
      <alignment horizontal="center" vertical="center"/>
    </xf>
    <xf numFmtId="180" fontId="22" fillId="22" borderId="116" xfId="22" applyNumberFormat="1" applyFont="1" applyFill="1" applyBorder="1">
      <alignment vertical="center"/>
    </xf>
    <xf numFmtId="0" fontId="22" fillId="22" borderId="116" xfId="22" applyFont="1" applyFill="1" applyBorder="1" applyAlignment="1">
      <alignment horizontal="center" vertical="center"/>
    </xf>
    <xf numFmtId="0" fontId="22" fillId="22" borderId="116" xfId="12" applyFont="1" applyFill="1" applyBorder="1" applyAlignment="1">
      <alignment horizontal="center" vertical="center"/>
    </xf>
    <xf numFmtId="0" fontId="22" fillId="18" borderId="116" xfId="23" applyFont="1" applyFill="1" applyBorder="1" applyAlignment="1">
      <alignment horizontal="center" vertical="center"/>
    </xf>
    <xf numFmtId="0" fontId="22" fillId="18" borderId="116" xfId="12" applyFont="1" applyFill="1" applyBorder="1" applyAlignment="1">
      <alignment horizontal="left" vertical="center"/>
    </xf>
    <xf numFmtId="180" fontId="22" fillId="18" borderId="116" xfId="22" applyNumberFormat="1" applyFont="1" applyFill="1" applyBorder="1">
      <alignment vertical="center"/>
    </xf>
    <xf numFmtId="0" fontId="22" fillId="18" borderId="116" xfId="22" applyFont="1" applyFill="1" applyBorder="1" applyAlignment="1">
      <alignment horizontal="center" vertical="center" wrapText="1"/>
    </xf>
    <xf numFmtId="0" fontId="22" fillId="23" borderId="116" xfId="22" applyFont="1" applyFill="1" applyBorder="1" applyAlignment="1">
      <alignment horizontal="center" vertical="center" wrapText="1"/>
    </xf>
    <xf numFmtId="0" fontId="22" fillId="20" borderId="116" xfId="23" applyFont="1" applyFill="1" applyBorder="1" applyAlignment="1">
      <alignment horizontal="center" vertical="center"/>
    </xf>
    <xf numFmtId="0" fontId="22" fillId="20" borderId="116" xfId="12" applyFont="1" applyFill="1" applyBorder="1" applyAlignment="1">
      <alignment horizontal="left" vertical="center"/>
    </xf>
    <xf numFmtId="180" fontId="22" fillId="20" borderId="116" xfId="22" applyNumberFormat="1" applyFont="1" applyFill="1" applyBorder="1">
      <alignment vertical="center"/>
    </xf>
    <xf numFmtId="0" fontId="22" fillId="20" borderId="116" xfId="22" applyFont="1" applyFill="1" applyBorder="1" applyAlignment="1">
      <alignment horizontal="center" vertical="center" wrapText="1"/>
    </xf>
    <xf numFmtId="0" fontId="24" fillId="9" borderId="116" xfId="23" applyFont="1" applyFill="1" applyBorder="1" applyAlignment="1">
      <alignment horizontal="center" vertical="center"/>
    </xf>
    <xf numFmtId="0" fontId="24" fillId="9" borderId="116" xfId="12" applyFont="1" applyFill="1" applyBorder="1" applyAlignment="1">
      <alignment horizontal="left" vertical="center"/>
    </xf>
    <xf numFmtId="0" fontId="24" fillId="9" borderId="116" xfId="22" applyFont="1" applyFill="1" applyBorder="1" applyAlignment="1">
      <alignment horizontal="center" vertical="center" wrapText="1"/>
    </xf>
    <xf numFmtId="180" fontId="24" fillId="9" borderId="116" xfId="22" applyNumberFormat="1" applyFont="1" applyFill="1" applyBorder="1">
      <alignment vertical="center"/>
    </xf>
    <xf numFmtId="0" fontId="22" fillId="18" borderId="116" xfId="12" applyFont="1" applyFill="1" applyBorder="1" applyAlignment="1">
      <alignment horizontal="center" vertical="center"/>
    </xf>
    <xf numFmtId="0" fontId="22" fillId="14" borderId="116" xfId="22" applyFont="1" applyFill="1" applyBorder="1" applyAlignment="1">
      <alignment horizontal="center" vertical="center"/>
    </xf>
    <xf numFmtId="0" fontId="22" fillId="23" borderId="116" xfId="21" applyFont="1" applyFill="1" applyBorder="1" applyAlignment="1">
      <alignment horizontal="center" vertical="center"/>
    </xf>
    <xf numFmtId="0" fontId="22" fillId="14" borderId="116" xfId="22" applyFont="1" applyFill="1" applyBorder="1" applyAlignment="1">
      <alignment horizontal="center" vertical="center" wrapText="1"/>
    </xf>
    <xf numFmtId="188" fontId="22" fillId="23" borderId="116" xfId="21" applyNumberFormat="1" applyFont="1" applyFill="1" applyBorder="1" applyAlignment="1">
      <alignment horizontal="right" vertical="center"/>
    </xf>
    <xf numFmtId="0" fontId="22" fillId="22" borderId="116" xfId="21" applyFont="1" applyFill="1" applyBorder="1" applyAlignment="1">
      <alignment horizontal="center" vertical="center"/>
    </xf>
    <xf numFmtId="188" fontId="22" fillId="22" borderId="116" xfId="21" applyNumberFormat="1" applyFont="1" applyFill="1" applyBorder="1" applyAlignment="1">
      <alignment horizontal="right" vertical="center"/>
    </xf>
    <xf numFmtId="0" fontId="22" fillId="22" borderId="116" xfId="22" applyFont="1" applyFill="1" applyBorder="1" applyAlignment="1">
      <alignment horizontal="center" vertical="center" wrapText="1"/>
    </xf>
    <xf numFmtId="0" fontId="22" fillId="14" borderId="116" xfId="21" applyFont="1" applyFill="1" applyBorder="1" applyAlignment="1">
      <alignment horizontal="center" vertical="center"/>
    </xf>
    <xf numFmtId="0" fontId="22" fillId="19" borderId="116" xfId="21" applyFont="1" applyFill="1" applyBorder="1" applyAlignment="1">
      <alignment horizontal="center" vertical="center"/>
    </xf>
    <xf numFmtId="188" fontId="22" fillId="19" borderId="116" xfId="21" applyNumberFormat="1" applyFont="1" applyFill="1" applyBorder="1" applyAlignment="1">
      <alignment horizontal="right" vertical="center"/>
    </xf>
    <xf numFmtId="0" fontId="22" fillId="19" borderId="116" xfId="22" applyFont="1" applyFill="1" applyBorder="1" applyAlignment="1">
      <alignment horizontal="center" vertical="center" wrapText="1"/>
    </xf>
    <xf numFmtId="0" fontId="22" fillId="24" borderId="116" xfId="12" applyFont="1" applyFill="1" applyBorder="1" applyAlignment="1">
      <alignment horizontal="center" vertical="center"/>
    </xf>
    <xf numFmtId="0" fontId="22" fillId="24" borderId="116" xfId="23" applyFont="1" applyFill="1" applyBorder="1" applyAlignment="1">
      <alignment horizontal="left" vertical="center"/>
    </xf>
    <xf numFmtId="188" fontId="22" fillId="24" borderId="116" xfId="21" applyNumberFormat="1" applyFont="1" applyFill="1" applyBorder="1" applyAlignment="1">
      <alignment horizontal="right" vertical="center"/>
    </xf>
    <xf numFmtId="0" fontId="24" fillId="33" borderId="116" xfId="23" applyFont="1" applyFill="1" applyBorder="1" applyAlignment="1">
      <alignment horizontal="center" vertical="center"/>
    </xf>
    <xf numFmtId="0" fontId="24" fillId="9" borderId="116" xfId="22" applyFont="1" applyFill="1" applyBorder="1" applyAlignment="1">
      <alignment horizontal="center" vertical="center"/>
    </xf>
    <xf numFmtId="0" fontId="22" fillId="9" borderId="116" xfId="12" applyFont="1" applyFill="1" applyBorder="1" applyAlignment="1">
      <alignment horizontal="center" vertical="center"/>
    </xf>
    <xf numFmtId="180" fontId="22" fillId="9" borderId="116" xfId="22" applyNumberFormat="1" applyFont="1" applyFill="1" applyBorder="1">
      <alignment vertical="center"/>
    </xf>
    <xf numFmtId="0" fontId="22" fillId="9" borderId="116" xfId="23" applyFont="1" applyFill="1" applyBorder="1" applyAlignment="1">
      <alignment horizontal="center" vertical="center"/>
    </xf>
    <xf numFmtId="0" fontId="24" fillId="18" borderId="116" xfId="12" applyFont="1" applyFill="1" applyBorder="1" applyAlignment="1">
      <alignment horizontal="center" vertical="center"/>
    </xf>
    <xf numFmtId="0" fontId="22" fillId="12" borderId="116" xfId="12" applyFont="1" applyFill="1" applyBorder="1" applyAlignment="1">
      <alignment horizontal="center" vertical="center"/>
    </xf>
    <xf numFmtId="0" fontId="24" fillId="25" borderId="116" xfId="12" applyFont="1" applyFill="1" applyBorder="1" applyAlignment="1">
      <alignment horizontal="left" vertical="center"/>
    </xf>
    <xf numFmtId="0" fontId="24" fillId="25" borderId="116" xfId="22" applyFont="1" applyFill="1" applyBorder="1" applyAlignment="1">
      <alignment horizontal="center" vertical="center"/>
    </xf>
    <xf numFmtId="0" fontId="24" fillId="25" borderId="116" xfId="12" applyFont="1" applyFill="1" applyBorder="1" applyAlignment="1">
      <alignment horizontal="center" vertical="center"/>
    </xf>
    <xf numFmtId="0" fontId="22" fillId="5" borderId="116" xfId="23" applyFont="1" applyFill="1" applyBorder="1" applyAlignment="1">
      <alignment horizontal="center" vertical="center"/>
    </xf>
    <xf numFmtId="0" fontId="24" fillId="5" borderId="116" xfId="12" applyFont="1" applyFill="1" applyBorder="1" applyAlignment="1">
      <alignment horizontal="left" vertical="center"/>
    </xf>
    <xf numFmtId="0" fontId="24" fillId="5" borderId="116" xfId="12" applyFont="1" applyFill="1" applyBorder="1" applyAlignment="1">
      <alignment horizontal="center" vertical="center"/>
    </xf>
    <xf numFmtId="180" fontId="22" fillId="5" borderId="116" xfId="22" applyNumberFormat="1" applyFont="1" applyFill="1" applyBorder="1">
      <alignment vertical="center"/>
    </xf>
    <xf numFmtId="0" fontId="22" fillId="3" borderId="116" xfId="23" applyFont="1" applyFill="1" applyBorder="1" applyAlignment="1">
      <alignment horizontal="center" vertical="center"/>
    </xf>
    <xf numFmtId="0" fontId="24" fillId="3" borderId="116" xfId="23" applyFont="1" applyFill="1" applyBorder="1" applyAlignment="1">
      <alignment horizontal="left" vertical="center"/>
    </xf>
    <xf numFmtId="0" fontId="24" fillId="3" borderId="116" xfId="22" applyFont="1" applyFill="1" applyBorder="1" applyAlignment="1">
      <alignment horizontal="center" vertical="center"/>
    </xf>
    <xf numFmtId="0" fontId="24" fillId="12" borderId="116" xfId="12" applyFont="1" applyFill="1" applyBorder="1" applyAlignment="1">
      <alignment horizontal="center" vertical="center"/>
    </xf>
    <xf numFmtId="0" fontId="24" fillId="20" borderId="116" xfId="12" applyFont="1" applyFill="1" applyBorder="1" applyAlignment="1">
      <alignment horizontal="center" vertical="center"/>
    </xf>
    <xf numFmtId="0" fontId="24" fillId="17" borderId="116" xfId="12" applyFont="1" applyFill="1" applyBorder="1" applyAlignment="1">
      <alignment horizontal="center" vertical="center"/>
    </xf>
    <xf numFmtId="0" fontId="24" fillId="23" borderId="116" xfId="23" applyFont="1" applyFill="1" applyBorder="1" applyAlignment="1">
      <alignment horizontal="center" vertical="center"/>
    </xf>
    <xf numFmtId="0" fontId="22" fillId="81" borderId="116" xfId="22" applyFont="1" applyFill="1" applyBorder="1" applyAlignment="1">
      <alignment horizontal="left" vertical="center"/>
    </xf>
    <xf numFmtId="0" fontId="24" fillId="29" borderId="116" xfId="22" applyFont="1" applyFill="1" applyBorder="1" applyAlignment="1">
      <alignment horizontal="center" vertical="center"/>
    </xf>
    <xf numFmtId="0" fontId="22" fillId="82" borderId="116" xfId="22" applyFont="1" applyFill="1" applyBorder="1" applyAlignment="1">
      <alignment horizontal="center" vertical="center"/>
    </xf>
    <xf numFmtId="180" fontId="22" fillId="29" borderId="116" xfId="22" applyNumberFormat="1" applyFont="1" applyFill="1" applyBorder="1">
      <alignment vertical="center"/>
    </xf>
    <xf numFmtId="0" fontId="22" fillId="29" borderId="116" xfId="22" applyFont="1" applyFill="1" applyBorder="1" applyAlignment="1">
      <alignment horizontal="center" vertical="center"/>
    </xf>
    <xf numFmtId="0" fontId="22" fillId="14" borderId="116" xfId="10" applyFont="1" applyFill="1" applyBorder="1" applyAlignment="1">
      <alignment horizontal="center" vertical="center"/>
    </xf>
    <xf numFmtId="0" fontId="108" fillId="17" borderId="116" xfId="22" applyFont="1" applyFill="1" applyBorder="1" applyAlignment="1">
      <alignment horizontal="left" vertical="center"/>
    </xf>
    <xf numFmtId="0" fontId="24" fillId="19" borderId="116" xfId="22" applyFont="1" applyFill="1" applyBorder="1" applyAlignment="1">
      <alignment horizontal="center" vertical="center"/>
    </xf>
    <xf numFmtId="0" fontId="22" fillId="82" borderId="116" xfId="12" applyFont="1" applyFill="1" applyBorder="1" applyAlignment="1">
      <alignment horizontal="center" vertical="center"/>
    </xf>
    <xf numFmtId="0" fontId="22" fillId="19" borderId="116" xfId="10" applyFont="1" applyFill="1" applyBorder="1" applyAlignment="1">
      <alignment horizontal="center" vertical="center"/>
    </xf>
    <xf numFmtId="0" fontId="22" fillId="83" borderId="116" xfId="22" applyFont="1" applyFill="1" applyBorder="1" applyAlignment="1">
      <alignment horizontal="left" vertical="center"/>
    </xf>
    <xf numFmtId="0" fontId="24" fillId="12" borderId="116" xfId="22" applyFont="1" applyFill="1" applyBorder="1" applyAlignment="1">
      <alignment horizontal="center" vertical="center"/>
    </xf>
    <xf numFmtId="180" fontId="22" fillId="12" borderId="116" xfId="22" applyNumberFormat="1" applyFont="1" applyFill="1" applyBorder="1">
      <alignment vertical="center"/>
    </xf>
    <xf numFmtId="0" fontId="22" fillId="81" borderId="116" xfId="22" applyFont="1" applyFill="1" applyBorder="1" applyAlignment="1">
      <alignment horizontal="center" vertical="center"/>
    </xf>
    <xf numFmtId="0" fontId="24" fillId="27" borderId="116" xfId="23" applyFont="1" applyFill="1" applyBorder="1" applyAlignment="1">
      <alignment horizontal="center" vertical="center"/>
    </xf>
    <xf numFmtId="0" fontId="22" fillId="27" borderId="116" xfId="22" applyFont="1" applyFill="1" applyBorder="1" applyAlignment="1">
      <alignment horizontal="center" vertical="center"/>
    </xf>
    <xf numFmtId="0" fontId="24" fillId="27" borderId="116" xfId="22" applyFont="1" applyFill="1" applyBorder="1" applyAlignment="1">
      <alignment horizontal="center" vertical="center"/>
    </xf>
    <xf numFmtId="180" fontId="24" fillId="3" borderId="116" xfId="22" applyNumberFormat="1" applyFont="1" applyFill="1" applyBorder="1">
      <alignment vertical="center"/>
    </xf>
    <xf numFmtId="0" fontId="24" fillId="5" borderId="116" xfId="23" applyFont="1" applyFill="1" applyBorder="1" applyAlignment="1">
      <alignment horizontal="center" vertical="center"/>
    </xf>
    <xf numFmtId="0" fontId="24" fillId="5" borderId="116" xfId="23" applyFont="1" applyFill="1" applyBorder="1" applyAlignment="1">
      <alignment horizontal="left" vertical="center"/>
    </xf>
    <xf numFmtId="0" fontId="24" fillId="5" borderId="116" xfId="22" applyFont="1" applyFill="1" applyBorder="1" applyAlignment="1">
      <alignment horizontal="center" vertical="center"/>
    </xf>
    <xf numFmtId="180" fontId="24" fillId="0" borderId="116" xfId="22" applyNumberFormat="1" applyFont="1" applyFill="1" applyBorder="1">
      <alignment vertical="center"/>
    </xf>
    <xf numFmtId="180" fontId="22" fillId="0" borderId="116" xfId="22" applyNumberFormat="1" applyFont="1" applyFill="1" applyBorder="1">
      <alignment vertical="center"/>
    </xf>
    <xf numFmtId="189" fontId="0" fillId="0" borderId="0" xfId="0" applyNumberFormat="1">
      <alignment vertical="center"/>
    </xf>
    <xf numFmtId="190" fontId="0" fillId="0" borderId="0" xfId="0" applyNumberFormat="1">
      <alignment vertical="center"/>
    </xf>
    <xf numFmtId="0" fontId="32" fillId="4" borderId="112" xfId="10" applyNumberFormat="1" applyFont="1" applyFill="1" applyBorder="1" applyAlignment="1">
      <alignment horizontal="center" vertical="center"/>
    </xf>
    <xf numFmtId="189" fontId="32" fillId="4" borderId="112" xfId="10" applyNumberFormat="1" applyFont="1" applyFill="1" applyBorder="1" applyAlignment="1">
      <alignment horizontal="center" vertical="center"/>
    </xf>
    <xf numFmtId="190" fontId="32" fillId="4" borderId="0" xfId="10" applyNumberFormat="1" applyFont="1" applyFill="1" applyBorder="1" applyAlignment="1">
      <alignment horizontal="center" vertical="center"/>
    </xf>
    <xf numFmtId="49" fontId="32" fillId="4" borderId="120" xfId="10" applyNumberFormat="1" applyFont="1" applyFill="1" applyBorder="1" applyAlignment="1">
      <alignment horizontal="center" vertical="center"/>
    </xf>
    <xf numFmtId="0" fontId="32" fillId="4" borderId="111" xfId="10" applyNumberFormat="1" applyFont="1" applyFill="1" applyBorder="1" applyAlignment="1">
      <alignment horizontal="center" vertical="center"/>
    </xf>
    <xf numFmtId="49" fontId="32" fillId="4" borderId="121" xfId="10" applyNumberFormat="1" applyFont="1" applyFill="1" applyBorder="1" applyAlignment="1">
      <alignment horizontal="center" vertical="center"/>
    </xf>
    <xf numFmtId="41" fontId="16" fillId="84" borderId="112" xfId="27" applyFont="1" applyFill="1" applyBorder="1" applyAlignment="1">
      <alignment horizontal="center" vertical="center"/>
    </xf>
    <xf numFmtId="189" fontId="16" fillId="84" borderId="112" xfId="27" applyNumberFormat="1" applyFont="1" applyFill="1" applyBorder="1" applyAlignment="1">
      <alignment horizontal="center" vertical="center"/>
    </xf>
    <xf numFmtId="190" fontId="16" fillId="84" borderId="112" xfId="27" applyNumberFormat="1" applyFont="1" applyFill="1" applyBorder="1" applyAlignment="1">
      <alignment horizontal="center" vertical="center"/>
    </xf>
    <xf numFmtId="49" fontId="22" fillId="6" borderId="17" xfId="29" applyNumberFormat="1" applyFont="1" applyFill="1" applyBorder="1" applyAlignment="1">
      <alignment horizontal="center" vertical="center"/>
    </xf>
    <xf numFmtId="49" fontId="22" fillId="6" borderId="112" xfId="29" applyNumberFormat="1" applyFont="1" applyFill="1" applyBorder="1" applyAlignment="1">
      <alignment horizontal="center" vertical="center"/>
    </xf>
    <xf numFmtId="49" fontId="22" fillId="6" borderId="23" xfId="29" applyNumberFormat="1" applyFont="1" applyFill="1" applyBorder="1" applyAlignment="1">
      <alignment horizontal="center" vertical="center"/>
    </xf>
    <xf numFmtId="49" fontId="22" fillId="9" borderId="17" xfId="29" applyNumberFormat="1" applyFont="1" applyFill="1" applyBorder="1" applyAlignment="1">
      <alignment horizontal="center" vertical="center"/>
    </xf>
    <xf numFmtId="49" fontId="22" fillId="9" borderId="112" xfId="29" applyNumberFormat="1" applyFont="1" applyFill="1" applyBorder="1" applyAlignment="1">
      <alignment horizontal="center" vertical="center"/>
    </xf>
    <xf numFmtId="0" fontId="22" fillId="9" borderId="23" xfId="29" applyNumberFormat="1" applyFont="1" applyFill="1" applyBorder="1" applyAlignment="1">
      <alignment horizontal="center" vertical="center"/>
    </xf>
    <xf numFmtId="0" fontId="22" fillId="6" borderId="23" xfId="29" applyNumberFormat="1" applyFont="1" applyFill="1" applyBorder="1" applyAlignment="1">
      <alignment horizontal="center" vertical="center"/>
    </xf>
    <xf numFmtId="189" fontId="1" fillId="0" borderId="0" xfId="0" applyNumberFormat="1" applyFont="1">
      <alignment vertical="center"/>
    </xf>
    <xf numFmtId="190" fontId="1" fillId="0" borderId="0" xfId="0" applyNumberFormat="1" applyFont="1">
      <alignment vertical="center"/>
    </xf>
    <xf numFmtId="0" fontId="32" fillId="4" borderId="0" xfId="10" applyNumberFormat="1" applyFont="1" applyFill="1" applyBorder="1" applyAlignment="1">
      <alignment horizontal="center" vertical="center"/>
    </xf>
    <xf numFmtId="49" fontId="22" fillId="85" borderId="17" xfId="29" applyNumberFormat="1" applyFont="1" applyFill="1" applyBorder="1" applyAlignment="1">
      <alignment horizontal="center" vertical="center"/>
    </xf>
    <xf numFmtId="49" fontId="22" fillId="85" borderId="112" xfId="29" applyNumberFormat="1" applyFont="1" applyFill="1" applyBorder="1" applyAlignment="1">
      <alignment horizontal="center" vertical="center"/>
    </xf>
    <xf numFmtId="49" fontId="22" fillId="85" borderId="23" xfId="29" applyNumberFormat="1" applyFont="1" applyFill="1" applyBorder="1" applyAlignment="1">
      <alignment horizontal="center" vertical="center"/>
    </xf>
    <xf numFmtId="0" fontId="22" fillId="85" borderId="23" xfId="29" applyNumberFormat="1" applyFont="1" applyFill="1" applyBorder="1" applyAlignment="1">
      <alignment horizontal="center" vertical="center"/>
    </xf>
    <xf numFmtId="41" fontId="16" fillId="84" borderId="113" xfId="27" applyFont="1" applyFill="1" applyBorder="1" applyAlignment="1">
      <alignment horizontal="center" vertical="center"/>
    </xf>
    <xf numFmtId="189" fontId="16" fillId="84" borderId="113" xfId="27" applyNumberFormat="1" applyFont="1" applyFill="1" applyBorder="1" applyAlignment="1">
      <alignment horizontal="center" vertical="center"/>
    </xf>
    <xf numFmtId="49" fontId="22" fillId="6" borderId="39" xfId="29" applyNumberFormat="1" applyFont="1" applyFill="1" applyBorder="1" applyAlignment="1">
      <alignment horizontal="center" vertical="center"/>
    </xf>
    <xf numFmtId="0" fontId="22" fillId="6" borderId="102" xfId="29" applyNumberFormat="1" applyFont="1" applyFill="1" applyBorder="1" applyAlignment="1">
      <alignment horizontal="center" vertical="center"/>
    </xf>
    <xf numFmtId="49" fontId="22" fillId="6" borderId="102" xfId="29" applyNumberFormat="1" applyFont="1" applyFill="1" applyBorder="1" applyAlignment="1">
      <alignment horizontal="center" vertical="center"/>
    </xf>
    <xf numFmtId="49" fontId="22" fillId="6" borderId="40" xfId="29" applyNumberFormat="1" applyFont="1" applyFill="1" applyBorder="1" applyAlignment="1">
      <alignment horizontal="center" vertical="center"/>
    </xf>
    <xf numFmtId="0" fontId="22" fillId="6" borderId="40" xfId="29" applyNumberFormat="1" applyFont="1" applyFill="1" applyBorder="1" applyAlignment="1">
      <alignment horizontal="center" vertical="center"/>
    </xf>
    <xf numFmtId="0" fontId="22" fillId="6" borderId="112" xfId="29" applyNumberFormat="1" applyFont="1" applyFill="1" applyBorder="1" applyAlignment="1">
      <alignment horizontal="center" vertical="center"/>
    </xf>
    <xf numFmtId="0" fontId="22" fillId="9" borderId="102" xfId="29" applyNumberFormat="1" applyFont="1" applyFill="1" applyBorder="1" applyAlignment="1">
      <alignment horizontal="center" vertical="center"/>
    </xf>
    <xf numFmtId="49" fontId="22" fillId="6" borderId="18" xfId="29" applyNumberFormat="1" applyFont="1" applyFill="1" applyBorder="1" applyAlignment="1">
      <alignment horizontal="center" vertical="center"/>
    </xf>
    <xf numFmtId="49" fontId="22" fillId="6" borderId="24" xfId="29" applyNumberFormat="1" applyFont="1" applyFill="1" applyBorder="1" applyAlignment="1">
      <alignment horizontal="center" vertical="center"/>
    </xf>
    <xf numFmtId="49" fontId="22" fillId="6" borderId="25" xfId="29" applyNumberFormat="1" applyFont="1" applyFill="1" applyBorder="1" applyAlignment="1">
      <alignment horizontal="center" vertical="center"/>
    </xf>
    <xf numFmtId="0" fontId="22" fillId="6" borderId="24" xfId="29" applyNumberFormat="1" applyFont="1" applyFill="1" applyBorder="1" applyAlignment="1">
      <alignment horizontal="center" vertical="center"/>
    </xf>
    <xf numFmtId="49" fontId="22" fillId="9" borderId="18" xfId="29" applyNumberFormat="1" applyFont="1" applyFill="1" applyBorder="1" applyAlignment="1">
      <alignment horizontal="center" vertical="center"/>
    </xf>
    <xf numFmtId="0" fontId="22" fillId="9" borderId="24" xfId="29" applyNumberFormat="1" applyFont="1" applyFill="1" applyBorder="1" applyAlignment="1">
      <alignment horizontal="center" vertical="center"/>
    </xf>
    <xf numFmtId="49" fontId="22" fillId="9" borderId="24" xfId="29" applyNumberFormat="1" applyFont="1" applyFill="1" applyBorder="1" applyAlignment="1">
      <alignment horizontal="center" vertical="center"/>
    </xf>
    <xf numFmtId="0" fontId="22" fillId="9" borderId="25" xfId="29" applyNumberFormat="1" applyFont="1" applyFill="1" applyBorder="1" applyAlignment="1">
      <alignment horizontal="center" vertical="center"/>
    </xf>
    <xf numFmtId="49" fontId="22" fillId="23" borderId="13" xfId="10" applyNumberFormat="1" applyFont="1" applyFill="1" applyBorder="1" applyAlignment="1">
      <alignment horizontal="left" vertical="center" wrapText="1"/>
    </xf>
    <xf numFmtId="49" fontId="22" fillId="18" borderId="13" xfId="10" applyNumberFormat="1" applyFont="1" applyFill="1" applyBorder="1" applyAlignment="1">
      <alignment horizontal="left" vertical="center" wrapText="1"/>
    </xf>
    <xf numFmtId="0" fontId="22" fillId="6" borderId="122" xfId="9" applyFont="1" applyBorder="1" applyAlignment="1">
      <alignment horizontal="center" vertical="center"/>
    </xf>
    <xf numFmtId="0" fontId="26" fillId="25" borderId="122" xfId="9" applyFont="1" applyFill="1" applyBorder="1" applyAlignment="1">
      <alignment horizontal="center" vertical="center"/>
    </xf>
    <xf numFmtId="0" fontId="26" fillId="54" borderId="122" xfId="9" applyFont="1" applyFill="1" applyBorder="1" applyAlignment="1">
      <alignment horizontal="center" vertical="center"/>
    </xf>
    <xf numFmtId="0" fontId="22" fillId="54" borderId="122" xfId="9" applyFont="1" applyFill="1" applyBorder="1" applyAlignment="1">
      <alignment horizontal="center" vertical="center"/>
    </xf>
    <xf numFmtId="0" fontId="22" fillId="25" borderId="122" xfId="9" applyFont="1" applyFill="1" applyBorder="1" applyAlignment="1">
      <alignment horizontal="center" vertical="center"/>
    </xf>
    <xf numFmtId="0" fontId="26" fillId="9" borderId="122" xfId="9" applyFont="1" applyFill="1" applyBorder="1" applyAlignment="1">
      <alignment horizontal="center" vertical="center"/>
    </xf>
    <xf numFmtId="0" fontId="22" fillId="9" borderId="122" xfId="9" applyFont="1" applyFill="1" applyBorder="1" applyAlignment="1">
      <alignment horizontal="center" vertical="center"/>
    </xf>
    <xf numFmtId="0" fontId="26" fillId="3" borderId="122" xfId="9" applyFont="1" applyFill="1" applyBorder="1" applyAlignment="1">
      <alignment horizontal="center" vertical="center"/>
    </xf>
    <xf numFmtId="0" fontId="22" fillId="3" borderId="122" xfId="9" applyFont="1" applyFill="1" applyBorder="1" applyAlignment="1">
      <alignment horizontal="center" vertical="center"/>
    </xf>
    <xf numFmtId="0" fontId="26" fillId="10" borderId="122" xfId="9" applyFont="1" applyFill="1" applyBorder="1" applyAlignment="1">
      <alignment horizontal="center" vertical="center"/>
    </xf>
    <xf numFmtId="0" fontId="22" fillId="10" borderId="122" xfId="9" applyFont="1" applyFill="1" applyBorder="1" applyAlignment="1">
      <alignment horizontal="center" vertical="center"/>
    </xf>
    <xf numFmtId="0" fontId="24" fillId="30" borderId="122" xfId="12" applyFont="1" applyFill="1" applyBorder="1" applyAlignment="1">
      <alignment horizontal="center" vertical="center"/>
    </xf>
    <xf numFmtId="0" fontId="26" fillId="21" borderId="122" xfId="9" applyFont="1" applyFill="1" applyBorder="1" applyAlignment="1">
      <alignment horizontal="center" vertical="center"/>
    </xf>
    <xf numFmtId="0" fontId="22" fillId="21" borderId="122" xfId="9" applyFont="1" applyFill="1" applyBorder="1" applyAlignment="1">
      <alignment horizontal="center" vertical="center"/>
    </xf>
    <xf numFmtId="0" fontId="24" fillId="9" borderId="123" xfId="9" applyFont="1" applyFill="1" applyBorder="1" applyAlignment="1">
      <alignment horizontal="center" vertical="center"/>
    </xf>
    <xf numFmtId="0" fontId="22" fillId="6" borderId="123" xfId="9" applyFont="1" applyBorder="1" applyAlignment="1">
      <alignment horizontal="center" vertical="center"/>
    </xf>
    <xf numFmtId="49" fontId="33" fillId="4" borderId="124" xfId="9" applyNumberFormat="1" applyFont="1" applyFill="1" applyBorder="1" applyAlignment="1">
      <alignment horizontal="center" vertical="center"/>
    </xf>
    <xf numFmtId="49" fontId="32" fillId="4" borderId="125" xfId="10" applyNumberFormat="1" applyFont="1" applyFill="1" applyBorder="1" applyAlignment="1">
      <alignment horizontal="center" vertical="center"/>
    </xf>
    <xf numFmtId="0" fontId="33" fillId="4" borderId="127" xfId="13" applyFont="1" applyFill="1" applyBorder="1" applyAlignment="1">
      <alignment horizontal="center" vertical="center"/>
    </xf>
    <xf numFmtId="179" fontId="20" fillId="0" borderId="124" xfId="14" applyNumberFormat="1" applyFont="1" applyFill="1" applyBorder="1">
      <alignment vertical="center"/>
    </xf>
    <xf numFmtId="179" fontId="54" fillId="0" borderId="124" xfId="14" applyNumberFormat="1" applyFont="1" applyFill="1" applyBorder="1">
      <alignment vertical="center"/>
    </xf>
    <xf numFmtId="176" fontId="54" fillId="0" borderId="127" xfId="14" applyNumberFormat="1" applyFont="1" applyFill="1" applyBorder="1">
      <alignment vertical="center"/>
    </xf>
    <xf numFmtId="176" fontId="54" fillId="0" borderId="127" xfId="13" applyNumberFormat="1" applyFont="1" applyFill="1" applyBorder="1">
      <alignment vertical="center"/>
    </xf>
    <xf numFmtId="176" fontId="18" fillId="0" borderId="127" xfId="13" applyNumberFormat="1" applyFont="1" applyFill="1" applyBorder="1">
      <alignment vertical="center"/>
    </xf>
    <xf numFmtId="49" fontId="22" fillId="7" borderId="126" xfId="9" applyNumberFormat="1" applyFont="1" applyFill="1" applyBorder="1" applyAlignment="1">
      <alignment horizontal="center" vertical="center"/>
    </xf>
    <xf numFmtId="49" fontId="22" fillId="67" borderId="126" xfId="9" applyNumberFormat="1" applyFont="1" applyFill="1" applyBorder="1" applyAlignment="1">
      <alignment horizontal="center" vertical="center"/>
    </xf>
    <xf numFmtId="49" fontId="22" fillId="88" borderId="126" xfId="9" applyNumberFormat="1" applyFont="1" applyFill="1" applyBorder="1" applyAlignment="1">
      <alignment horizontal="center" vertical="center"/>
    </xf>
    <xf numFmtId="49" fontId="18" fillId="9" borderId="128" xfId="10" applyNumberFormat="1" applyFont="1" applyFill="1" applyBorder="1" applyAlignment="1">
      <alignment horizontal="center" vertical="center"/>
    </xf>
    <xf numFmtId="178" fontId="20" fillId="9" borderId="129" xfId="14" applyNumberFormat="1" applyFont="1" applyFill="1" applyBorder="1" applyAlignment="1">
      <alignment horizontal="center" vertical="center"/>
    </xf>
    <xf numFmtId="0" fontId="20" fillId="9" borderId="130" xfId="14" applyFont="1" applyFill="1" applyBorder="1" applyAlignment="1">
      <alignment horizontal="center" vertical="center"/>
    </xf>
    <xf numFmtId="49" fontId="18" fillId="9" borderId="131" xfId="10" applyNumberFormat="1" applyFont="1" applyFill="1" applyBorder="1" applyAlignment="1">
      <alignment horizontal="center" vertical="center"/>
    </xf>
    <xf numFmtId="49" fontId="32" fillId="4" borderId="132" xfId="10" applyNumberFormat="1" applyFont="1" applyFill="1" applyBorder="1" applyAlignment="1">
      <alignment horizontal="center" vertical="center"/>
    </xf>
    <xf numFmtId="49" fontId="22" fillId="87" borderId="133" xfId="9" applyNumberFormat="1" applyFont="1" applyFill="1" applyBorder="1" applyAlignment="1">
      <alignment horizontal="center" vertical="center"/>
    </xf>
    <xf numFmtId="176" fontId="54" fillId="86" borderId="127" xfId="14" applyNumberFormat="1" applyFont="1" applyFill="1" applyBorder="1">
      <alignment vertical="center"/>
    </xf>
    <xf numFmtId="49" fontId="22" fillId="87" borderId="134" xfId="9" applyNumberFormat="1" applyFont="1" applyFill="1" applyBorder="1" applyAlignment="1">
      <alignment horizontal="center" vertical="center"/>
    </xf>
    <xf numFmtId="179" fontId="54" fillId="0" borderId="135" xfId="14" applyNumberFormat="1" applyFont="1" applyFill="1" applyBorder="1">
      <alignment vertical="center"/>
    </xf>
    <xf numFmtId="176" fontId="54" fillId="0" borderId="136" xfId="13" applyNumberFormat="1" applyFont="1" applyFill="1" applyBorder="1">
      <alignment vertical="center"/>
    </xf>
    <xf numFmtId="49" fontId="22" fillId="7" borderId="137" xfId="9" applyNumberFormat="1" applyFont="1" applyFill="1" applyBorder="1" applyAlignment="1">
      <alignment horizontal="center" vertical="center"/>
    </xf>
    <xf numFmtId="49" fontId="22" fillId="88" borderId="137" xfId="9" applyNumberFormat="1" applyFont="1" applyFill="1" applyBorder="1" applyAlignment="1">
      <alignment horizontal="center" vertical="center"/>
    </xf>
    <xf numFmtId="179" fontId="20" fillId="0" borderId="135" xfId="14" applyNumberFormat="1" applyFont="1" applyFill="1" applyBorder="1">
      <alignment vertical="center"/>
    </xf>
    <xf numFmtId="176" fontId="18" fillId="0" borderId="136" xfId="13" applyNumberFormat="1" applyFont="1" applyFill="1" applyBorder="1">
      <alignment vertical="center"/>
    </xf>
    <xf numFmtId="49" fontId="22" fillId="67" borderId="137" xfId="9" applyNumberFormat="1" applyFont="1" applyFill="1" applyBorder="1" applyAlignment="1">
      <alignment horizontal="center" vertical="center"/>
    </xf>
    <xf numFmtId="176" fontId="54" fillId="86" borderId="136" xfId="13" applyNumberFormat="1" applyFont="1" applyFill="1" applyBorder="1">
      <alignment vertical="center"/>
    </xf>
    <xf numFmtId="0" fontId="40" fillId="0" borderId="0" xfId="0" applyFont="1" applyFill="1" applyBorder="1">
      <alignment vertical="center"/>
    </xf>
    <xf numFmtId="0" fontId="86" fillId="56" borderId="124" xfId="0" applyFont="1" applyFill="1" applyBorder="1" applyAlignment="1">
      <alignment horizontal="center" vertical="center" wrapText="1" readingOrder="1"/>
    </xf>
    <xf numFmtId="0" fontId="87" fillId="56" borderId="124" xfId="0" applyNumberFormat="1" applyFont="1" applyFill="1" applyBorder="1" applyAlignment="1">
      <alignment horizontal="center" vertical="center"/>
    </xf>
    <xf numFmtId="49" fontId="87" fillId="56" borderId="124" xfId="0" applyNumberFormat="1" applyFont="1" applyFill="1" applyBorder="1" applyAlignment="1">
      <alignment horizontal="center" vertical="center"/>
    </xf>
    <xf numFmtId="6" fontId="87" fillId="56" borderId="124" xfId="0" applyNumberFormat="1" applyFont="1" applyFill="1" applyBorder="1" applyAlignment="1">
      <alignment horizontal="center" vertical="center"/>
    </xf>
    <xf numFmtId="9" fontId="87" fillId="56" borderId="124" xfId="0" applyNumberFormat="1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horizontal="center" vertical="center" wrapText="1" readingOrder="1"/>
    </xf>
    <xf numFmtId="0" fontId="10" fillId="56" borderId="124" xfId="0" applyFont="1" applyFill="1" applyBorder="1" applyAlignment="1">
      <alignment horizontal="center" vertical="center"/>
    </xf>
    <xf numFmtId="0" fontId="9" fillId="0" borderId="124" xfId="0" applyNumberFormat="1" applyFont="1" applyFill="1" applyBorder="1">
      <alignment vertical="center"/>
    </xf>
    <xf numFmtId="38" fontId="9" fillId="0" borderId="124" xfId="28" applyNumberFormat="1" applyFont="1" applyFill="1" applyBorder="1" applyAlignment="1">
      <alignment horizontal="center" vertical="center"/>
    </xf>
    <xf numFmtId="184" fontId="9" fillId="0" borderId="124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center" vertical="center" wrapText="1"/>
    </xf>
    <xf numFmtId="49" fontId="9" fillId="0" borderId="124" xfId="0" applyNumberFormat="1" applyFont="1" applyFill="1" applyBorder="1" applyAlignment="1">
      <alignment horizontal="center" vertical="center"/>
    </xf>
    <xf numFmtId="184" fontId="9" fillId="0" borderId="124" xfId="0" applyNumberFormat="1" applyFont="1" applyFill="1" applyBorder="1" applyAlignment="1">
      <alignment horizontal="center" vertical="center"/>
    </xf>
    <xf numFmtId="0" fontId="9" fillId="0" borderId="124" xfId="0" applyFont="1" applyFill="1" applyBorder="1">
      <alignment vertical="center"/>
    </xf>
    <xf numFmtId="41" fontId="9" fillId="0" borderId="124" xfId="28" applyFont="1" applyFill="1" applyBorder="1">
      <alignment vertical="center"/>
    </xf>
    <xf numFmtId="184" fontId="9" fillId="0" borderId="124" xfId="28" applyNumberFormat="1" applyFont="1" applyFill="1" applyBorder="1">
      <alignment vertical="center"/>
    </xf>
    <xf numFmtId="0" fontId="9" fillId="0" borderId="124" xfId="0" applyFont="1" applyFill="1" applyBorder="1" applyAlignment="1">
      <alignment horizontal="center" vertical="center"/>
    </xf>
    <xf numFmtId="185" fontId="9" fillId="0" borderId="124" xfId="0" applyNumberFormat="1" applyFont="1" applyFill="1" applyBorder="1" applyAlignment="1">
      <alignment horizontal="center" vertical="center"/>
    </xf>
    <xf numFmtId="38" fontId="9" fillId="0" borderId="124" xfId="0" applyNumberFormat="1" applyFont="1" applyFill="1" applyBorder="1" applyAlignment="1">
      <alignment horizontal="center" vertical="center"/>
    </xf>
    <xf numFmtId="0" fontId="9" fillId="0" borderId="124" xfId="0" applyNumberFormat="1" applyFont="1" applyFill="1" applyBorder="1" applyAlignment="1">
      <alignment horizontal="center" vertical="center"/>
    </xf>
    <xf numFmtId="184" fontId="40" fillId="0" borderId="124" xfId="0" applyNumberFormat="1" applyFont="1" applyBorder="1" applyAlignment="1">
      <alignment horizontal="center" vertical="center"/>
    </xf>
    <xf numFmtId="0" fontId="40" fillId="0" borderId="124" xfId="0" applyFont="1" applyFill="1" applyBorder="1">
      <alignment vertical="center"/>
    </xf>
    <xf numFmtId="184" fontId="40" fillId="0" borderId="124" xfId="0" applyNumberFormat="1" applyFont="1" applyFill="1" applyBorder="1">
      <alignment vertical="center"/>
    </xf>
    <xf numFmtId="0" fontId="40" fillId="0" borderId="124" xfId="0" applyFont="1" applyBorder="1" applyAlignment="1">
      <alignment horizontal="center" vertical="center"/>
    </xf>
    <xf numFmtId="184" fontId="87" fillId="56" borderId="124" xfId="0" applyNumberFormat="1" applyFont="1" applyFill="1" applyBorder="1" applyAlignment="1">
      <alignment horizontal="center" vertical="center"/>
    </xf>
    <xf numFmtId="184" fontId="9" fillId="0" borderId="124" xfId="27" applyNumberFormat="1" applyFont="1" applyFill="1" applyBorder="1" applyAlignment="1">
      <alignment horizontal="center" vertical="center"/>
    </xf>
    <xf numFmtId="182" fontId="40" fillId="0" borderId="124" xfId="0" applyNumberFormat="1" applyFont="1" applyBorder="1" applyAlignment="1">
      <alignment horizontal="center" vertical="center"/>
    </xf>
    <xf numFmtId="184" fontId="10" fillId="56" borderId="124" xfId="0" applyNumberFormat="1" applyFont="1" applyFill="1" applyBorder="1" applyAlignment="1">
      <alignment horizontal="center" vertical="center"/>
    </xf>
    <xf numFmtId="0" fontId="63" fillId="8" borderId="124" xfId="0" applyNumberFormat="1" applyFont="1" applyFill="1" applyBorder="1" applyAlignment="1">
      <alignment horizontal="center" vertical="center"/>
    </xf>
    <xf numFmtId="179" fontId="63" fillId="8" borderId="124" xfId="0" applyNumberFormat="1" applyFont="1" applyFill="1" applyBorder="1" applyAlignment="1">
      <alignment horizontal="center" vertical="center"/>
    </xf>
    <xf numFmtId="184" fontId="63" fillId="8" borderId="124" xfId="0" applyNumberFormat="1" applyFont="1" applyFill="1" applyBorder="1" applyAlignment="1">
      <alignment horizontal="center" vertical="center"/>
    </xf>
    <xf numFmtId="6" fontId="63" fillId="0" borderId="0" xfId="0" applyNumberFormat="1" applyFont="1" applyFill="1" applyBorder="1" applyAlignment="1">
      <alignment horizontal="center" vertical="center"/>
    </xf>
    <xf numFmtId="0" fontId="63" fillId="9" borderId="124" xfId="0" applyNumberFormat="1" applyFont="1" applyFill="1" applyBorder="1" applyAlignment="1">
      <alignment horizontal="center" vertical="center"/>
    </xf>
    <xf numFmtId="9" fontId="9" fillId="0" borderId="0" xfId="0" applyNumberFormat="1" applyFont="1" applyFill="1" applyBorder="1" applyAlignment="1">
      <alignment horizontal="center" vertical="center" wrapText="1"/>
    </xf>
    <xf numFmtId="6" fontId="9" fillId="0" borderId="0" xfId="0" applyNumberFormat="1" applyFont="1" applyFill="1" applyBorder="1" applyAlignment="1">
      <alignment horizontal="center" vertical="center"/>
    </xf>
    <xf numFmtId="0" fontId="9" fillId="0" borderId="124" xfId="27" applyNumberFormat="1" applyFont="1" applyFill="1" applyBorder="1">
      <alignment vertical="center"/>
    </xf>
    <xf numFmtId="179" fontId="9" fillId="0" borderId="124" xfId="27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9" fontId="40" fillId="0" borderId="124" xfId="0" applyNumberFormat="1" applyFont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179" fontId="40" fillId="0" borderId="0" xfId="0" applyNumberFormat="1" applyFont="1" applyBorder="1" applyAlignment="1">
      <alignment horizontal="center" vertical="center"/>
    </xf>
    <xf numFmtId="9" fontId="40" fillId="0" borderId="0" xfId="0" applyNumberFormat="1" applyFont="1" applyBorder="1" applyAlignment="1">
      <alignment horizontal="center" vertical="center"/>
    </xf>
    <xf numFmtId="179" fontId="40" fillId="8" borderId="124" xfId="0" applyNumberFormat="1" applyFont="1" applyFill="1" applyBorder="1" applyAlignment="1">
      <alignment horizontal="center" vertical="center"/>
    </xf>
    <xf numFmtId="0" fontId="40" fillId="56" borderId="124" xfId="0" applyFont="1" applyFill="1" applyBorder="1" applyAlignment="1">
      <alignment horizontal="center" vertical="center"/>
    </xf>
    <xf numFmtId="179" fontId="40" fillId="56" borderId="124" xfId="0" applyNumberFormat="1" applyFont="1" applyFill="1" applyBorder="1" applyAlignment="1">
      <alignment horizontal="center" vertical="center"/>
    </xf>
    <xf numFmtId="10" fontId="40" fillId="0" borderId="124" xfId="0" applyNumberFormat="1" applyFont="1" applyBorder="1" applyAlignment="1">
      <alignment horizontal="center" vertical="center"/>
    </xf>
    <xf numFmtId="0" fontId="22" fillId="6" borderId="124" xfId="9" applyFont="1" applyBorder="1" applyAlignment="1">
      <alignment horizontal="center" vertical="center"/>
    </xf>
    <xf numFmtId="0" fontId="22" fillId="0" borderId="124" xfId="9" applyFont="1" applyFill="1" applyBorder="1" applyAlignment="1">
      <alignment horizontal="center" vertical="center"/>
    </xf>
    <xf numFmtId="0" fontId="22" fillId="9" borderId="124" xfId="9" applyFont="1" applyFill="1" applyBorder="1" applyAlignment="1">
      <alignment horizontal="center" vertical="center"/>
    </xf>
    <xf numFmtId="0" fontId="22" fillId="6" borderId="138" xfId="9" applyFont="1" applyBorder="1" applyAlignment="1">
      <alignment horizontal="center" vertical="center"/>
    </xf>
    <xf numFmtId="0" fontId="26" fillId="37" borderId="138" xfId="9" applyFont="1" applyFill="1" applyBorder="1" applyAlignment="1">
      <alignment horizontal="center" vertical="center"/>
    </xf>
    <xf numFmtId="0" fontId="22" fillId="19" borderId="138" xfId="9" applyFont="1" applyFill="1" applyBorder="1" applyAlignment="1">
      <alignment horizontal="center" vertical="center"/>
    </xf>
    <xf numFmtId="0" fontId="24" fillId="19" borderId="138" xfId="9" applyFont="1" applyFill="1" applyBorder="1" applyAlignment="1">
      <alignment horizontal="center" vertical="center"/>
    </xf>
    <xf numFmtId="0" fontId="38" fillId="19" borderId="138" xfId="9" applyFont="1" applyFill="1" applyBorder="1" applyAlignment="1">
      <alignment horizontal="center" vertical="center"/>
    </xf>
    <xf numFmtId="0" fontId="24" fillId="9" borderId="138" xfId="9" applyFont="1" applyFill="1" applyBorder="1" applyAlignment="1">
      <alignment horizontal="center" vertical="center"/>
    </xf>
    <xf numFmtId="0" fontId="38" fillId="9" borderId="138" xfId="9" applyFont="1" applyFill="1" applyBorder="1" applyAlignment="1">
      <alignment horizontal="center" vertical="center"/>
    </xf>
    <xf numFmtId="0" fontId="38" fillId="9" borderId="124" xfId="9" applyFont="1" applyFill="1" applyBorder="1" applyAlignment="1">
      <alignment horizontal="center" vertical="center"/>
    </xf>
    <xf numFmtId="0" fontId="110" fillId="0" borderId="0" xfId="30" applyFont="1">
      <alignment vertical="center"/>
    </xf>
    <xf numFmtId="0" fontId="22" fillId="31" borderId="139" xfId="0" applyFont="1" applyFill="1" applyBorder="1" applyAlignment="1">
      <alignment horizontal="center" vertical="center"/>
    </xf>
    <xf numFmtId="0" fontId="22" fillId="29" borderId="139" xfId="0" applyFont="1" applyFill="1" applyBorder="1" applyAlignment="1">
      <alignment horizontal="center" vertical="center"/>
    </xf>
    <xf numFmtId="0" fontId="22" fillId="19" borderId="139" xfId="0" applyFont="1" applyFill="1" applyBorder="1" applyAlignment="1">
      <alignment horizontal="center" vertical="center"/>
    </xf>
    <xf numFmtId="0" fontId="22" fillId="20" borderId="139" xfId="0" applyFont="1" applyFill="1" applyBorder="1" applyAlignment="1">
      <alignment horizontal="center" vertical="center"/>
    </xf>
    <xf numFmtId="0" fontId="22" fillId="31" borderId="139" xfId="0" quotePrefix="1" applyFont="1" applyFill="1" applyBorder="1" applyAlignment="1">
      <alignment horizontal="center" vertical="center"/>
    </xf>
    <xf numFmtId="0" fontId="22" fillId="31" borderId="140" xfId="17" applyNumberFormat="1" applyFont="1" applyFill="1" applyBorder="1" applyAlignment="1" applyProtection="1">
      <alignment vertical="center"/>
    </xf>
    <xf numFmtId="0" fontId="22" fillId="29" borderId="140" xfId="17" applyNumberFormat="1" applyFont="1" applyFill="1" applyBorder="1" applyAlignment="1" applyProtection="1">
      <alignment vertical="center"/>
    </xf>
    <xf numFmtId="0" fontId="111" fillId="0" borderId="0" xfId="30" applyFont="1">
      <alignment vertical="center"/>
    </xf>
    <xf numFmtId="0" fontId="112" fillId="0" borderId="0" xfId="30" applyFont="1">
      <alignment vertical="center"/>
    </xf>
    <xf numFmtId="0" fontId="22" fillId="26" borderId="142" xfId="12" applyFont="1" applyFill="1" applyBorder="1" applyAlignment="1">
      <alignment horizontal="center" vertical="center"/>
    </xf>
    <xf numFmtId="49" fontId="22" fillId="26" borderId="142" xfId="9" applyNumberFormat="1" applyFont="1" applyFill="1" applyBorder="1" applyAlignment="1">
      <alignment horizontal="center" vertical="center"/>
    </xf>
    <xf numFmtId="0" fontId="22" fillId="26" borderId="141" xfId="12" applyFont="1" applyFill="1" applyBorder="1" applyAlignment="1">
      <alignment horizontal="center" vertical="center"/>
    </xf>
    <xf numFmtId="49" fontId="22" fillId="26" borderId="141" xfId="9" applyNumberFormat="1" applyFont="1" applyFill="1" applyBorder="1" applyAlignment="1">
      <alignment horizontal="center" vertical="center"/>
    </xf>
    <xf numFmtId="49" fontId="22" fillId="6" borderId="142" xfId="9" applyNumberFormat="1" applyFont="1" applyFill="1" applyBorder="1" applyAlignment="1">
      <alignment horizontal="center" vertical="center"/>
    </xf>
    <xf numFmtId="0" fontId="22" fillId="6" borderId="142" xfId="12" applyFont="1" applyFill="1" applyBorder="1" applyAlignment="1">
      <alignment horizontal="center" vertical="center"/>
    </xf>
    <xf numFmtId="0" fontId="26" fillId="6" borderId="142" xfId="12" applyFont="1" applyFill="1" applyBorder="1" applyAlignment="1">
      <alignment horizontal="center" vertical="center"/>
    </xf>
    <xf numFmtId="0" fontId="26" fillId="6" borderId="142" xfId="9" applyFont="1" applyFill="1" applyBorder="1" applyAlignment="1">
      <alignment horizontal="center" vertical="center"/>
    </xf>
    <xf numFmtId="0" fontId="26" fillId="6" borderId="142" xfId="0" applyFont="1" applyFill="1" applyBorder="1" applyAlignment="1">
      <alignment horizontal="center" vertical="center"/>
    </xf>
    <xf numFmtId="0" fontId="26" fillId="26" borderId="142" xfId="12" applyFont="1" applyFill="1" applyBorder="1" applyAlignment="1">
      <alignment horizontal="center" vertical="center"/>
    </xf>
    <xf numFmtId="0" fontId="26" fillId="26" borderId="142" xfId="9" applyFont="1" applyFill="1" applyBorder="1" applyAlignment="1">
      <alignment horizontal="center" vertical="center"/>
    </xf>
    <xf numFmtId="0" fontId="26" fillId="26" borderId="142" xfId="0" applyFont="1" applyFill="1" applyBorder="1" applyAlignment="1">
      <alignment horizontal="center" vertical="center"/>
    </xf>
    <xf numFmtId="0" fontId="26" fillId="26" borderId="141" xfId="12" applyFont="1" applyFill="1" applyBorder="1" applyAlignment="1">
      <alignment horizontal="center" vertical="center"/>
    </xf>
    <xf numFmtId="49" fontId="38" fillId="26" borderId="142" xfId="9" applyNumberFormat="1" applyFont="1" applyFill="1" applyBorder="1" applyAlignment="1">
      <alignment horizontal="center" vertical="center"/>
    </xf>
    <xf numFmtId="0" fontId="38" fillId="26" borderId="142" xfId="12" applyFont="1" applyFill="1" applyBorder="1" applyAlignment="1">
      <alignment horizontal="center" vertical="center"/>
    </xf>
    <xf numFmtId="0" fontId="38" fillId="26" borderId="142" xfId="9" applyFont="1" applyFill="1" applyBorder="1" applyAlignment="1">
      <alignment horizontal="center" vertical="center"/>
    </xf>
    <xf numFmtId="0" fontId="38" fillId="26" borderId="142" xfId="0" applyFont="1" applyFill="1" applyBorder="1" applyAlignment="1">
      <alignment horizontal="center" vertical="center"/>
    </xf>
    <xf numFmtId="49" fontId="38" fillId="6" borderId="142" xfId="9" applyNumberFormat="1" applyFont="1" applyFill="1" applyBorder="1" applyAlignment="1">
      <alignment horizontal="center" vertical="center"/>
    </xf>
    <xf numFmtId="0" fontId="38" fillId="6" borderId="142" xfId="12" applyFont="1" applyFill="1" applyBorder="1" applyAlignment="1">
      <alignment horizontal="center" vertical="center"/>
    </xf>
    <xf numFmtId="0" fontId="38" fillId="6" borderId="142" xfId="9" applyFont="1" applyFill="1" applyBorder="1" applyAlignment="1">
      <alignment horizontal="center" vertical="center"/>
    </xf>
    <xf numFmtId="0" fontId="38" fillId="6" borderId="142" xfId="0" applyFont="1" applyFill="1" applyBorder="1" applyAlignment="1">
      <alignment horizontal="center" vertical="center"/>
    </xf>
    <xf numFmtId="0" fontId="26" fillId="73" borderId="142" xfId="9" applyFont="1" applyFill="1" applyBorder="1" applyAlignment="1">
      <alignment horizontal="center" vertical="center"/>
    </xf>
    <xf numFmtId="0" fontId="26" fillId="73" borderId="142" xfId="0" applyFont="1" applyFill="1" applyBorder="1" applyAlignment="1">
      <alignment horizontal="center" vertical="center"/>
    </xf>
    <xf numFmtId="0" fontId="26" fillId="53" borderId="142" xfId="9" applyFont="1" applyFill="1" applyBorder="1" applyAlignment="1">
      <alignment horizontal="center" vertical="center"/>
    </xf>
    <xf numFmtId="0" fontId="26" fillId="53" borderId="142" xfId="0" applyFont="1" applyFill="1" applyBorder="1" applyAlignment="1">
      <alignment horizontal="center" vertical="center"/>
    </xf>
    <xf numFmtId="0" fontId="22" fillId="5" borderId="143" xfId="21" applyFont="1" applyFill="1" applyBorder="1" applyAlignment="1">
      <alignment horizontal="center" vertical="center"/>
    </xf>
    <xf numFmtId="0" fontId="22" fillId="5" borderId="143" xfId="23" applyFont="1" applyFill="1" applyBorder="1" applyAlignment="1">
      <alignment horizontal="center" vertical="center"/>
    </xf>
    <xf numFmtId="9" fontId="22" fillId="31" borderId="140" xfId="31" applyFont="1" applyFill="1" applyBorder="1" applyAlignment="1" applyProtection="1">
      <alignment horizontal="center" vertical="center"/>
    </xf>
    <xf numFmtId="9" fontId="22" fillId="29" borderId="140" xfId="31" applyFont="1" applyFill="1" applyBorder="1" applyAlignment="1" applyProtection="1">
      <alignment horizontal="center" vertical="center"/>
    </xf>
    <xf numFmtId="0" fontId="10" fillId="0" borderId="0" xfId="0" applyFont="1" applyAlignment="1">
      <alignment horizontal="left" vertical="center"/>
    </xf>
    <xf numFmtId="0" fontId="10" fillId="56" borderId="143" xfId="0" applyFont="1" applyFill="1" applyBorder="1" applyAlignment="1">
      <alignment horizontal="center" vertical="center"/>
    </xf>
    <xf numFmtId="0" fontId="10" fillId="56" borderId="143" xfId="0" applyFont="1" applyFill="1" applyBorder="1">
      <alignment vertical="center"/>
    </xf>
    <xf numFmtId="0" fontId="40" fillId="9" borderId="143" xfId="0" applyFont="1" applyFill="1" applyBorder="1" applyAlignment="1">
      <alignment horizontal="center" vertical="center"/>
    </xf>
    <xf numFmtId="0" fontId="40" fillId="9" borderId="143" xfId="0" applyFont="1" applyFill="1" applyBorder="1">
      <alignment vertical="center"/>
    </xf>
    <xf numFmtId="10" fontId="40" fillId="9" borderId="14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left" vertical="center"/>
    </xf>
    <xf numFmtId="49" fontId="18" fillId="9" borderId="144" xfId="9" applyNumberFormat="1" applyFont="1" applyFill="1" applyBorder="1" applyAlignment="1">
      <alignment horizontal="center" vertical="center"/>
    </xf>
    <xf numFmtId="0" fontId="18" fillId="9" borderId="145" xfId="15" applyFont="1" applyFill="1" applyBorder="1">
      <alignment vertical="center"/>
    </xf>
    <xf numFmtId="0" fontId="20" fillId="9" borderId="144" xfId="11" applyFont="1" applyFill="1" applyBorder="1">
      <alignment vertical="center"/>
    </xf>
    <xf numFmtId="0" fontId="18" fillId="9" borderId="144" xfId="15" applyFont="1" applyFill="1" applyBorder="1">
      <alignment vertical="center"/>
    </xf>
    <xf numFmtId="49" fontId="18" fillId="0" borderId="144" xfId="9" applyNumberFormat="1" applyFont="1" applyFill="1" applyBorder="1" applyAlignment="1">
      <alignment horizontal="center" vertical="center"/>
    </xf>
    <xf numFmtId="0" fontId="18" fillId="0" borderId="145" xfId="15" applyFont="1" applyFill="1" applyBorder="1">
      <alignment vertical="center"/>
    </xf>
    <xf numFmtId="0" fontId="18" fillId="0" borderId="144" xfId="15" applyFont="1" applyFill="1" applyBorder="1">
      <alignment vertical="center"/>
    </xf>
    <xf numFmtId="0" fontId="21" fillId="9" borderId="144" xfId="15" applyFont="1" applyFill="1" applyBorder="1">
      <alignment vertical="center"/>
    </xf>
    <xf numFmtId="49" fontId="18" fillId="9" borderId="146" xfId="10" applyNumberFormat="1" applyFont="1" applyFill="1" applyBorder="1" applyAlignment="1">
      <alignment vertical="center"/>
    </xf>
    <xf numFmtId="0" fontId="18" fillId="9" borderId="144" xfId="15" applyFont="1" applyFill="1" applyBorder="1" applyAlignment="1">
      <alignment vertical="center"/>
    </xf>
    <xf numFmtId="0" fontId="18" fillId="9" borderId="144" xfId="15" applyFont="1" applyFill="1" applyBorder="1" applyAlignment="1">
      <alignment vertical="center" wrapText="1"/>
    </xf>
    <xf numFmtId="0" fontId="22" fillId="9" borderId="144" xfId="15" applyFont="1" applyFill="1" applyBorder="1" applyAlignment="1">
      <alignment vertical="center"/>
    </xf>
    <xf numFmtId="0" fontId="9" fillId="9" borderId="144" xfId="0" applyFont="1" applyFill="1" applyBorder="1">
      <alignment vertical="center"/>
    </xf>
    <xf numFmtId="0" fontId="0" fillId="71" borderId="0" xfId="0" applyFill="1">
      <alignment vertical="center"/>
    </xf>
    <xf numFmtId="176" fontId="72" fillId="36" borderId="127" xfId="22" applyNumberFormat="1" applyFont="1" applyFill="1" applyBorder="1">
      <alignment vertical="center"/>
    </xf>
    <xf numFmtId="0" fontId="72" fillId="36" borderId="144" xfId="24" applyFont="1" applyFill="1" applyBorder="1" applyAlignment="1">
      <alignment horizontal="center" vertical="center"/>
    </xf>
    <xf numFmtId="176" fontId="22" fillId="89" borderId="127" xfId="22" applyNumberFormat="1" applyFont="1" applyFill="1" applyBorder="1">
      <alignment vertical="center"/>
    </xf>
    <xf numFmtId="0" fontId="22" fillId="89" borderId="144" xfId="24" applyFont="1" applyFill="1" applyBorder="1" applyAlignment="1">
      <alignment horizontal="center" vertical="center"/>
    </xf>
    <xf numFmtId="176" fontId="22" fillId="37" borderId="127" xfId="22" applyNumberFormat="1" applyFont="1" applyFill="1" applyBorder="1">
      <alignment vertical="center"/>
    </xf>
    <xf numFmtId="0" fontId="22" fillId="37" borderId="144" xfId="24" applyFont="1" applyFill="1" applyBorder="1" applyAlignment="1">
      <alignment horizontal="center" vertical="center"/>
    </xf>
    <xf numFmtId="180" fontId="72" fillId="36" borderId="136" xfId="22" applyNumberFormat="1" applyFont="1" applyFill="1" applyBorder="1">
      <alignment vertical="center"/>
    </xf>
    <xf numFmtId="0" fontId="72" fillId="36" borderId="135" xfId="0" applyFont="1" applyFill="1" applyBorder="1" applyAlignment="1">
      <alignment horizontal="center" vertical="center"/>
    </xf>
    <xf numFmtId="180" fontId="22" fillId="89" borderId="127" xfId="22" applyNumberFormat="1" applyFont="1" applyFill="1" applyBorder="1">
      <alignment vertical="center"/>
    </xf>
    <xf numFmtId="0" fontId="22" fillId="89" borderId="144" xfId="0" applyFont="1" applyFill="1" applyBorder="1" applyAlignment="1">
      <alignment horizontal="center" vertical="center"/>
    </xf>
    <xf numFmtId="180" fontId="22" fillId="37" borderId="127" xfId="22" applyNumberFormat="1" applyFont="1" applyFill="1" applyBorder="1">
      <alignment vertical="center"/>
    </xf>
    <xf numFmtId="0" fontId="22" fillId="37" borderId="144" xfId="0" applyFont="1" applyFill="1" applyBorder="1" applyAlignment="1">
      <alignment horizontal="center" vertical="center"/>
    </xf>
    <xf numFmtId="180" fontId="22" fillId="34" borderId="130" xfId="22" applyNumberFormat="1" applyFont="1" applyFill="1" applyBorder="1">
      <alignment vertical="center"/>
    </xf>
    <xf numFmtId="0" fontId="22" fillId="34" borderId="129" xfId="0" applyFont="1" applyFill="1" applyBorder="1" applyAlignment="1">
      <alignment horizontal="center" vertical="center"/>
    </xf>
    <xf numFmtId="180" fontId="22" fillId="0" borderId="150" xfId="10" applyNumberFormat="1" applyFont="1" applyFill="1" applyBorder="1" applyAlignment="1">
      <alignment horizontal="center" vertical="center" wrapText="1"/>
    </xf>
    <xf numFmtId="49" fontId="22" fillId="0" borderId="151" xfId="10" applyNumberFormat="1" applyFont="1" applyFill="1" applyBorder="1" applyAlignment="1">
      <alignment horizontal="center" vertical="center" wrapText="1"/>
    </xf>
    <xf numFmtId="49" fontId="22" fillId="0" borderId="152" xfId="10" applyNumberFormat="1" applyFont="1" applyFill="1" applyBorder="1" applyAlignment="1">
      <alignment horizontal="center" vertical="center"/>
    </xf>
    <xf numFmtId="0" fontId="22" fillId="90" borderId="144" xfId="0" applyFont="1" applyFill="1" applyBorder="1" applyAlignment="1">
      <alignment horizontal="center" vertical="center"/>
    </xf>
    <xf numFmtId="180" fontId="22" fillId="90" borderId="127" xfId="22" applyNumberFormat="1" applyFont="1" applyFill="1" applyBorder="1">
      <alignment vertical="center"/>
    </xf>
    <xf numFmtId="0" fontId="23" fillId="48" borderId="33" xfId="0" applyFont="1" applyFill="1" applyBorder="1" applyAlignment="1">
      <alignment horizontal="center" vertical="center"/>
    </xf>
    <xf numFmtId="0" fontId="22" fillId="48" borderId="48" xfId="0" applyFont="1" applyFill="1" applyBorder="1" applyAlignment="1">
      <alignment horizontal="center" vertical="center"/>
    </xf>
    <xf numFmtId="180" fontId="22" fillId="48" borderId="34" xfId="22" applyNumberFormat="1" applyFont="1" applyFill="1" applyBorder="1">
      <alignment vertical="center"/>
    </xf>
    <xf numFmtId="0" fontId="22" fillId="90" borderId="129" xfId="24" applyFont="1" applyFill="1" applyBorder="1" applyAlignment="1">
      <alignment horizontal="center" vertical="center"/>
    </xf>
    <xf numFmtId="176" fontId="22" fillId="90" borderId="130" xfId="22" applyNumberFormat="1" applyFont="1" applyFill="1" applyBorder="1">
      <alignment vertical="center"/>
    </xf>
    <xf numFmtId="0" fontId="22" fillId="90" borderId="144" xfId="24" applyFont="1" applyFill="1" applyBorder="1" applyAlignment="1">
      <alignment horizontal="center" vertical="center"/>
    </xf>
    <xf numFmtId="176" fontId="22" fillId="90" borderId="127" xfId="22" applyNumberFormat="1" applyFont="1" applyFill="1" applyBorder="1">
      <alignment vertical="center"/>
    </xf>
    <xf numFmtId="0" fontId="80" fillId="90" borderId="144" xfId="24" applyFont="1" applyFill="1" applyBorder="1" applyAlignment="1">
      <alignment horizontal="center" vertical="center"/>
    </xf>
    <xf numFmtId="176" fontId="80" fillId="90" borderId="127" xfId="22" applyNumberFormat="1" applyFont="1" applyFill="1" applyBorder="1">
      <alignment vertical="center"/>
    </xf>
    <xf numFmtId="0" fontId="22" fillId="48" borderId="144" xfId="24" applyFont="1" applyFill="1" applyBorder="1" applyAlignment="1">
      <alignment horizontal="center" vertical="center"/>
    </xf>
    <xf numFmtId="176" fontId="22" fillId="48" borderId="127" xfId="22" applyNumberFormat="1" applyFont="1" applyFill="1" applyBorder="1">
      <alignment vertical="center"/>
    </xf>
    <xf numFmtId="0" fontId="22" fillId="48" borderId="135" xfId="24" applyFont="1" applyFill="1" applyBorder="1" applyAlignment="1">
      <alignment horizontal="center" vertical="center"/>
    </xf>
    <xf numFmtId="176" fontId="22" fillId="48" borderId="136" xfId="22" applyNumberFormat="1" applyFont="1" applyFill="1" applyBorder="1">
      <alignment vertical="center"/>
    </xf>
    <xf numFmtId="0" fontId="18" fillId="9" borderId="144" xfId="15" applyFont="1" applyFill="1" applyBorder="1" applyAlignment="1">
      <alignment horizontal="center" vertical="center"/>
    </xf>
    <xf numFmtId="0" fontId="18" fillId="9" borderId="144" xfId="15" applyFont="1" applyFill="1" applyBorder="1" applyAlignment="1">
      <alignment horizontal="center" vertical="center" wrapText="1"/>
    </xf>
    <xf numFmtId="0" fontId="21" fillId="0" borderId="145" xfId="15" applyFont="1" applyFill="1" applyBorder="1">
      <alignment vertical="center"/>
    </xf>
    <xf numFmtId="0" fontId="21" fillId="0" borderId="144" xfId="15" applyFont="1" applyFill="1" applyBorder="1">
      <alignment vertical="center"/>
    </xf>
    <xf numFmtId="0" fontId="0" fillId="0" borderId="0" xfId="0" applyFill="1">
      <alignment vertical="center"/>
    </xf>
    <xf numFmtId="0" fontId="109" fillId="0" borderId="0" xfId="30" applyFill="1" applyBorder="1">
      <alignment vertical="center"/>
    </xf>
    <xf numFmtId="49" fontId="22" fillId="11" borderId="144" xfId="10" applyNumberFormat="1" applyFont="1" applyFill="1" applyBorder="1" applyAlignment="1">
      <alignment horizontal="center" vertical="center"/>
    </xf>
    <xf numFmtId="49" fontId="22" fillId="11" borderId="144" xfId="10" applyNumberFormat="1" applyFont="1" applyFill="1" applyBorder="1" applyAlignment="1">
      <alignment horizontal="center" vertical="center" wrapText="1"/>
    </xf>
    <xf numFmtId="0" fontId="40" fillId="11" borderId="144" xfId="0" applyFont="1" applyFill="1" applyBorder="1" applyAlignment="1">
      <alignment horizontal="center" vertical="center"/>
    </xf>
    <xf numFmtId="0" fontId="0" fillId="11" borderId="144" xfId="0" applyNumberFormat="1" applyFill="1" applyBorder="1" applyAlignment="1">
      <alignment horizontal="center" vertical="center" wrapText="1"/>
    </xf>
    <xf numFmtId="0" fontId="0" fillId="11" borderId="144" xfId="0" applyFill="1" applyBorder="1" applyAlignment="1">
      <alignment horizontal="center" vertical="center" wrapText="1"/>
    </xf>
    <xf numFmtId="49" fontId="22" fillId="0" borderId="102" xfId="24" applyNumberFormat="1" applyFont="1" applyFill="1" applyBorder="1" applyAlignment="1">
      <alignment horizontal="center" vertical="center"/>
    </xf>
    <xf numFmtId="0" fontId="22" fillId="87" borderId="102" xfId="24" applyNumberFormat="1" applyFont="1" applyFill="1" applyBorder="1" applyAlignment="1">
      <alignment horizontal="center" vertical="center"/>
    </xf>
    <xf numFmtId="1" fontId="38" fillId="13" borderId="102" xfId="24" applyNumberFormat="1" applyFont="1" applyFill="1" applyBorder="1" applyAlignment="1">
      <alignment horizontal="center" vertical="center"/>
    </xf>
    <xf numFmtId="183" fontId="22" fillId="60" borderId="6" xfId="24" applyNumberFormat="1" applyFont="1" applyFill="1" applyBorder="1" applyAlignment="1">
      <alignment horizontal="center" vertical="center"/>
    </xf>
    <xf numFmtId="0" fontId="40" fillId="0" borderId="102" xfId="0" applyFont="1" applyBorder="1">
      <alignment vertical="center"/>
    </xf>
    <xf numFmtId="49" fontId="80" fillId="0" borderId="102" xfId="24" applyNumberFormat="1" applyFont="1" applyFill="1" applyBorder="1" applyAlignment="1">
      <alignment horizontal="right" vertical="center"/>
    </xf>
    <xf numFmtId="183" fontId="0" fillId="87" borderId="102" xfId="0" applyNumberFormat="1" applyFont="1" applyFill="1" applyBorder="1" applyAlignment="1">
      <alignment horizontal="right" vertical="center"/>
    </xf>
    <xf numFmtId="1" fontId="0" fillId="0" borderId="102" xfId="0" applyNumberFormat="1" applyFont="1" applyFill="1" applyBorder="1">
      <alignment vertical="center"/>
    </xf>
    <xf numFmtId="0" fontId="22" fillId="87" borderId="102" xfId="24" applyFont="1" applyFill="1" applyBorder="1" applyAlignment="1">
      <alignment horizontal="right" vertical="center"/>
    </xf>
    <xf numFmtId="0" fontId="0" fillId="60" borderId="102" xfId="0" applyFill="1" applyBorder="1">
      <alignment vertical="center"/>
    </xf>
    <xf numFmtId="49" fontId="22" fillId="0" borderId="144" xfId="24" applyNumberFormat="1" applyFont="1" applyFill="1" applyBorder="1" applyAlignment="1">
      <alignment horizontal="center" vertical="center"/>
    </xf>
    <xf numFmtId="0" fontId="22" fillId="87" borderId="144" xfId="24" applyNumberFormat="1" applyFont="1" applyFill="1" applyBorder="1" applyAlignment="1">
      <alignment horizontal="center" vertical="center"/>
    </xf>
    <xf numFmtId="183" fontId="22" fillId="87" borderId="144" xfId="24" applyNumberFormat="1" applyFont="1" applyFill="1" applyBorder="1" applyAlignment="1">
      <alignment horizontal="center" vertical="center"/>
    </xf>
    <xf numFmtId="1" fontId="22" fillId="60" borderId="144" xfId="24" applyNumberFormat="1" applyFont="1" applyFill="1" applyBorder="1" applyAlignment="1">
      <alignment horizontal="center" vertical="center"/>
    </xf>
    <xf numFmtId="183" fontId="22" fillId="60" borderId="145" xfId="24" applyNumberFormat="1" applyFont="1" applyFill="1" applyBorder="1" applyAlignment="1">
      <alignment horizontal="center" vertical="center"/>
    </xf>
    <xf numFmtId="0" fontId="40" fillId="0" borderId="144" xfId="0" applyFont="1" applyBorder="1">
      <alignment vertical="center"/>
    </xf>
    <xf numFmtId="49" fontId="80" fillId="0" borderId="144" xfId="24" applyNumberFormat="1" applyFont="1" applyFill="1" applyBorder="1" applyAlignment="1">
      <alignment horizontal="right" vertical="center"/>
    </xf>
    <xf numFmtId="183" fontId="0" fillId="87" borderId="144" xfId="0" applyNumberFormat="1" applyFont="1" applyFill="1" applyBorder="1" applyAlignment="1">
      <alignment horizontal="right" vertical="center"/>
    </xf>
    <xf numFmtId="1" fontId="0" fillId="0" borderId="144" xfId="0" applyNumberFormat="1" applyFont="1" applyFill="1" applyBorder="1">
      <alignment vertical="center"/>
    </xf>
    <xf numFmtId="0" fontId="22" fillId="87" borderId="144" xfId="24" applyFont="1" applyFill="1" applyBorder="1" applyAlignment="1">
      <alignment horizontal="right" vertical="center"/>
    </xf>
    <xf numFmtId="0" fontId="0" fillId="60" borderId="144" xfId="0" applyFill="1" applyBorder="1">
      <alignment vertical="center"/>
    </xf>
    <xf numFmtId="191" fontId="22" fillId="87" borderId="144" xfId="24" applyNumberFormat="1" applyFont="1" applyFill="1" applyBorder="1" applyAlignment="1">
      <alignment horizontal="center" vertical="center"/>
    </xf>
    <xf numFmtId="1" fontId="22" fillId="27" borderId="144" xfId="24" applyNumberFormat="1" applyFont="1" applyFill="1" applyBorder="1" applyAlignment="1">
      <alignment horizontal="center" vertical="center"/>
    </xf>
    <xf numFmtId="0" fontId="80" fillId="0" borderId="144" xfId="24" applyFont="1" applyFill="1" applyBorder="1" applyAlignment="1">
      <alignment horizontal="right" vertical="center"/>
    </xf>
    <xf numFmtId="1" fontId="80" fillId="0" borderId="144" xfId="24" applyNumberFormat="1" applyFont="1" applyFill="1" applyBorder="1" applyAlignment="1">
      <alignment horizontal="right" vertical="center"/>
    </xf>
    <xf numFmtId="0" fontId="80" fillId="0" borderId="144" xfId="0" applyFont="1" applyFill="1" applyBorder="1">
      <alignment vertical="center"/>
    </xf>
    <xf numFmtId="0" fontId="80" fillId="0" borderId="144" xfId="0" applyFont="1" applyFill="1" applyBorder="1" applyAlignment="1">
      <alignment horizontal="right" vertical="center"/>
    </xf>
    <xf numFmtId="49" fontId="117" fillId="0" borderId="144" xfId="24" applyNumberFormat="1" applyFont="1" applyFill="1" applyBorder="1" applyAlignment="1">
      <alignment horizontal="center" vertical="center"/>
    </xf>
    <xf numFmtId="1" fontId="117" fillId="60" borderId="144" xfId="24" applyNumberFormat="1" applyFont="1" applyFill="1" applyBorder="1" applyAlignment="1">
      <alignment horizontal="center" vertical="center"/>
    </xf>
    <xf numFmtId="183" fontId="117" fillId="60" borderId="144" xfId="24" applyNumberFormat="1" applyFont="1" applyFill="1" applyBorder="1" applyAlignment="1">
      <alignment horizontal="center" vertical="center"/>
    </xf>
    <xf numFmtId="183" fontId="118" fillId="0" borderId="144" xfId="0" applyNumberFormat="1" applyFont="1" applyFill="1" applyBorder="1" applyAlignment="1">
      <alignment horizontal="center" vertical="center"/>
    </xf>
    <xf numFmtId="0" fontId="117" fillId="0" borderId="144" xfId="0" applyFont="1" applyFill="1" applyBorder="1" applyAlignment="1">
      <alignment horizontal="right" vertical="center"/>
    </xf>
    <xf numFmtId="1" fontId="119" fillId="0" borderId="144" xfId="0" applyNumberFormat="1" applyFont="1" applyFill="1" applyBorder="1">
      <alignment vertical="center"/>
    </xf>
    <xf numFmtId="0" fontId="0" fillId="0" borderId="0" xfId="0" applyNumberFormat="1">
      <alignment vertical="center"/>
    </xf>
    <xf numFmtId="0" fontId="109" fillId="0" borderId="0" xfId="30" applyBorder="1">
      <alignment vertical="center"/>
    </xf>
    <xf numFmtId="0" fontId="10" fillId="0" borderId="0" xfId="0" applyFont="1" applyBorder="1">
      <alignment vertical="center"/>
    </xf>
    <xf numFmtId="0" fontId="120" fillId="0" borderId="0" xfId="30" applyFont="1" applyBorder="1">
      <alignment vertical="center"/>
    </xf>
    <xf numFmtId="0" fontId="16" fillId="0" borderId="0" xfId="30" applyFont="1" applyBorder="1">
      <alignment vertical="center"/>
    </xf>
    <xf numFmtId="0" fontId="40" fillId="0" borderId="0" xfId="30" applyFont="1" applyBorder="1">
      <alignment vertical="center"/>
    </xf>
    <xf numFmtId="0" fontId="121" fillId="0" borderId="0" xfId="30" applyFont="1" applyBorder="1">
      <alignment vertical="center"/>
    </xf>
    <xf numFmtId="0" fontId="22" fillId="9" borderId="144" xfId="9" applyFont="1" applyFill="1" applyBorder="1" applyAlignment="1">
      <alignment horizontal="center" vertical="center"/>
    </xf>
    <xf numFmtId="0" fontId="24" fillId="9" borderId="144" xfId="9" applyFont="1" applyFill="1" applyBorder="1" applyAlignment="1">
      <alignment horizontal="center" vertical="center"/>
    </xf>
    <xf numFmtId="49" fontId="22" fillId="9" borderId="144" xfId="9" applyNumberFormat="1" applyFont="1" applyFill="1" applyBorder="1" applyAlignment="1">
      <alignment horizontal="center" vertical="center"/>
    </xf>
    <xf numFmtId="0" fontId="16" fillId="60" borderId="44" xfId="0" applyFont="1" applyFill="1" applyBorder="1" applyAlignment="1">
      <alignment horizontal="center" vertical="center"/>
    </xf>
    <xf numFmtId="0" fontId="16" fillId="60" borderId="153" xfId="0" applyFont="1" applyFill="1" applyBorder="1" applyAlignment="1">
      <alignment horizontal="center" vertical="center"/>
    </xf>
    <xf numFmtId="0" fontId="16" fillId="60" borderId="48" xfId="0" applyFont="1" applyFill="1" applyBorder="1" applyAlignment="1">
      <alignment horizontal="center" vertical="center"/>
    </xf>
    <xf numFmtId="0" fontId="16" fillId="60" borderId="34" xfId="0" applyFont="1" applyFill="1" applyBorder="1" applyAlignment="1">
      <alignment horizontal="center" vertical="center"/>
    </xf>
    <xf numFmtId="0" fontId="10" fillId="60" borderId="51" xfId="0" applyFont="1" applyFill="1" applyBorder="1" applyAlignment="1">
      <alignment horizontal="center" vertical="center"/>
    </xf>
    <xf numFmtId="0" fontId="40" fillId="0" borderId="2" xfId="0" applyFont="1" applyBorder="1" applyAlignment="1">
      <alignment horizontal="center" vertical="center"/>
    </xf>
    <xf numFmtId="0" fontId="40" fillId="0" borderId="102" xfId="0" applyFont="1" applyBorder="1" applyAlignment="1">
      <alignment horizontal="center" vertical="center"/>
    </xf>
    <xf numFmtId="0" fontId="40" fillId="0" borderId="40" xfId="0" applyFont="1" applyBorder="1" applyAlignment="1">
      <alignment horizontal="center" vertical="center"/>
    </xf>
    <xf numFmtId="0" fontId="122" fillId="60" borderId="51" xfId="0" applyFont="1" applyFill="1" applyBorder="1" applyAlignment="1">
      <alignment horizontal="center" vertical="center"/>
    </xf>
    <xf numFmtId="0" fontId="10" fillId="60" borderId="155" xfId="0" applyFont="1" applyFill="1" applyBorder="1" applyAlignment="1">
      <alignment horizontal="center" vertical="center"/>
    </xf>
    <xf numFmtId="0" fontId="9" fillId="0" borderId="127" xfId="0" applyFont="1" applyBorder="1" applyAlignment="1">
      <alignment horizontal="center" vertical="center"/>
    </xf>
    <xf numFmtId="0" fontId="10" fillId="60" borderId="156" xfId="0" applyFont="1" applyFill="1" applyBorder="1" applyAlignment="1">
      <alignment horizontal="center" vertical="center"/>
    </xf>
    <xf numFmtId="0" fontId="9" fillId="0" borderId="137" xfId="0" applyFont="1" applyBorder="1" applyAlignment="1">
      <alignment horizontal="center" vertical="center"/>
    </xf>
    <xf numFmtId="0" fontId="9" fillId="0" borderId="136" xfId="0" applyFont="1" applyBorder="1" applyAlignment="1">
      <alignment horizontal="center" vertical="center"/>
    </xf>
    <xf numFmtId="0" fontId="10" fillId="60" borderId="43" xfId="0" applyFont="1" applyFill="1" applyBorder="1" applyAlignment="1">
      <alignment horizontal="center" vertical="center"/>
    </xf>
    <xf numFmtId="1" fontId="22" fillId="0" borderId="146" xfId="0" applyNumberFormat="1" applyFont="1" applyFill="1" applyBorder="1" applyAlignment="1">
      <alignment horizontal="center" vertical="center"/>
    </xf>
    <xf numFmtId="0" fontId="16" fillId="60" borderId="5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127" xfId="0" applyBorder="1" applyAlignment="1">
      <alignment horizontal="center" vertical="center"/>
    </xf>
    <xf numFmtId="0" fontId="16" fillId="60" borderId="43" xfId="0" applyFont="1" applyFill="1" applyBorder="1" applyAlignment="1">
      <alignment horizontal="center" vertical="center"/>
    </xf>
    <xf numFmtId="0" fontId="0" fillId="0" borderId="137" xfId="0" applyBorder="1" applyAlignment="1">
      <alignment horizontal="center" vertical="center"/>
    </xf>
    <xf numFmtId="0" fontId="0" fillId="0" borderId="136" xfId="0" applyBorder="1" applyAlignment="1">
      <alignment horizontal="center" vertical="center"/>
    </xf>
    <xf numFmtId="0" fontId="16" fillId="60" borderId="155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49" fontId="123" fillId="0" borderId="2" xfId="0" applyNumberFormat="1" applyFont="1" applyBorder="1" applyAlignment="1">
      <alignment horizontal="center" vertical="center"/>
    </xf>
    <xf numFmtId="49" fontId="42" fillId="0" borderId="2" xfId="0" applyNumberFormat="1" applyFont="1" applyBorder="1" applyAlignment="1">
      <alignment horizontal="center" vertical="center"/>
    </xf>
    <xf numFmtId="49" fontId="42" fillId="0" borderId="157" xfId="0" applyNumberFormat="1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157" xfId="0" applyFont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0" fontId="124" fillId="0" borderId="0" xfId="0" applyFont="1" applyAlignment="1">
      <alignment horizontal="center" vertical="center"/>
    </xf>
    <xf numFmtId="0" fontId="0" fillId="0" borderId="158" xfId="0" applyBorder="1" applyAlignment="1">
      <alignment horizontal="center" vertical="center"/>
    </xf>
    <xf numFmtId="49" fontId="22" fillId="11" borderId="56" xfId="10" applyNumberFormat="1" applyFont="1" applyFill="1" applyBorder="1" applyAlignment="1">
      <alignment horizontal="center" vertical="center"/>
    </xf>
    <xf numFmtId="49" fontId="22" fillId="11" borderId="56" xfId="10" applyNumberFormat="1" applyFont="1" applyFill="1" applyBorder="1" applyAlignment="1">
      <alignment horizontal="center" vertical="center" wrapText="1"/>
    </xf>
    <xf numFmtId="49" fontId="22" fillId="3" borderId="56" xfId="10" applyNumberFormat="1" applyFont="1" applyFill="1" applyBorder="1" applyAlignment="1">
      <alignment horizontal="center" vertical="center" wrapText="1"/>
    </xf>
    <xf numFmtId="0" fontId="0" fillId="0" borderId="154" xfId="0" applyBorder="1">
      <alignment vertical="center"/>
    </xf>
    <xf numFmtId="0" fontId="10" fillId="71" borderId="0" xfId="0" applyFont="1" applyFill="1">
      <alignment vertical="center"/>
    </xf>
    <xf numFmtId="0" fontId="104" fillId="71" borderId="159" xfId="0" applyFont="1" applyFill="1" applyBorder="1" applyAlignment="1">
      <alignment horizontal="left" vertical="center"/>
    </xf>
    <xf numFmtId="0" fontId="104" fillId="71" borderId="159" xfId="0" applyFont="1" applyFill="1" applyBorder="1" applyAlignment="1">
      <alignment vertical="center"/>
    </xf>
    <xf numFmtId="0" fontId="104" fillId="71" borderId="145" xfId="0" applyFont="1" applyFill="1" applyBorder="1" applyAlignment="1">
      <alignment vertical="center"/>
    </xf>
    <xf numFmtId="0" fontId="107" fillId="71" borderId="159" xfId="0" applyFont="1" applyFill="1" applyBorder="1" applyAlignment="1">
      <alignment horizontal="center" vertical="center"/>
    </xf>
    <xf numFmtId="0" fontId="107" fillId="71" borderId="145" xfId="0" applyFont="1" applyFill="1" applyBorder="1" applyAlignment="1">
      <alignment horizontal="center" vertical="center"/>
    </xf>
    <xf numFmtId="0" fontId="126" fillId="71" borderId="159" xfId="0" applyFont="1" applyFill="1" applyBorder="1" applyAlignment="1">
      <alignment horizontal="center" vertical="center"/>
    </xf>
    <xf numFmtId="0" fontId="106" fillId="71" borderId="0" xfId="0" applyFont="1" applyFill="1" applyAlignment="1">
      <alignment horizontal="center" vertical="center"/>
    </xf>
    <xf numFmtId="0" fontId="104" fillId="71" borderId="159" xfId="0" applyFont="1" applyFill="1" applyBorder="1" applyAlignment="1">
      <alignment horizontal="center" vertical="center"/>
    </xf>
    <xf numFmtId="9" fontId="104" fillId="71" borderId="159" xfId="0" applyNumberFormat="1" applyFont="1" applyFill="1" applyBorder="1" applyAlignment="1">
      <alignment horizontal="center" vertical="center"/>
    </xf>
    <xf numFmtId="0" fontId="106" fillId="71" borderId="0" xfId="0" applyFont="1" applyFill="1" applyAlignment="1">
      <alignment horizontal="left" vertical="center"/>
    </xf>
    <xf numFmtId="0" fontId="125" fillId="91" borderId="145" xfId="0" applyFont="1" applyFill="1" applyBorder="1" applyAlignment="1">
      <alignment vertical="center"/>
    </xf>
    <xf numFmtId="0" fontId="125" fillId="91" borderId="159" xfId="0" applyFont="1" applyFill="1" applyBorder="1" applyAlignment="1">
      <alignment vertical="center"/>
    </xf>
    <xf numFmtId="0" fontId="125" fillId="91" borderId="159" xfId="0" applyFont="1" applyFill="1" applyBorder="1" applyAlignment="1">
      <alignment horizontal="center" vertical="center"/>
    </xf>
    <xf numFmtId="10" fontId="125" fillId="91" borderId="159" xfId="0" applyNumberFormat="1" applyFont="1" applyFill="1" applyBorder="1" applyAlignment="1">
      <alignment horizontal="center" vertical="center"/>
    </xf>
    <xf numFmtId="0" fontId="125" fillId="91" borderId="159" xfId="0" applyFont="1" applyFill="1" applyBorder="1" applyAlignment="1">
      <alignment horizontal="left" vertical="center"/>
    </xf>
    <xf numFmtId="9" fontId="125" fillId="91" borderId="159" xfId="0" applyNumberFormat="1" applyFont="1" applyFill="1" applyBorder="1" applyAlignment="1">
      <alignment horizontal="center" vertical="center"/>
    </xf>
    <xf numFmtId="0" fontId="109" fillId="0" borderId="0" xfId="30">
      <alignment vertical="center"/>
    </xf>
    <xf numFmtId="192" fontId="24" fillId="9" borderId="160" xfId="9" applyNumberFormat="1" applyFont="1" applyFill="1" applyBorder="1" applyAlignment="1">
      <alignment horizontal="center" vertical="center"/>
    </xf>
    <xf numFmtId="192" fontId="22" fillId="6" borderId="160" xfId="9" applyNumberFormat="1" applyFont="1" applyBorder="1" applyAlignment="1">
      <alignment horizontal="center" vertical="center"/>
    </xf>
    <xf numFmtId="49" fontId="22" fillId="6" borderId="161" xfId="9" applyNumberFormat="1" applyFont="1" applyBorder="1" applyAlignment="1">
      <alignment horizontal="center" vertical="center"/>
    </xf>
    <xf numFmtId="177" fontId="22" fillId="54" borderId="162" xfId="9" applyNumberFormat="1" applyFont="1" applyFill="1" applyBorder="1" applyAlignment="1">
      <alignment horizontal="center" vertical="center"/>
    </xf>
    <xf numFmtId="177" fontId="22" fillId="17" borderId="162" xfId="9" applyNumberFormat="1" applyFont="1" applyFill="1" applyBorder="1" applyAlignment="1">
      <alignment horizontal="center" vertical="center"/>
    </xf>
    <xf numFmtId="177" fontId="22" fillId="12" borderId="162" xfId="9" applyNumberFormat="1" applyFont="1" applyFill="1" applyBorder="1" applyAlignment="1">
      <alignment horizontal="center" vertical="center"/>
    </xf>
    <xf numFmtId="177" fontId="22" fillId="31" borderId="162" xfId="9" applyNumberFormat="1" applyFont="1" applyFill="1" applyBorder="1" applyAlignment="1">
      <alignment horizontal="center" vertical="center"/>
    </xf>
    <xf numFmtId="177" fontId="22" fillId="92" borderId="162" xfId="9" applyNumberFormat="1" applyFont="1" applyFill="1" applyBorder="1" applyAlignment="1">
      <alignment horizontal="center" vertical="center"/>
    </xf>
    <xf numFmtId="0" fontId="40" fillId="87" borderId="159" xfId="0" applyFont="1" applyFill="1" applyBorder="1" applyAlignment="1">
      <alignment horizontal="center" vertical="center"/>
    </xf>
    <xf numFmtId="0" fontId="22" fillId="30" borderId="160" xfId="9" applyFont="1" applyFill="1" applyBorder="1" applyAlignment="1">
      <alignment horizontal="center" vertical="center"/>
    </xf>
    <xf numFmtId="0" fontId="18" fillId="0" borderId="159" xfId="15" applyFont="1" applyFill="1" applyBorder="1">
      <alignment vertical="center"/>
    </xf>
    <xf numFmtId="0" fontId="9" fillId="0" borderId="0" xfId="30" applyFont="1" applyBorder="1">
      <alignment vertical="center"/>
    </xf>
    <xf numFmtId="0" fontId="128" fillId="93" borderId="160" xfId="0" applyFont="1" applyFill="1" applyBorder="1" applyAlignment="1">
      <alignment horizontal="justify" vertical="center" wrapText="1"/>
    </xf>
    <xf numFmtId="0" fontId="10" fillId="94" borderId="160" xfId="0" applyFont="1" applyFill="1" applyBorder="1" applyAlignment="1">
      <alignment horizontal="center" vertical="center" wrapText="1"/>
    </xf>
    <xf numFmtId="0" fontId="9" fillId="94" borderId="160" xfId="0" applyFont="1" applyFill="1" applyBorder="1" applyAlignment="1">
      <alignment horizontal="justify" vertical="center" wrapText="1"/>
    </xf>
    <xf numFmtId="0" fontId="130" fillId="94" borderId="160" xfId="0" applyFont="1" applyFill="1" applyBorder="1" applyAlignment="1">
      <alignment horizontal="justify" vertical="center" wrapText="1"/>
    </xf>
    <xf numFmtId="0" fontId="103" fillId="42" borderId="160" xfId="0" applyFont="1" applyFill="1" applyBorder="1" applyAlignment="1">
      <alignment horizontal="justify" vertical="center" wrapText="1"/>
    </xf>
    <xf numFmtId="0" fontId="107" fillId="42" borderId="160" xfId="0" applyFont="1" applyFill="1" applyBorder="1" applyAlignment="1">
      <alignment horizontal="center" vertical="center" wrapText="1"/>
    </xf>
    <xf numFmtId="0" fontId="135" fillId="42" borderId="160" xfId="0" applyFont="1" applyFill="1" applyBorder="1" applyAlignment="1">
      <alignment horizontal="justify" vertical="center" wrapText="1"/>
    </xf>
    <xf numFmtId="0" fontId="105" fillId="42" borderId="160" xfId="0" applyFont="1" applyFill="1" applyBorder="1" applyAlignment="1">
      <alignment horizontal="justify" vertical="center" wrapText="1"/>
    </xf>
    <xf numFmtId="0" fontId="138" fillId="42" borderId="160" xfId="0" applyFont="1" applyFill="1" applyBorder="1" applyAlignment="1">
      <alignment horizontal="justify" vertical="center" wrapText="1"/>
    </xf>
    <xf numFmtId="0" fontId="136" fillId="42" borderId="160" xfId="0" applyFont="1" applyFill="1" applyBorder="1" applyAlignment="1">
      <alignment horizontal="justify" vertical="center" wrapText="1"/>
    </xf>
    <xf numFmtId="0" fontId="107" fillId="42" borderId="160" xfId="0" applyFont="1" applyFill="1" applyBorder="1" applyAlignment="1">
      <alignment horizontal="justify" vertical="center" wrapText="1"/>
    </xf>
    <xf numFmtId="0" fontId="22" fillId="71" borderId="144" xfId="9" applyFont="1" applyFill="1" applyBorder="1" applyAlignment="1">
      <alignment horizontal="center" vertical="center"/>
    </xf>
    <xf numFmtId="0" fontId="22" fillId="0" borderId="163" xfId="9" applyFont="1" applyFill="1" applyBorder="1" applyAlignment="1">
      <alignment horizontal="center" vertical="center"/>
    </xf>
    <xf numFmtId="0" fontId="24" fillId="0" borderId="163" xfId="9" applyFont="1" applyFill="1" applyBorder="1" applyAlignment="1">
      <alignment horizontal="center" vertical="center"/>
    </xf>
    <xf numFmtId="0" fontId="22" fillId="30" borderId="163" xfId="9" applyFont="1" applyFill="1" applyBorder="1" applyAlignment="1">
      <alignment horizontal="center" vertical="center"/>
    </xf>
    <xf numFmtId="0" fontId="24" fillId="30" borderId="163" xfId="9" applyFont="1" applyFill="1" applyBorder="1" applyAlignment="1">
      <alignment horizontal="center" vertical="center"/>
    </xf>
    <xf numFmtId="49" fontId="22" fillId="11" borderId="164" xfId="10" applyNumberFormat="1" applyFont="1" applyFill="1" applyBorder="1" applyAlignment="1">
      <alignment horizontal="center" vertical="center"/>
    </xf>
    <xf numFmtId="49" fontId="22" fillId="11" borderId="165" xfId="10" applyNumberFormat="1" applyFont="1" applyFill="1" applyBorder="1" applyAlignment="1">
      <alignment horizontal="center" vertical="center" wrapText="1"/>
    </xf>
    <xf numFmtId="49" fontId="22" fillId="11" borderId="165" xfId="10" applyNumberFormat="1" applyFont="1" applyFill="1" applyBorder="1" applyAlignment="1">
      <alignment horizontal="left" vertical="center" wrapText="1"/>
    </xf>
    <xf numFmtId="49" fontId="22" fillId="3" borderId="165" xfId="10" applyNumberFormat="1" applyFont="1" applyFill="1" applyBorder="1" applyAlignment="1">
      <alignment horizontal="center" vertical="center" wrapText="1"/>
    </xf>
    <xf numFmtId="49" fontId="22" fillId="11" borderId="165" xfId="10" applyNumberFormat="1" applyFont="1" applyFill="1" applyBorder="1" applyAlignment="1">
      <alignment horizontal="center" vertical="center"/>
    </xf>
    <xf numFmtId="49" fontId="22" fillId="3" borderId="165" xfId="10" applyNumberFormat="1" applyFont="1" applyFill="1" applyBorder="1" applyAlignment="1">
      <alignment horizontal="left" vertical="center" wrapText="1"/>
    </xf>
    <xf numFmtId="49" fontId="22" fillId="0" borderId="166" xfId="9" applyNumberFormat="1" applyFont="1" applyFill="1" applyBorder="1" applyAlignment="1">
      <alignment horizontal="center" vertical="center"/>
    </xf>
    <xf numFmtId="49" fontId="22" fillId="30" borderId="166" xfId="9" applyNumberFormat="1" applyFont="1" applyFill="1" applyBorder="1" applyAlignment="1">
      <alignment horizontal="center" vertical="center"/>
    </xf>
    <xf numFmtId="49" fontId="22" fillId="30" borderId="167" xfId="9" applyNumberFormat="1" applyFont="1" applyFill="1" applyBorder="1" applyAlignment="1">
      <alignment horizontal="center" vertical="center"/>
    </xf>
    <xf numFmtId="0" fontId="22" fillId="30" borderId="168" xfId="9" applyFont="1" applyFill="1" applyBorder="1" applyAlignment="1">
      <alignment horizontal="center" vertical="center"/>
    </xf>
    <xf numFmtId="0" fontId="24" fillId="30" borderId="168" xfId="9" applyFont="1" applyFill="1" applyBorder="1" applyAlignment="1">
      <alignment horizontal="center" vertical="center"/>
    </xf>
    <xf numFmtId="49" fontId="22" fillId="9" borderId="102" xfId="8" applyNumberFormat="1" applyFont="1" applyFill="1" applyBorder="1" applyAlignment="1">
      <alignment horizontal="center" vertical="center"/>
    </xf>
    <xf numFmtId="0" fontId="0" fillId="9" borderId="44" xfId="0" applyFill="1" applyBorder="1" applyAlignment="1">
      <alignment vertical="center" wrapText="1"/>
    </xf>
    <xf numFmtId="0" fontId="22" fillId="71" borderId="163" xfId="21" applyFont="1" applyFill="1" applyBorder="1" applyAlignment="1">
      <alignment horizontal="center" vertical="center" wrapText="1"/>
    </xf>
    <xf numFmtId="182" fontId="22" fillId="71" borderId="163" xfId="21" applyNumberFormat="1" applyFont="1" applyFill="1" applyBorder="1" applyAlignment="1">
      <alignment horizontal="center" vertical="center"/>
    </xf>
    <xf numFmtId="0" fontId="22" fillId="71" borderId="163" xfId="21" applyFont="1" applyFill="1" applyBorder="1" applyAlignment="1">
      <alignment horizontal="center" vertical="center"/>
    </xf>
    <xf numFmtId="0" fontId="23" fillId="71" borderId="163" xfId="21" applyFont="1" applyFill="1" applyBorder="1" applyAlignment="1">
      <alignment horizontal="center" vertical="center"/>
    </xf>
    <xf numFmtId="0" fontId="24" fillId="71" borderId="163" xfId="21" applyFont="1" applyFill="1" applyBorder="1" applyAlignment="1">
      <alignment horizontal="center" vertical="center" wrapText="1"/>
    </xf>
    <xf numFmtId="182" fontId="24" fillId="71" borderId="163" xfId="21" applyNumberFormat="1" applyFont="1" applyFill="1" applyBorder="1" applyAlignment="1">
      <alignment horizontal="center" vertical="center"/>
    </xf>
    <xf numFmtId="0" fontId="24" fillId="71" borderId="163" xfId="21" applyFont="1" applyFill="1" applyBorder="1" applyAlignment="1">
      <alignment horizontal="center" vertical="center"/>
    </xf>
    <xf numFmtId="0" fontId="145" fillId="71" borderId="163" xfId="21" applyFont="1" applyFill="1" applyBorder="1" applyAlignment="1">
      <alignment horizontal="center" vertical="center"/>
    </xf>
    <xf numFmtId="0" fontId="22" fillId="71" borderId="169" xfId="21" applyFont="1" applyFill="1" applyBorder="1" applyAlignment="1">
      <alignment horizontal="center" vertical="center" wrapText="1"/>
    </xf>
    <xf numFmtId="0" fontId="146" fillId="0" borderId="0" xfId="0" applyFont="1" applyAlignment="1">
      <alignment horizontal="right" vertical="center"/>
    </xf>
    <xf numFmtId="0" fontId="0" fillId="9" borderId="154" xfId="0" applyFill="1" applyBorder="1">
      <alignment vertical="center"/>
    </xf>
    <xf numFmtId="0" fontId="0" fillId="0" borderId="169" xfId="0" applyFont="1" applyBorder="1" applyAlignment="1">
      <alignment vertical="center"/>
    </xf>
    <xf numFmtId="0" fontId="120" fillId="0" borderId="0" xfId="30" applyFont="1">
      <alignment vertical="center"/>
    </xf>
    <xf numFmtId="0" fontId="63" fillId="0" borderId="0" xfId="30" applyFont="1">
      <alignment vertical="center"/>
    </xf>
    <xf numFmtId="0" fontId="9" fillId="0" borderId="0" xfId="30" applyFont="1">
      <alignment vertical="center"/>
    </xf>
    <xf numFmtId="0" fontId="18" fillId="71" borderId="163" xfId="21" applyFont="1" applyFill="1" applyBorder="1" applyAlignment="1">
      <alignment horizontal="center" vertical="center" wrapText="1"/>
    </xf>
    <xf numFmtId="0" fontId="34" fillId="71" borderId="163" xfId="21" applyFont="1" applyFill="1" applyBorder="1" applyAlignment="1">
      <alignment horizontal="center" vertical="center" wrapText="1"/>
    </xf>
    <xf numFmtId="0" fontId="38" fillId="71" borderId="163" xfId="21" applyFont="1" applyFill="1" applyBorder="1" applyAlignment="1">
      <alignment horizontal="center" vertical="center" wrapText="1"/>
    </xf>
    <xf numFmtId="0" fontId="40" fillId="9" borderId="154" xfId="0" applyFont="1" applyFill="1" applyBorder="1" applyAlignment="1">
      <alignment vertical="center" wrapText="1"/>
    </xf>
    <xf numFmtId="9" fontId="1" fillId="0" borderId="0" xfId="0" applyNumberFormat="1" applyFont="1">
      <alignment vertical="center"/>
    </xf>
    <xf numFmtId="0" fontId="1" fillId="0" borderId="0" xfId="0" applyFont="1" applyAlignment="1">
      <alignment horizontal="center" vertical="center"/>
    </xf>
    <xf numFmtId="0" fontId="104" fillId="42" borderId="0" xfId="0" applyFont="1" applyFill="1" applyBorder="1" applyAlignment="1">
      <alignment horizontal="justify" vertical="center" wrapText="1"/>
    </xf>
    <xf numFmtId="41" fontId="0" fillId="0" borderId="0" xfId="27" applyFont="1">
      <alignment vertical="center"/>
    </xf>
    <xf numFmtId="0" fontId="18" fillId="9" borderId="33" xfId="15" applyFont="1" applyFill="1" applyBorder="1" applyAlignment="1">
      <alignment horizontal="center" vertical="center" wrapText="1"/>
    </xf>
    <xf numFmtId="0" fontId="18" fillId="9" borderId="48" xfId="15" applyFont="1" applyFill="1" applyBorder="1" applyAlignment="1">
      <alignment horizontal="center" vertical="center" wrapText="1"/>
    </xf>
    <xf numFmtId="0" fontId="18" fillId="9" borderId="34" xfId="15" applyFont="1" applyFill="1" applyBorder="1" applyAlignment="1">
      <alignment horizontal="center" vertical="center" wrapText="1"/>
    </xf>
    <xf numFmtId="41" fontId="0" fillId="0" borderId="33" xfId="27" applyFont="1" applyBorder="1">
      <alignment vertical="center"/>
    </xf>
    <xf numFmtId="41" fontId="0" fillId="0" borderId="48" xfId="27" applyFont="1" applyBorder="1">
      <alignment vertical="center"/>
    </xf>
    <xf numFmtId="41" fontId="0" fillId="0" borderId="34" xfId="27" applyFont="1" applyBorder="1">
      <alignment vertical="center"/>
    </xf>
    <xf numFmtId="0" fontId="0" fillId="0" borderId="163" xfId="0" applyBorder="1">
      <alignment vertical="center"/>
    </xf>
    <xf numFmtId="0" fontId="22" fillId="20" borderId="163" xfId="0" applyFont="1" applyFill="1" applyBorder="1" applyAlignment="1">
      <alignment horizontal="center" vertical="center"/>
    </xf>
    <xf numFmtId="0" fontId="22" fillId="19" borderId="163" xfId="0" applyFont="1" applyFill="1" applyBorder="1" applyAlignment="1">
      <alignment horizontal="center" vertical="center"/>
    </xf>
    <xf numFmtId="49" fontId="22" fillId="19" borderId="146" xfId="21" applyNumberFormat="1" applyFont="1" applyFill="1" applyBorder="1" applyAlignment="1">
      <alignment horizontal="left" vertical="center"/>
    </xf>
    <xf numFmtId="49" fontId="22" fillId="19" borderId="163" xfId="21" applyNumberFormat="1" applyFont="1" applyFill="1" applyBorder="1" applyAlignment="1">
      <alignment horizontal="left" vertical="center"/>
    </xf>
    <xf numFmtId="0" fontId="22" fillId="29" borderId="163" xfId="0" applyFont="1" applyFill="1" applyBorder="1" applyAlignment="1">
      <alignment horizontal="center" vertical="center"/>
    </xf>
    <xf numFmtId="49" fontId="22" fillId="29" borderId="163" xfId="21" applyNumberFormat="1" applyFont="1" applyFill="1" applyBorder="1" applyAlignment="1">
      <alignment horizontal="left" vertical="center"/>
    </xf>
    <xf numFmtId="0" fontId="22" fillId="31" borderId="163" xfId="0" applyFont="1" applyFill="1" applyBorder="1" applyAlignment="1">
      <alignment horizontal="center" vertical="center"/>
    </xf>
    <xf numFmtId="49" fontId="22" fillId="31" borderId="163" xfId="21" applyNumberFormat="1" applyFont="1" applyFill="1" applyBorder="1" applyAlignment="1">
      <alignment horizontal="left" vertical="center"/>
    </xf>
    <xf numFmtId="9" fontId="22" fillId="26" borderId="163" xfId="31" applyFont="1" applyFill="1" applyBorder="1" applyAlignment="1" applyProtection="1">
      <alignment horizontal="center" vertical="center"/>
    </xf>
    <xf numFmtId="0" fontId="22" fillId="26" borderId="163" xfId="17" applyNumberFormat="1" applyFont="1" applyFill="1" applyBorder="1" applyAlignment="1" applyProtection="1">
      <alignment vertical="center"/>
    </xf>
    <xf numFmtId="9" fontId="22" fillId="31" borderId="163" xfId="31" applyFont="1" applyFill="1" applyBorder="1" applyAlignment="1" applyProtection="1">
      <alignment horizontal="center" vertical="center"/>
    </xf>
    <xf numFmtId="0" fontId="22" fillId="31" borderId="163" xfId="17" applyNumberFormat="1" applyFont="1" applyFill="1" applyBorder="1" applyAlignment="1" applyProtection="1">
      <alignment vertical="center"/>
    </xf>
    <xf numFmtId="0" fontId="80" fillId="0" borderId="163" xfId="9" applyNumberFormat="1" applyFont="1" applyFill="1" applyBorder="1" applyAlignment="1" applyProtection="1">
      <alignment horizontal="center" vertical="center"/>
    </xf>
    <xf numFmtId="0" fontId="9" fillId="0" borderId="162" xfId="0" applyFont="1" applyBorder="1" applyAlignment="1">
      <alignment horizontal="center" vertical="center"/>
    </xf>
    <xf numFmtId="0" fontId="9" fillId="0" borderId="163" xfId="0" applyFont="1" applyBorder="1" applyAlignment="1">
      <alignment horizontal="center" vertical="center"/>
    </xf>
    <xf numFmtId="0" fontId="9" fillId="0" borderId="168" xfId="0" applyFont="1" applyBorder="1" applyAlignment="1">
      <alignment horizontal="center" vertical="center"/>
    </xf>
    <xf numFmtId="1" fontId="22" fillId="0" borderId="163" xfId="0" applyNumberFormat="1" applyFont="1" applyFill="1" applyBorder="1" applyAlignment="1">
      <alignment horizontal="center" vertical="center"/>
    </xf>
    <xf numFmtId="1" fontId="22" fillId="0" borderId="168" xfId="0" applyNumberFormat="1" applyFont="1" applyFill="1" applyBorder="1" applyAlignment="1">
      <alignment horizontal="center" vertical="center"/>
    </xf>
    <xf numFmtId="0" fontId="22" fillId="0" borderId="163" xfId="9" applyNumberFormat="1" applyFont="1" applyFill="1" applyBorder="1" applyAlignment="1" applyProtection="1">
      <alignment horizontal="center" vertical="center"/>
    </xf>
    <xf numFmtId="0" fontId="2" fillId="0" borderId="102" xfId="0" applyFont="1" applyBorder="1" applyAlignment="1">
      <alignment horizontal="center" vertical="center"/>
    </xf>
    <xf numFmtId="0" fontId="0" fillId="0" borderId="162" xfId="0" applyBorder="1" applyAlignment="1">
      <alignment horizontal="center" vertical="center"/>
    </xf>
    <xf numFmtId="0" fontId="2" fillId="0" borderId="163" xfId="0" applyFont="1" applyBorder="1" applyAlignment="1">
      <alignment horizontal="center" vertical="center"/>
    </xf>
    <xf numFmtId="0" fontId="0" fillId="0" borderId="163" xfId="0" applyBorder="1" applyAlignment="1">
      <alignment horizontal="center" vertical="center"/>
    </xf>
    <xf numFmtId="0" fontId="2" fillId="0" borderId="168" xfId="0" applyFont="1" applyBorder="1" applyAlignment="1">
      <alignment horizontal="center" vertical="center"/>
    </xf>
    <xf numFmtId="0" fontId="0" fillId="0" borderId="168" xfId="0" applyBorder="1" applyAlignment="1">
      <alignment horizontal="center" vertical="center"/>
    </xf>
    <xf numFmtId="0" fontId="0" fillId="0" borderId="162" xfId="0" applyFill="1" applyBorder="1" applyAlignment="1">
      <alignment horizontal="center" vertical="center"/>
    </xf>
    <xf numFmtId="1" fontId="80" fillId="0" borderId="163" xfId="9" applyNumberFormat="1" applyFont="1" applyFill="1" applyBorder="1" applyAlignment="1" applyProtection="1">
      <alignment horizontal="center" vertical="center"/>
    </xf>
    <xf numFmtId="0" fontId="0" fillId="0" borderId="169" xfId="0" applyFont="1" applyBorder="1">
      <alignment vertical="center"/>
    </xf>
    <xf numFmtId="0" fontId="104" fillId="71" borderId="0" xfId="0" applyFont="1" applyFill="1">
      <alignment vertical="center"/>
    </xf>
    <xf numFmtId="49" fontId="22" fillId="3" borderId="13" xfId="10" applyNumberFormat="1" applyFont="1" applyFill="1" applyBorder="1" applyAlignment="1">
      <alignment horizontal="left" vertical="center" wrapText="1"/>
    </xf>
    <xf numFmtId="49" fontId="32" fillId="16" borderId="170" xfId="0" applyNumberFormat="1" applyFont="1" applyFill="1" applyBorder="1" applyAlignment="1">
      <alignment horizontal="center" vertical="center"/>
    </xf>
    <xf numFmtId="49" fontId="32" fillId="16" borderId="171" xfId="0" applyNumberFormat="1" applyFont="1" applyFill="1" applyBorder="1" applyAlignment="1">
      <alignment horizontal="center" vertical="center"/>
    </xf>
    <xf numFmtId="49" fontId="32" fillId="16" borderId="170" xfId="0" applyNumberFormat="1" applyFont="1" applyFill="1" applyBorder="1" applyAlignment="1">
      <alignment horizontal="center" vertical="center" wrapText="1"/>
    </xf>
    <xf numFmtId="49" fontId="32" fillId="16" borderId="171" xfId="22" applyNumberFormat="1" applyFont="1" applyFill="1" applyBorder="1" applyAlignment="1">
      <alignment horizontal="center" vertical="center"/>
    </xf>
    <xf numFmtId="49" fontId="32" fillId="4" borderId="172" xfId="10" applyNumberFormat="1" applyFont="1" applyFill="1" applyBorder="1" applyAlignment="1">
      <alignment horizontal="center" vertical="center"/>
    </xf>
    <xf numFmtId="49" fontId="32" fillId="95" borderId="172" xfId="10" applyNumberFormat="1" applyFont="1" applyFill="1" applyBorder="1" applyAlignment="1">
      <alignment horizontal="center" vertical="center"/>
    </xf>
    <xf numFmtId="0" fontId="22" fillId="5" borderId="171" xfId="21" applyFont="1" applyFill="1" applyBorder="1" applyAlignment="1">
      <alignment horizontal="center" vertical="center"/>
    </xf>
    <xf numFmtId="0" fontId="22" fillId="5" borderId="171" xfId="22" applyFont="1" applyFill="1" applyBorder="1" applyAlignment="1">
      <alignment horizontal="center" vertical="center"/>
    </xf>
    <xf numFmtId="0" fontId="22" fillId="96" borderId="171" xfId="0" applyFont="1" applyFill="1" applyBorder="1" applyAlignment="1">
      <alignment horizontal="center" vertical="center"/>
    </xf>
    <xf numFmtId="0" fontId="22" fillId="31" borderId="171" xfId="0" applyFont="1" applyFill="1" applyBorder="1" applyAlignment="1">
      <alignment horizontal="center" vertical="center"/>
    </xf>
    <xf numFmtId="0" fontId="22" fillId="5" borderId="171" xfId="23" applyFont="1" applyFill="1" applyBorder="1" applyAlignment="1">
      <alignment horizontal="center" vertical="center"/>
    </xf>
    <xf numFmtId="0" fontId="22" fillId="5" borderId="171" xfId="10" applyFont="1" applyFill="1" applyBorder="1" applyAlignment="1">
      <alignment horizontal="center" vertical="center"/>
    </xf>
    <xf numFmtId="0" fontId="22" fillId="18" borderId="171" xfId="23" applyFont="1" applyFill="1" applyBorder="1" applyAlignment="1">
      <alignment horizontal="center" vertical="center"/>
    </xf>
    <xf numFmtId="0" fontId="147" fillId="0" borderId="0" xfId="0" applyFont="1">
      <alignment vertical="center"/>
    </xf>
    <xf numFmtId="0" fontId="146" fillId="0" borderId="0" xfId="0" applyFont="1">
      <alignment vertical="center"/>
    </xf>
    <xf numFmtId="0" fontId="2" fillId="71" borderId="0" xfId="12" applyFill="1">
      <alignment vertical="center"/>
    </xf>
    <xf numFmtId="0" fontId="2" fillId="71" borderId="0" xfId="7" applyNumberFormat="1" applyFont="1" applyFill="1" applyBorder="1" applyAlignment="1" applyProtection="1">
      <alignment vertical="center"/>
    </xf>
    <xf numFmtId="0" fontId="2" fillId="71" borderId="0" xfId="12" applyFill="1" applyAlignment="1">
      <alignment horizontal="center" vertical="center"/>
    </xf>
    <xf numFmtId="0" fontId="18" fillId="87" borderId="175" xfId="7" applyFont="1" applyFill="1" applyBorder="1">
      <alignment vertical="center"/>
    </xf>
    <xf numFmtId="0" fontId="18" fillId="87" borderId="176" xfId="7" applyFont="1" applyFill="1" applyBorder="1">
      <alignment vertical="center"/>
    </xf>
    <xf numFmtId="0" fontId="148" fillId="87" borderId="176" xfId="7" applyFont="1" applyFill="1" applyBorder="1">
      <alignment vertical="center"/>
    </xf>
    <xf numFmtId="0" fontId="21" fillId="87" borderId="177" xfId="7" applyFont="1" applyFill="1" applyBorder="1">
      <alignment vertical="center"/>
    </xf>
    <xf numFmtId="0" fontId="148" fillId="87" borderId="178" xfId="7" applyFont="1" applyFill="1" applyBorder="1">
      <alignment vertical="center"/>
    </xf>
    <xf numFmtId="0" fontId="149" fillId="67" borderId="173" xfId="7" applyFont="1" applyFill="1" applyBorder="1" applyAlignment="1">
      <alignment horizontal="center" vertical="center"/>
    </xf>
    <xf numFmtId="0" fontId="149" fillId="67" borderId="174" xfId="7" applyFont="1" applyFill="1" applyBorder="1" applyAlignment="1">
      <alignment horizontal="center" vertical="center" wrapText="1"/>
    </xf>
    <xf numFmtId="0" fontId="2" fillId="90" borderId="44" xfId="12" applyFill="1" applyBorder="1" applyAlignment="1">
      <alignment horizontal="right" vertical="center"/>
    </xf>
    <xf numFmtId="0" fontId="0" fillId="11" borderId="169" xfId="0" applyFill="1" applyBorder="1" applyAlignment="1">
      <alignment horizontal="center" vertical="center" wrapText="1"/>
    </xf>
    <xf numFmtId="49" fontId="22" fillId="11" borderId="171" xfId="10" applyNumberFormat="1" applyFont="1" applyFill="1" applyBorder="1" applyAlignment="1">
      <alignment horizontal="center" vertical="center" wrapText="1"/>
    </xf>
    <xf numFmtId="0" fontId="22" fillId="87" borderId="171" xfId="24" applyFont="1" applyFill="1" applyBorder="1" applyAlignment="1">
      <alignment horizontal="right" vertical="center"/>
    </xf>
    <xf numFmtId="0" fontId="80" fillId="87" borderId="171" xfId="24" applyFont="1" applyFill="1" applyBorder="1" applyAlignment="1">
      <alignment horizontal="right" vertical="center"/>
    </xf>
    <xf numFmtId="0" fontId="80" fillId="87" borderId="144" xfId="24" applyFont="1" applyFill="1" applyBorder="1" applyAlignment="1">
      <alignment horizontal="right" vertical="center"/>
    </xf>
    <xf numFmtId="1" fontId="80" fillId="85" borderId="179" xfId="9" applyNumberFormat="1" applyFont="1" applyFill="1" applyBorder="1" applyAlignment="1">
      <alignment horizontal="right" vertical="center"/>
    </xf>
    <xf numFmtId="1" fontId="80" fillId="85" borderId="180" xfId="9" applyNumberFormat="1" applyFont="1" applyFill="1" applyBorder="1" applyAlignment="1">
      <alignment horizontal="right" vertical="center"/>
    </xf>
    <xf numFmtId="192" fontId="22" fillId="6" borderId="181" xfId="9" applyNumberFormat="1" applyFont="1" applyBorder="1" applyAlignment="1">
      <alignment horizontal="center" vertical="center"/>
    </xf>
    <xf numFmtId="0" fontId="38" fillId="9" borderId="160" xfId="9" applyFont="1" applyFill="1" applyBorder="1" applyAlignment="1">
      <alignment horizontal="center" vertical="center"/>
    </xf>
    <xf numFmtId="49" fontId="23" fillId="90" borderId="13" xfId="10" applyNumberFormat="1" applyFont="1" applyFill="1" applyBorder="1" applyAlignment="1">
      <alignment horizontal="center" vertical="center"/>
    </xf>
    <xf numFmtId="49" fontId="23" fillId="90" borderId="13" xfId="10" applyNumberFormat="1" applyFont="1" applyFill="1" applyBorder="1" applyAlignment="1">
      <alignment horizontal="center" vertical="center" wrapText="1"/>
    </xf>
    <xf numFmtId="0" fontId="22" fillId="7" borderId="181" xfId="9" applyFont="1" applyFill="1" applyBorder="1" applyAlignment="1">
      <alignment horizontal="center" vertical="center"/>
    </xf>
    <xf numFmtId="0" fontId="22" fillId="7" borderId="181" xfId="9" applyFont="1" applyFill="1" applyBorder="1" applyAlignment="1">
      <alignment horizontal="right" vertical="center"/>
    </xf>
    <xf numFmtId="49" fontId="22" fillId="7" borderId="181" xfId="9" applyNumberFormat="1" applyFont="1" applyFill="1" applyBorder="1" applyAlignment="1">
      <alignment horizontal="right" vertical="center"/>
    </xf>
    <xf numFmtId="0" fontId="22" fillId="7" borderId="168" xfId="9" applyFont="1" applyFill="1" applyBorder="1" applyAlignment="1">
      <alignment horizontal="center" vertical="center"/>
    </xf>
    <xf numFmtId="0" fontId="22" fillId="7" borderId="168" xfId="9" applyFont="1" applyFill="1" applyBorder="1" applyAlignment="1">
      <alignment horizontal="right" vertical="center"/>
    </xf>
    <xf numFmtId="49" fontId="22" fillId="7" borderId="168" xfId="9" applyNumberFormat="1" applyFont="1" applyFill="1" applyBorder="1" applyAlignment="1">
      <alignment horizontal="right" vertical="center"/>
    </xf>
    <xf numFmtId="0" fontId="151" fillId="86" borderId="102" xfId="9" applyFont="1" applyFill="1" applyBorder="1" applyAlignment="1">
      <alignment horizontal="center" vertical="center"/>
    </xf>
    <xf numFmtId="0" fontId="80" fillId="86" borderId="102" xfId="9" applyFont="1" applyFill="1" applyBorder="1" applyAlignment="1">
      <alignment horizontal="right" vertical="center"/>
    </xf>
    <xf numFmtId="49" fontId="151" fillId="86" borderId="102" xfId="9" applyNumberFormat="1" applyFont="1" applyFill="1" applyBorder="1" applyAlignment="1">
      <alignment horizontal="right" vertical="center"/>
    </xf>
    <xf numFmtId="0" fontId="151" fillId="86" borderId="181" xfId="9" applyFont="1" applyFill="1" applyBorder="1" applyAlignment="1">
      <alignment horizontal="center" vertical="center"/>
    </xf>
    <xf numFmtId="0" fontId="80" fillId="86" borderId="181" xfId="9" applyFont="1" applyFill="1" applyBorder="1" applyAlignment="1">
      <alignment horizontal="right" vertical="center"/>
    </xf>
    <xf numFmtId="49" fontId="80" fillId="86" borderId="181" xfId="9" applyNumberFormat="1" applyFont="1" applyFill="1" applyBorder="1" applyAlignment="1">
      <alignment horizontal="right" vertical="center"/>
    </xf>
    <xf numFmtId="0" fontId="20" fillId="90" borderId="181" xfId="0" applyFont="1" applyFill="1" applyBorder="1" applyAlignment="1">
      <alignment horizontal="center" vertical="center"/>
    </xf>
    <xf numFmtId="49" fontId="18" fillId="90" borderId="13" xfId="10" applyNumberFormat="1" applyFont="1" applyFill="1" applyBorder="1" applyAlignment="1">
      <alignment horizontal="center" vertical="center" wrapText="1"/>
    </xf>
    <xf numFmtId="0" fontId="20" fillId="90" borderId="181" xfId="0" applyFont="1" applyFill="1" applyBorder="1" applyAlignment="1">
      <alignment horizontal="center" vertical="center" wrapText="1"/>
    </xf>
    <xf numFmtId="49" fontId="20" fillId="90" borderId="181" xfId="0" applyNumberFormat="1" applyFont="1" applyFill="1" applyBorder="1" applyAlignment="1">
      <alignment horizontal="center" vertical="center" wrapText="1"/>
    </xf>
    <xf numFmtId="49" fontId="54" fillId="67" borderId="181" xfId="9" applyNumberFormat="1" applyFont="1" applyFill="1" applyBorder="1" applyAlignment="1">
      <alignment horizontal="center" vertical="center"/>
    </xf>
    <xf numFmtId="0" fontId="18" fillId="0" borderId="181" xfId="9" applyFont="1" applyFill="1" applyBorder="1" applyAlignment="1">
      <alignment horizontal="center" vertical="center"/>
    </xf>
    <xf numFmtId="0" fontId="20" fillId="0" borderId="181" xfId="0" applyFont="1" applyBorder="1" applyAlignment="1">
      <alignment horizontal="center" vertical="center"/>
    </xf>
    <xf numFmtId="0" fontId="18" fillId="81" borderId="181" xfId="0" applyFont="1" applyFill="1" applyBorder="1" applyAlignment="1">
      <alignment horizontal="left" vertical="center"/>
    </xf>
    <xf numFmtId="0" fontId="18" fillId="81" borderId="181" xfId="0" applyFont="1" applyFill="1" applyBorder="1" applyAlignment="1">
      <alignment horizontal="center" vertical="center"/>
    </xf>
    <xf numFmtId="0" fontId="22" fillId="5" borderId="181" xfId="9" applyNumberFormat="1" applyFont="1" applyFill="1" applyBorder="1" applyAlignment="1">
      <alignment horizontal="center" vertical="center"/>
    </xf>
    <xf numFmtId="49" fontId="22" fillId="5" borderId="181" xfId="9" applyNumberFormat="1" applyFont="1" applyFill="1" applyBorder="1" applyAlignment="1">
      <alignment horizontal="left" vertical="center"/>
    </xf>
    <xf numFmtId="0" fontId="22" fillId="67" borderId="181" xfId="9" applyFont="1" applyFill="1" applyBorder="1" applyAlignment="1">
      <alignment horizontal="center" vertical="center"/>
    </xf>
    <xf numFmtId="0" fontId="80" fillId="58" borderId="181" xfId="9" applyNumberFormat="1" applyFont="1" applyFill="1" applyBorder="1" applyAlignment="1">
      <alignment horizontal="center" vertical="center"/>
    </xf>
    <xf numFmtId="0" fontId="22" fillId="5" borderId="181" xfId="9" applyFont="1" applyFill="1" applyBorder="1" applyAlignment="1">
      <alignment horizontal="center" vertical="center"/>
    </xf>
    <xf numFmtId="0" fontId="80" fillId="58" borderId="181" xfId="9" applyFont="1" applyFill="1" applyBorder="1" applyAlignment="1">
      <alignment horizontal="center" vertical="center"/>
    </xf>
    <xf numFmtId="0" fontId="9" fillId="0" borderId="169" xfId="0" applyFont="1" applyBorder="1" applyAlignment="1">
      <alignment vertical="center"/>
    </xf>
    <xf numFmtId="0" fontId="9" fillId="0" borderId="107" xfId="0" applyFont="1" applyBorder="1">
      <alignment vertical="center"/>
    </xf>
    <xf numFmtId="0" fontId="9" fillId="0" borderId="1" xfId="0" applyFont="1" applyBorder="1">
      <alignment vertical="center"/>
    </xf>
    <xf numFmtId="0" fontId="152" fillId="0" borderId="0" xfId="0" applyFont="1">
      <alignment vertical="center"/>
    </xf>
    <xf numFmtId="0" fontId="154" fillId="0" borderId="0" xfId="0" applyFont="1" applyAlignment="1">
      <alignment horizontal="justify" vertical="center"/>
    </xf>
    <xf numFmtId="0" fontId="9" fillId="0" borderId="0" xfId="0" applyFont="1" applyAlignment="1">
      <alignment horizontal="left" vertical="center" indent="2"/>
    </xf>
    <xf numFmtId="0" fontId="9" fillId="0" borderId="0" xfId="0" applyFont="1" applyAlignment="1">
      <alignment horizontal="left" vertical="center" indent="4"/>
    </xf>
    <xf numFmtId="0" fontId="160" fillId="97" borderId="183" xfId="0" applyFont="1" applyFill="1" applyBorder="1" applyAlignment="1">
      <alignment horizontal="justify" vertical="center" wrapText="1"/>
    </xf>
    <xf numFmtId="0" fontId="160" fillId="97" borderId="184" xfId="0" applyFont="1" applyFill="1" applyBorder="1" applyAlignment="1">
      <alignment horizontal="justify" vertical="center" wrapText="1"/>
    </xf>
    <xf numFmtId="0" fontId="107" fillId="94" borderId="188" xfId="0" applyFont="1" applyFill="1" applyBorder="1" applyAlignment="1">
      <alignment horizontal="justify" vertical="center" wrapText="1"/>
    </xf>
    <xf numFmtId="0" fontId="104" fillId="94" borderId="187" xfId="0" applyFont="1" applyFill="1" applyBorder="1" applyAlignment="1">
      <alignment horizontal="justify" vertical="center" wrapText="1"/>
    </xf>
    <xf numFmtId="0" fontId="104" fillId="94" borderId="188" xfId="0" applyFont="1" applyFill="1" applyBorder="1" applyAlignment="1">
      <alignment horizontal="justify" vertical="center" wrapText="1"/>
    </xf>
    <xf numFmtId="0" fontId="104" fillId="98" borderId="187" xfId="0" applyFont="1" applyFill="1" applyBorder="1" applyAlignment="1">
      <alignment horizontal="justify" vertical="center" wrapText="1"/>
    </xf>
    <xf numFmtId="0" fontId="104" fillId="98" borderId="188" xfId="0" applyFont="1" applyFill="1" applyBorder="1" applyAlignment="1">
      <alignment horizontal="justify" vertical="center" wrapText="1"/>
    </xf>
    <xf numFmtId="0" fontId="9" fillId="0" borderId="0" xfId="0" applyFont="1" applyAlignment="1">
      <alignment horizontal="center" vertical="center"/>
    </xf>
    <xf numFmtId="0" fontId="89" fillId="0" borderId="0" xfId="0" applyFont="1" applyAlignment="1">
      <alignment horizontal="left" vertical="center" indent="4"/>
    </xf>
    <xf numFmtId="0" fontId="109" fillId="0" borderId="0" xfId="30" applyAlignment="1">
      <alignment horizontal="left" vertical="center" indent="4"/>
    </xf>
    <xf numFmtId="0" fontId="104" fillId="94" borderId="187" xfId="0" applyFont="1" applyFill="1" applyBorder="1" applyAlignment="1">
      <alignment horizontal="justify" vertical="center"/>
    </xf>
    <xf numFmtId="0" fontId="104" fillId="94" borderId="188" xfId="0" applyFont="1" applyFill="1" applyBorder="1" applyAlignment="1">
      <alignment horizontal="justify" vertical="center"/>
    </xf>
    <xf numFmtId="0" fontId="104" fillId="98" borderId="187" xfId="0" applyFont="1" applyFill="1" applyBorder="1" applyAlignment="1">
      <alignment horizontal="justify" vertical="center"/>
    </xf>
    <xf numFmtId="0" fontId="104" fillId="98" borderId="188" xfId="0" applyFont="1" applyFill="1" applyBorder="1" applyAlignment="1">
      <alignment horizontal="justify" vertical="center"/>
    </xf>
    <xf numFmtId="0" fontId="160" fillId="97" borderId="183" xfId="0" applyFont="1" applyFill="1" applyBorder="1" applyAlignment="1">
      <alignment horizontal="center" vertical="center" wrapText="1"/>
    </xf>
    <xf numFmtId="0" fontId="160" fillId="97" borderId="184" xfId="0" applyFont="1" applyFill="1" applyBorder="1" applyAlignment="1">
      <alignment horizontal="center" vertical="center" wrapText="1"/>
    </xf>
    <xf numFmtId="0" fontId="107" fillId="94" borderId="191" xfId="0" applyFont="1" applyFill="1" applyBorder="1" applyAlignment="1">
      <alignment horizontal="justify" vertical="center" wrapText="1"/>
    </xf>
    <xf numFmtId="0" fontId="107" fillId="94" borderId="192" xfId="0" applyFont="1" applyFill="1" applyBorder="1" applyAlignment="1">
      <alignment horizontal="justify" vertical="center" wrapText="1"/>
    </xf>
    <xf numFmtId="0" fontId="154" fillId="0" borderId="0" xfId="0" applyFont="1" applyAlignment="1">
      <alignment horizontal="center" vertical="center"/>
    </xf>
    <xf numFmtId="0" fontId="0" fillId="0" borderId="0" xfId="0" applyAlignment="1">
      <alignment horizontal="right" vertical="center"/>
    </xf>
    <xf numFmtId="0" fontId="154" fillId="0" borderId="0" xfId="0" applyFont="1" applyAlignment="1">
      <alignment horizontal="left" vertical="center"/>
    </xf>
    <xf numFmtId="0" fontId="107" fillId="94" borderId="0" xfId="0" applyFont="1" applyFill="1" applyBorder="1" applyAlignment="1">
      <alignment horizontal="center" vertical="center" wrapText="1"/>
    </xf>
    <xf numFmtId="0" fontId="104" fillId="94" borderId="0" xfId="0" applyFont="1" applyFill="1" applyBorder="1" applyAlignment="1">
      <alignment horizontal="justify" vertical="center" wrapText="1"/>
    </xf>
    <xf numFmtId="0" fontId="104" fillId="94" borderId="187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left" vertical="center" indent="4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104" fillId="0" borderId="0" xfId="30" applyFont="1" applyBorder="1">
      <alignment vertical="center"/>
    </xf>
    <xf numFmtId="0" fontId="125" fillId="91" borderId="159" xfId="0" applyFont="1" applyFill="1" applyBorder="1" applyAlignment="1">
      <alignment horizontal="left" vertical="center"/>
    </xf>
    <xf numFmtId="0" fontId="107" fillId="71" borderId="159" xfId="0" applyFont="1" applyFill="1" applyBorder="1" applyAlignment="1">
      <alignment horizontal="center" vertical="center"/>
    </xf>
    <xf numFmtId="0" fontId="40" fillId="0" borderId="181" xfId="0" applyFont="1" applyBorder="1">
      <alignment vertical="center"/>
    </xf>
    <xf numFmtId="0" fontId="40" fillId="0" borderId="181" xfId="0" applyFont="1" applyBorder="1" applyAlignment="1">
      <alignment horizontal="center" vertical="center"/>
    </xf>
    <xf numFmtId="0" fontId="80" fillId="60" borderId="181" xfId="9" applyFont="1" applyFill="1" applyBorder="1" applyAlignment="1">
      <alignment horizontal="center" vertical="center"/>
    </xf>
    <xf numFmtId="0" fontId="80" fillId="7" borderId="181" xfId="9" applyFont="1" applyFill="1" applyBorder="1" applyAlignment="1">
      <alignment horizontal="center" vertical="center"/>
    </xf>
    <xf numFmtId="49" fontId="22" fillId="6" borderId="194" xfId="9" applyNumberFormat="1" applyFont="1" applyBorder="1" applyAlignment="1">
      <alignment horizontal="center" vertical="center"/>
    </xf>
    <xf numFmtId="49" fontId="22" fillId="24" borderId="194" xfId="9" applyNumberFormat="1" applyFont="1" applyFill="1" applyBorder="1" applyAlignment="1">
      <alignment horizontal="center" vertical="center"/>
    </xf>
    <xf numFmtId="49" fontId="24" fillId="8" borderId="194" xfId="9" applyNumberFormat="1" applyFont="1" applyFill="1" applyBorder="1" applyAlignment="1">
      <alignment horizontal="center" vertical="center"/>
    </xf>
    <xf numFmtId="182" fontId="22" fillId="0" borderId="194" xfId="9" applyNumberFormat="1" applyFont="1" applyFill="1" applyBorder="1" applyAlignment="1">
      <alignment horizontal="right" vertical="center"/>
    </xf>
    <xf numFmtId="182" fontId="22" fillId="0" borderId="194" xfId="0" applyNumberFormat="1" applyFont="1" applyFill="1" applyBorder="1">
      <alignment vertical="center"/>
    </xf>
    <xf numFmtId="182" fontId="22" fillId="0" borderId="194" xfId="0" applyNumberFormat="1" applyFont="1" applyFill="1" applyBorder="1" applyAlignment="1">
      <alignment horizontal="right" vertical="center"/>
    </xf>
    <xf numFmtId="182" fontId="24" fillId="31" borderId="194" xfId="0" applyNumberFormat="1" applyFont="1" applyFill="1" applyBorder="1" applyAlignment="1">
      <alignment horizontal="right" vertical="center"/>
    </xf>
    <xf numFmtId="182" fontId="24" fillId="31" borderId="195" xfId="0" applyNumberFormat="1" applyFont="1" applyFill="1" applyBorder="1" applyAlignment="1">
      <alignment horizontal="right" vertical="center"/>
    </xf>
    <xf numFmtId="182" fontId="24" fillId="22" borderId="194" xfId="0" applyNumberFormat="1" applyFont="1" applyFill="1" applyBorder="1" applyAlignment="1">
      <alignment horizontal="right" vertical="center"/>
    </xf>
    <xf numFmtId="49" fontId="80" fillId="7" borderId="194" xfId="9" applyNumberFormat="1" applyFont="1" applyFill="1" applyBorder="1" applyAlignment="1">
      <alignment horizontal="center" vertical="center"/>
    </xf>
    <xf numFmtId="1" fontId="24" fillId="13" borderId="194" xfId="9" applyNumberFormat="1" applyFont="1" applyFill="1" applyBorder="1" applyAlignment="1">
      <alignment horizontal="center" vertical="center"/>
    </xf>
    <xf numFmtId="1" fontId="22" fillId="0" borderId="194" xfId="9" applyNumberFormat="1" applyFont="1" applyFill="1" applyBorder="1" applyAlignment="1">
      <alignment horizontal="center" vertical="center"/>
    </xf>
    <xf numFmtId="1" fontId="56" fillId="36" borderId="194" xfId="9" applyNumberFormat="1" applyFont="1" applyFill="1" applyBorder="1" applyAlignment="1">
      <alignment horizontal="center" vertical="center"/>
    </xf>
    <xf numFmtId="1" fontId="24" fillId="3" borderId="194" xfId="9" applyNumberFormat="1" applyFont="1" applyFill="1" applyBorder="1" applyAlignment="1">
      <alignment horizontal="center" vertical="center"/>
    </xf>
    <xf numFmtId="0" fontId="10" fillId="56" borderId="181" xfId="0" applyFont="1" applyFill="1" applyBorder="1" applyAlignment="1">
      <alignment horizontal="center" vertical="center"/>
    </xf>
    <xf numFmtId="0" fontId="40" fillId="0" borderId="181" xfId="0" applyFont="1" applyFill="1" applyBorder="1" applyAlignment="1">
      <alignment horizontal="left" vertical="center"/>
    </xf>
    <xf numFmtId="0" fontId="40" fillId="0" borderId="181" xfId="0" applyFont="1" applyFill="1" applyBorder="1" applyAlignment="1">
      <alignment horizontal="center" vertical="center"/>
    </xf>
    <xf numFmtId="0" fontId="40" fillId="0" borderId="180" xfId="0" applyFont="1" applyFill="1" applyBorder="1" applyAlignment="1">
      <alignment horizontal="center" vertical="center"/>
    </xf>
    <xf numFmtId="0" fontId="22" fillId="0" borderId="194" xfId="0" applyFont="1" applyFill="1" applyBorder="1" applyAlignment="1">
      <alignment horizontal="left" vertical="center"/>
    </xf>
    <xf numFmtId="6" fontId="40" fillId="0" borderId="181" xfId="0" applyNumberFormat="1" applyFont="1" applyFill="1" applyBorder="1" applyAlignment="1">
      <alignment horizontal="center" vertical="center"/>
    </xf>
    <xf numFmtId="49" fontId="26" fillId="0" borderId="196" xfId="9" applyNumberFormat="1" applyFont="1" applyFill="1" applyBorder="1" applyAlignment="1">
      <alignment horizontal="left" vertical="center"/>
    </xf>
    <xf numFmtId="179" fontId="40" fillId="0" borderId="181" xfId="0" applyNumberFormat="1" applyFont="1" applyFill="1" applyBorder="1" applyAlignment="1">
      <alignment horizontal="center" vertical="center"/>
    </xf>
    <xf numFmtId="0" fontId="165" fillId="99" borderId="0" xfId="0" applyFont="1" applyFill="1" applyBorder="1">
      <alignment vertical="center"/>
    </xf>
    <xf numFmtId="2" fontId="13" fillId="99" borderId="194" xfId="0" applyNumberFormat="1" applyFont="1" applyFill="1" applyBorder="1" applyAlignment="1">
      <alignment horizontal="center" vertical="center"/>
    </xf>
    <xf numFmtId="0" fontId="13" fillId="99" borderId="194" xfId="0" applyFont="1" applyFill="1" applyBorder="1" applyAlignment="1">
      <alignment horizontal="center" vertical="center"/>
    </xf>
    <xf numFmtId="0" fontId="166" fillId="100" borderId="194" xfId="0" applyFont="1" applyFill="1" applyBorder="1" applyAlignment="1">
      <alignment horizontal="center" vertical="center"/>
    </xf>
    <xf numFmtId="0" fontId="166" fillId="101" borderId="194" xfId="0" applyFont="1" applyFill="1" applyBorder="1" applyAlignment="1">
      <alignment horizontal="center" vertical="center"/>
    </xf>
    <xf numFmtId="0" fontId="166" fillId="102" borderId="194" xfId="0" applyFont="1" applyFill="1" applyBorder="1" applyAlignment="1">
      <alignment horizontal="center" vertical="center"/>
    </xf>
    <xf numFmtId="0" fontId="166" fillId="104" borderId="194" xfId="0" applyFont="1" applyFill="1" applyBorder="1" applyAlignment="1">
      <alignment horizontal="center" vertical="center"/>
    </xf>
    <xf numFmtId="0" fontId="75" fillId="103" borderId="161" xfId="0" applyFont="1" applyFill="1" applyBorder="1" applyAlignment="1">
      <alignment horizontal="center" vertical="center"/>
    </xf>
    <xf numFmtId="2" fontId="13" fillId="105" borderId="194" xfId="0" applyNumberFormat="1" applyFont="1" applyFill="1" applyBorder="1">
      <alignment vertical="center"/>
    </xf>
    <xf numFmtId="0" fontId="13" fillId="107" borderId="194" xfId="0" applyFont="1" applyFill="1" applyBorder="1">
      <alignment vertical="center"/>
    </xf>
    <xf numFmtId="0" fontId="13" fillId="108" borderId="194" xfId="0" applyFont="1" applyFill="1" applyBorder="1">
      <alignment vertical="center"/>
    </xf>
    <xf numFmtId="0" fontId="107" fillId="71" borderId="0" xfId="0" applyFont="1" applyFill="1" applyAlignment="1">
      <alignment horizontal="center" vertical="center"/>
    </xf>
    <xf numFmtId="0" fontId="107" fillId="59" borderId="194" xfId="0" applyFont="1" applyFill="1" applyBorder="1" applyAlignment="1">
      <alignment horizontal="center" vertical="center"/>
    </xf>
    <xf numFmtId="2" fontId="13" fillId="106" borderId="194" xfId="0" applyNumberFormat="1" applyFont="1" applyFill="1" applyBorder="1" applyAlignment="1">
      <alignment horizontal="center" vertical="center"/>
    </xf>
    <xf numFmtId="1" fontId="13" fillId="100" borderId="194" xfId="0" applyNumberFormat="1" applyFont="1" applyFill="1" applyBorder="1" applyAlignment="1">
      <alignment horizontal="center" vertical="center"/>
    </xf>
    <xf numFmtId="0" fontId="13" fillId="100" borderId="194" xfId="0" applyFont="1" applyFill="1" applyBorder="1" applyAlignment="1">
      <alignment horizontal="center" vertical="center"/>
    </xf>
    <xf numFmtId="1" fontId="13" fillId="101" borderId="194" xfId="0" applyNumberFormat="1" applyFont="1" applyFill="1" applyBorder="1" applyAlignment="1">
      <alignment horizontal="center" vertical="center"/>
    </xf>
    <xf numFmtId="0" fontId="13" fillId="101" borderId="194" xfId="0" applyFont="1" applyFill="1" applyBorder="1" applyAlignment="1">
      <alignment horizontal="center" vertical="center"/>
    </xf>
    <xf numFmtId="1" fontId="13" fillId="102" borderId="194" xfId="0" applyNumberFormat="1" applyFont="1" applyFill="1" applyBorder="1" applyAlignment="1">
      <alignment horizontal="center" vertical="center"/>
    </xf>
    <xf numFmtId="0" fontId="13" fillId="102" borderId="194" xfId="0" applyFont="1" applyFill="1" applyBorder="1" applyAlignment="1">
      <alignment horizontal="center" vertical="center"/>
    </xf>
    <xf numFmtId="1" fontId="13" fillId="104" borderId="194" xfId="0" applyNumberFormat="1" applyFont="1" applyFill="1" applyBorder="1" applyAlignment="1">
      <alignment horizontal="center" vertical="center"/>
    </xf>
    <xf numFmtId="0" fontId="13" fillId="104" borderId="194" xfId="0" applyFont="1" applyFill="1" applyBorder="1" applyAlignment="1">
      <alignment horizontal="center" vertical="center"/>
    </xf>
    <xf numFmtId="0" fontId="40" fillId="9" borderId="194" xfId="0" applyFont="1" applyFill="1" applyBorder="1" applyAlignment="1">
      <alignment horizontal="center" vertical="center"/>
    </xf>
    <xf numFmtId="0" fontId="40" fillId="0" borderId="194" xfId="0" applyFont="1" applyBorder="1" applyAlignment="1">
      <alignment horizontal="center" vertical="center"/>
    </xf>
    <xf numFmtId="0" fontId="10" fillId="56" borderId="194" xfId="0" applyFont="1" applyFill="1" applyBorder="1" applyAlignment="1">
      <alignment horizontal="center" vertical="center"/>
    </xf>
    <xf numFmtId="10" fontId="40" fillId="9" borderId="194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40" fillId="0" borderId="0" xfId="0" applyFont="1" applyAlignment="1">
      <alignment horizontal="left" vertical="center"/>
    </xf>
    <xf numFmtId="38" fontId="40" fillId="9" borderId="194" xfId="0" applyNumberFormat="1" applyFont="1" applyFill="1" applyBorder="1" applyAlignment="1">
      <alignment horizontal="center" vertical="center"/>
    </xf>
    <xf numFmtId="38" fontId="40" fillId="0" borderId="194" xfId="0" applyNumberFormat="1" applyFont="1" applyBorder="1" applyAlignment="1">
      <alignment horizontal="center" vertical="center"/>
    </xf>
    <xf numFmtId="0" fontId="22" fillId="0" borderId="194" xfId="21" applyFont="1" applyFill="1" applyBorder="1" applyAlignment="1">
      <alignment horizontal="center" vertical="center"/>
    </xf>
    <xf numFmtId="0" fontId="22" fillId="9" borderId="194" xfId="21" applyFont="1" applyFill="1" applyBorder="1" applyAlignment="1">
      <alignment horizontal="center" vertical="center"/>
    </xf>
    <xf numFmtId="0" fontId="62" fillId="0" borderId="0" xfId="0" applyFont="1" applyAlignment="1">
      <alignment horizontal="left" vertical="center"/>
    </xf>
    <xf numFmtId="0" fontId="80" fillId="0" borderId="194" xfId="9" applyNumberFormat="1" applyFont="1" applyFill="1" applyBorder="1" applyAlignment="1" applyProtection="1">
      <alignment horizontal="center" vertical="center"/>
    </xf>
    <xf numFmtId="0" fontId="9" fillId="0" borderId="196" xfId="0" applyFont="1" applyBorder="1" applyAlignment="1">
      <alignment horizontal="center" vertical="center"/>
    </xf>
    <xf numFmtId="0" fontId="9" fillId="0" borderId="194" xfId="0" applyFont="1" applyBorder="1" applyAlignment="1">
      <alignment horizontal="center" vertical="center"/>
    </xf>
    <xf numFmtId="0" fontId="9" fillId="0" borderId="176" xfId="0" applyFont="1" applyBorder="1" applyAlignment="1">
      <alignment horizontal="center" vertical="center"/>
    </xf>
    <xf numFmtId="0" fontId="9" fillId="0" borderId="178" xfId="0" applyFont="1" applyBorder="1" applyAlignment="1">
      <alignment horizontal="center" vertical="center"/>
    </xf>
    <xf numFmtId="1" fontId="22" fillId="0" borderId="194" xfId="0" applyNumberFormat="1" applyFont="1" applyFill="1" applyBorder="1" applyAlignment="1">
      <alignment horizontal="center" vertical="center"/>
    </xf>
    <xf numFmtId="1" fontId="22" fillId="0" borderId="195" xfId="0" applyNumberFormat="1" applyFont="1" applyFill="1" applyBorder="1" applyAlignment="1">
      <alignment horizontal="center" vertical="center"/>
    </xf>
    <xf numFmtId="0" fontId="22" fillId="0" borderId="194" xfId="9" applyNumberFormat="1" applyFont="1" applyFill="1" applyBorder="1" applyAlignment="1" applyProtection="1">
      <alignment horizontal="center" vertical="center"/>
    </xf>
    <xf numFmtId="0" fontId="0" fillId="0" borderId="196" xfId="0" applyBorder="1" applyAlignment="1">
      <alignment horizontal="center" vertical="center"/>
    </xf>
    <xf numFmtId="0" fontId="2" fillId="0" borderId="194" xfId="0" applyFont="1" applyBorder="1" applyAlignment="1">
      <alignment horizontal="center" vertical="center"/>
    </xf>
    <xf numFmtId="0" fontId="0" fillId="0" borderId="194" xfId="0" applyBorder="1" applyAlignment="1">
      <alignment horizontal="center" vertical="center"/>
    </xf>
    <xf numFmtId="0" fontId="0" fillId="0" borderId="176" xfId="0" applyBorder="1" applyAlignment="1">
      <alignment horizontal="center" vertical="center"/>
    </xf>
    <xf numFmtId="0" fontId="0" fillId="0" borderId="178" xfId="0" applyBorder="1" applyAlignment="1">
      <alignment horizontal="center" vertical="center"/>
    </xf>
    <xf numFmtId="0" fontId="0" fillId="0" borderId="196" xfId="0" applyFill="1" applyBorder="1" applyAlignment="1">
      <alignment horizontal="center" vertical="center"/>
    </xf>
    <xf numFmtId="1" fontId="80" fillId="0" borderId="194" xfId="9" applyNumberFormat="1" applyFont="1" applyFill="1" applyBorder="1" applyAlignment="1" applyProtection="1">
      <alignment horizontal="center" vertical="center"/>
    </xf>
    <xf numFmtId="0" fontId="0" fillId="0" borderId="194" xfId="0" applyBorder="1">
      <alignment vertical="center"/>
    </xf>
    <xf numFmtId="0" fontId="113" fillId="0" borderId="0" xfId="0" applyFont="1">
      <alignment vertical="center"/>
    </xf>
    <xf numFmtId="0" fontId="171" fillId="90" borderId="194" xfId="0" applyFont="1" applyFill="1" applyBorder="1" applyAlignment="1">
      <alignment horizontal="center" vertical="center"/>
    </xf>
    <xf numFmtId="49" fontId="18" fillId="109" borderId="194" xfId="24" applyNumberFormat="1" applyFont="1" applyFill="1" applyBorder="1" applyAlignment="1">
      <alignment horizontal="center" vertical="center"/>
    </xf>
    <xf numFmtId="0" fontId="104" fillId="0" borderId="194" xfId="0" applyFont="1" applyBorder="1" applyAlignment="1">
      <alignment horizontal="center" vertical="center"/>
    </xf>
    <xf numFmtId="49" fontId="18" fillId="83" borderId="194" xfId="24" applyNumberFormat="1" applyFont="1" applyFill="1" applyBorder="1" applyAlignment="1">
      <alignment horizontal="center" vertical="center"/>
    </xf>
    <xf numFmtId="49" fontId="18" fillId="110" borderId="194" xfId="24" applyNumberFormat="1" applyFont="1" applyFill="1" applyBorder="1" applyAlignment="1">
      <alignment horizontal="center" vertical="center"/>
    </xf>
    <xf numFmtId="0" fontId="104" fillId="42" borderId="194" xfId="0" applyFont="1" applyFill="1" applyBorder="1" applyAlignment="1">
      <alignment horizontal="center" vertical="center"/>
    </xf>
    <xf numFmtId="49" fontId="18" fillId="111" borderId="194" xfId="24" applyNumberFormat="1" applyFont="1" applyFill="1" applyBorder="1" applyAlignment="1">
      <alignment horizontal="center" vertical="center"/>
    </xf>
    <xf numFmtId="0" fontId="103" fillId="0" borderId="0" xfId="0" applyFont="1" applyAlignment="1">
      <alignment horizontal="left" vertical="center"/>
    </xf>
    <xf numFmtId="0" fontId="104" fillId="0" borderId="0" xfId="0" applyFont="1" applyAlignment="1">
      <alignment horizontal="left" vertical="center"/>
    </xf>
    <xf numFmtId="0" fontId="172" fillId="0" borderId="0" xfId="0" applyFont="1">
      <alignment vertical="center"/>
    </xf>
    <xf numFmtId="0" fontId="107" fillId="0" borderId="0" xfId="0" applyFont="1" applyAlignment="1">
      <alignment horizontal="left" vertical="center"/>
    </xf>
    <xf numFmtId="0" fontId="168" fillId="0" borderId="0" xfId="0" applyFont="1" applyAlignment="1">
      <alignment horizontal="left" vertical="center"/>
    </xf>
    <xf numFmtId="0" fontId="170" fillId="0" borderId="0" xfId="0" applyFont="1" applyAlignment="1">
      <alignment horizontal="left" vertical="center"/>
    </xf>
    <xf numFmtId="0" fontId="170" fillId="71" borderId="0" xfId="0" applyFont="1" applyFill="1">
      <alignment vertical="center"/>
    </xf>
    <xf numFmtId="0" fontId="110" fillId="0" borderId="0" xfId="30" applyFont="1" applyAlignment="1">
      <alignment horizontal="left" vertical="center"/>
    </xf>
    <xf numFmtId="0" fontId="120" fillId="0" borderId="0" xfId="30" applyFont="1" applyAlignment="1">
      <alignment horizontal="left" vertical="center"/>
    </xf>
    <xf numFmtId="0" fontId="110" fillId="0" borderId="0" xfId="30" applyFont="1" applyBorder="1" applyAlignment="1">
      <alignment horizontal="left" vertical="center"/>
    </xf>
    <xf numFmtId="0" fontId="120" fillId="0" borderId="0" xfId="30" applyFont="1" applyBorder="1" applyAlignment="1">
      <alignment horizontal="left" vertical="center"/>
    </xf>
    <xf numFmtId="0" fontId="107" fillId="71" borderId="195" xfId="0" applyFont="1" applyFill="1" applyBorder="1" applyAlignment="1">
      <alignment horizontal="center" vertical="center"/>
    </xf>
    <xf numFmtId="0" fontId="107" fillId="71" borderId="169" xfId="0" applyFont="1" applyFill="1" applyBorder="1" applyAlignment="1">
      <alignment horizontal="center" vertical="center"/>
    </xf>
    <xf numFmtId="0" fontId="107" fillId="71" borderId="102" xfId="0" applyFont="1" applyFill="1" applyBorder="1" applyAlignment="1">
      <alignment horizontal="center" vertical="center"/>
    </xf>
    <xf numFmtId="0" fontId="80" fillId="58" borderId="182" xfId="9" applyNumberFormat="1" applyFont="1" applyFill="1" applyBorder="1" applyAlignment="1">
      <alignment horizontal="center" vertical="center"/>
    </xf>
    <xf numFmtId="0" fontId="80" fillId="58" borderId="169" xfId="9" applyNumberFormat="1" applyFont="1" applyFill="1" applyBorder="1" applyAlignment="1">
      <alignment horizontal="center" vertical="center"/>
    </xf>
    <xf numFmtId="0" fontId="80" fillId="58" borderId="102" xfId="9" applyNumberFormat="1" applyFont="1" applyFill="1" applyBorder="1" applyAlignment="1">
      <alignment horizontal="center" vertical="center"/>
    </xf>
    <xf numFmtId="0" fontId="167" fillId="105" borderId="194" xfId="0" applyFont="1" applyFill="1" applyBorder="1" applyAlignment="1">
      <alignment horizontal="center" vertical="center"/>
    </xf>
    <xf numFmtId="0" fontId="167" fillId="107" borderId="194" xfId="0" applyFont="1" applyFill="1" applyBorder="1" applyAlignment="1">
      <alignment horizontal="center" vertical="center"/>
    </xf>
    <xf numFmtId="0" fontId="167" fillId="108" borderId="194" xfId="0" applyFont="1" applyFill="1" applyBorder="1" applyAlignment="1">
      <alignment horizontal="center" vertical="center"/>
    </xf>
    <xf numFmtId="0" fontId="107" fillId="71" borderId="159" xfId="0" applyFont="1" applyFill="1" applyBorder="1" applyAlignment="1">
      <alignment horizontal="center" vertical="center"/>
    </xf>
    <xf numFmtId="0" fontId="125" fillId="91" borderId="159" xfId="0" applyFont="1" applyFill="1" applyBorder="1" applyAlignment="1">
      <alignment horizontal="left" vertical="center" wrapText="1"/>
    </xf>
    <xf numFmtId="0" fontId="125" fillId="91" borderId="159" xfId="0" applyFont="1" applyFill="1" applyBorder="1" applyAlignment="1">
      <alignment horizontal="left" vertical="center"/>
    </xf>
    <xf numFmtId="0" fontId="40" fillId="0" borderId="180" xfId="0" applyFont="1" applyBorder="1" applyAlignment="1">
      <alignment horizontal="center" vertical="center"/>
    </xf>
    <xf numFmtId="0" fontId="9" fillId="0" borderId="102" xfId="0" applyFont="1" applyBorder="1" applyAlignment="1">
      <alignment horizontal="center" vertical="center"/>
    </xf>
    <xf numFmtId="0" fontId="40" fillId="0" borderId="161" xfId="0" applyFont="1" applyBorder="1" applyAlignment="1">
      <alignment horizontal="center" vertical="center"/>
    </xf>
    <xf numFmtId="0" fontId="40" fillId="0" borderId="162" xfId="0" applyFont="1" applyBorder="1" applyAlignment="1">
      <alignment horizontal="center" vertical="center"/>
    </xf>
    <xf numFmtId="0" fontId="40" fillId="0" borderId="180" xfId="0" applyFont="1" applyFill="1" applyBorder="1" applyAlignment="1">
      <alignment horizontal="center" vertical="center"/>
    </xf>
    <xf numFmtId="0" fontId="40" fillId="0" borderId="169" xfId="0" applyFont="1" applyFill="1" applyBorder="1" applyAlignment="1">
      <alignment horizontal="center" vertical="center"/>
    </xf>
    <xf numFmtId="0" fontId="40" fillId="0" borderId="102" xfId="0" applyFont="1" applyFill="1" applyBorder="1" applyAlignment="1">
      <alignment horizontal="center" vertical="center"/>
    </xf>
    <xf numFmtId="0" fontId="107" fillId="94" borderId="189" xfId="0" applyFont="1" applyFill="1" applyBorder="1" applyAlignment="1">
      <alignment horizontal="center" vertical="center" wrapText="1"/>
    </xf>
    <xf numFmtId="0" fontId="107" fillId="94" borderId="186" xfId="0" applyFont="1" applyFill="1" applyBorder="1" applyAlignment="1">
      <alignment horizontal="center" vertical="center" wrapText="1"/>
    </xf>
    <xf numFmtId="0" fontId="107" fillId="94" borderId="185" xfId="0" applyFont="1" applyFill="1" applyBorder="1" applyAlignment="1">
      <alignment horizontal="center" vertical="center" wrapText="1"/>
    </xf>
    <xf numFmtId="0" fontId="107" fillId="94" borderId="189" xfId="0" applyFont="1" applyFill="1" applyBorder="1" applyAlignment="1">
      <alignment horizontal="justify" vertical="center" wrapText="1"/>
    </xf>
    <xf numFmtId="0" fontId="107" fillId="94" borderId="185" xfId="0" applyFont="1" applyFill="1" applyBorder="1" applyAlignment="1">
      <alignment horizontal="justify" vertical="center" wrapText="1"/>
    </xf>
    <xf numFmtId="0" fontId="104" fillId="94" borderId="189" xfId="0" applyFont="1" applyFill="1" applyBorder="1" applyAlignment="1">
      <alignment horizontal="justify" vertical="center" wrapText="1"/>
    </xf>
    <xf numFmtId="0" fontId="104" fillId="94" borderId="185" xfId="0" applyFont="1" applyFill="1" applyBorder="1" applyAlignment="1">
      <alignment horizontal="justify" vertical="center" wrapText="1"/>
    </xf>
    <xf numFmtId="0" fontId="107" fillId="94" borderId="186" xfId="0" applyFont="1" applyFill="1" applyBorder="1" applyAlignment="1">
      <alignment horizontal="justify" vertical="center" wrapText="1"/>
    </xf>
    <xf numFmtId="0" fontId="107" fillId="94" borderId="190" xfId="0" applyFont="1" applyFill="1" applyBorder="1" applyAlignment="1">
      <alignment horizontal="center" vertical="center" wrapText="1"/>
    </xf>
    <xf numFmtId="0" fontId="107" fillId="98" borderId="193" xfId="0" applyFont="1" applyFill="1" applyBorder="1" applyAlignment="1">
      <alignment horizontal="center" vertical="center" wrapText="1"/>
    </xf>
    <xf numFmtId="0" fontId="107" fillId="98" borderId="186" xfId="0" applyFont="1" applyFill="1" applyBorder="1" applyAlignment="1">
      <alignment horizontal="center" vertical="center" wrapText="1"/>
    </xf>
    <xf numFmtId="0" fontId="107" fillId="98" borderId="185" xfId="0" applyFont="1" applyFill="1" applyBorder="1" applyAlignment="1">
      <alignment horizontal="center" vertical="center" wrapText="1"/>
    </xf>
    <xf numFmtId="0" fontId="107" fillId="98" borderId="193" xfId="0" applyFont="1" applyFill="1" applyBorder="1" applyAlignment="1">
      <alignment horizontal="justify" vertical="center" wrapText="1"/>
    </xf>
    <xf numFmtId="0" fontId="107" fillId="98" borderId="186" xfId="0" applyFont="1" applyFill="1" applyBorder="1" applyAlignment="1">
      <alignment horizontal="justify" vertical="center" wrapText="1"/>
    </xf>
    <xf numFmtId="0" fontId="107" fillId="98" borderId="185" xfId="0" applyFont="1" applyFill="1" applyBorder="1" applyAlignment="1">
      <alignment horizontal="justify" vertical="center" wrapText="1"/>
    </xf>
    <xf numFmtId="0" fontId="107" fillId="98" borderId="189" xfId="0" applyFont="1" applyFill="1" applyBorder="1" applyAlignment="1">
      <alignment horizontal="justify" vertical="center" wrapText="1"/>
    </xf>
    <xf numFmtId="0" fontId="104" fillId="98" borderId="189" xfId="0" applyFont="1" applyFill="1" applyBorder="1" applyAlignment="1">
      <alignment horizontal="justify" vertical="center" wrapText="1"/>
    </xf>
    <xf numFmtId="0" fontId="104" fillId="98" borderId="185" xfId="0" applyFont="1" applyFill="1" applyBorder="1" applyAlignment="1">
      <alignment horizontal="justify" vertical="center" wrapText="1"/>
    </xf>
    <xf numFmtId="0" fontId="105" fillId="42" borderId="146" xfId="0" applyFont="1" applyFill="1" applyBorder="1" applyAlignment="1">
      <alignment horizontal="center" vertical="center" wrapText="1"/>
    </xf>
    <xf numFmtId="0" fontId="105" fillId="42" borderId="92" xfId="0" applyFont="1" applyFill="1" applyBorder="1" applyAlignment="1">
      <alignment horizontal="center" vertical="center" wrapText="1"/>
    </xf>
    <xf numFmtId="0" fontId="105" fillId="42" borderId="102" xfId="0" applyFont="1" applyFill="1" applyBorder="1" applyAlignment="1">
      <alignment horizontal="center" vertical="center" wrapText="1"/>
    </xf>
    <xf numFmtId="0" fontId="105" fillId="42" borderId="160" xfId="0" applyFont="1" applyFill="1" applyBorder="1" applyAlignment="1">
      <alignment horizontal="center" vertical="center" wrapText="1"/>
    </xf>
    <xf numFmtId="0" fontId="107" fillId="42" borderId="146" xfId="0" applyFont="1" applyFill="1" applyBorder="1" applyAlignment="1">
      <alignment horizontal="center" vertical="center" wrapText="1"/>
    </xf>
    <xf numFmtId="0" fontId="107" fillId="42" borderId="102" xfId="0" applyFont="1" applyFill="1" applyBorder="1" applyAlignment="1">
      <alignment horizontal="center" vertical="center" wrapText="1"/>
    </xf>
    <xf numFmtId="0" fontId="143" fillId="42" borderId="160" xfId="0" applyFont="1" applyFill="1" applyBorder="1" applyAlignment="1">
      <alignment horizontal="center" vertical="center" wrapText="1"/>
    </xf>
    <xf numFmtId="0" fontId="107" fillId="42" borderId="160" xfId="0" applyFont="1" applyFill="1" applyBorder="1" applyAlignment="1">
      <alignment horizontal="center" vertical="center" wrapText="1"/>
    </xf>
    <xf numFmtId="0" fontId="129" fillId="94" borderId="160" xfId="0" applyFont="1" applyFill="1" applyBorder="1" applyAlignment="1">
      <alignment horizontal="center" vertical="center" wrapText="1"/>
    </xf>
    <xf numFmtId="0" fontId="10" fillId="94" borderId="160" xfId="0" applyFont="1" applyFill="1" applyBorder="1" applyAlignment="1">
      <alignment horizontal="center" vertical="center" wrapText="1"/>
    </xf>
    <xf numFmtId="0" fontId="134" fillId="42" borderId="160" xfId="0" applyFont="1" applyFill="1" applyBorder="1" applyAlignment="1">
      <alignment horizontal="center" vertical="center" wrapText="1"/>
    </xf>
    <xf numFmtId="0" fontId="10" fillId="42" borderId="160" xfId="0" applyFont="1" applyFill="1" applyBorder="1" applyAlignment="1">
      <alignment horizontal="center" vertical="center" wrapText="1"/>
    </xf>
    <xf numFmtId="0" fontId="136" fillId="42" borderId="160" xfId="0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11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0" fontId="23" fillId="87" borderId="128" xfId="0" applyFont="1" applyFill="1" applyBorder="1" applyAlignment="1">
      <alignment horizontal="center" vertical="center"/>
    </xf>
    <xf numFmtId="0" fontId="23" fillId="87" borderId="148" xfId="0" applyFont="1" applyFill="1" applyBorder="1" applyAlignment="1">
      <alignment horizontal="center" vertical="center"/>
    </xf>
    <xf numFmtId="0" fontId="23" fillId="87" borderId="147" xfId="0" applyFont="1" applyFill="1" applyBorder="1" applyAlignment="1">
      <alignment horizontal="center" vertical="center"/>
    </xf>
    <xf numFmtId="0" fontId="23" fillId="60" borderId="128" xfId="0" applyFont="1" applyFill="1" applyBorder="1" applyAlignment="1">
      <alignment horizontal="center" vertical="center"/>
    </xf>
    <xf numFmtId="0" fontId="23" fillId="60" borderId="148" xfId="0" applyFont="1" applyFill="1" applyBorder="1" applyAlignment="1">
      <alignment horizontal="center" vertical="center"/>
    </xf>
    <xf numFmtId="0" fontId="23" fillId="60" borderId="147" xfId="0" applyFont="1" applyFill="1" applyBorder="1" applyAlignment="1">
      <alignment horizontal="center" vertical="center"/>
    </xf>
    <xf numFmtId="180" fontId="80" fillId="60" borderId="30" xfId="22" applyNumberFormat="1" applyFont="1" applyFill="1" applyBorder="1" applyAlignment="1">
      <alignment horizontal="right" vertical="center"/>
    </xf>
    <xf numFmtId="180" fontId="80" fillId="60" borderId="31" xfId="22" applyNumberFormat="1" applyFont="1" applyFill="1" applyBorder="1" applyAlignment="1">
      <alignment horizontal="right" vertical="center"/>
    </xf>
    <xf numFmtId="180" fontId="80" fillId="60" borderId="32" xfId="22" applyNumberFormat="1" applyFont="1" applyFill="1" applyBorder="1" applyAlignment="1">
      <alignment horizontal="right" vertical="center"/>
    </xf>
    <xf numFmtId="180" fontId="80" fillId="87" borderId="30" xfId="22" applyNumberFormat="1" applyFont="1" applyFill="1" applyBorder="1" applyAlignment="1">
      <alignment horizontal="right" vertical="center"/>
    </xf>
    <xf numFmtId="180" fontId="80" fillId="87" borderId="31" xfId="22" applyNumberFormat="1" applyFont="1" applyFill="1" applyBorder="1" applyAlignment="1">
      <alignment horizontal="right" vertical="center"/>
    </xf>
    <xf numFmtId="180" fontId="80" fillId="87" borderId="32" xfId="22" applyNumberFormat="1" applyFont="1" applyFill="1" applyBorder="1" applyAlignment="1">
      <alignment horizontal="right" vertical="center"/>
    </xf>
    <xf numFmtId="0" fontId="22" fillId="90" borderId="128" xfId="0" applyFont="1" applyFill="1" applyBorder="1" applyAlignment="1">
      <alignment horizontal="center" vertical="center"/>
    </xf>
    <xf numFmtId="0" fontId="22" fillId="90" borderId="148" xfId="0" applyFont="1" applyFill="1" applyBorder="1" applyAlignment="1">
      <alignment horizontal="center" vertical="center"/>
    </xf>
    <xf numFmtId="0" fontId="22" fillId="90" borderId="39" xfId="0" applyFont="1" applyFill="1" applyBorder="1" applyAlignment="1">
      <alignment horizontal="center" vertical="center"/>
    </xf>
    <xf numFmtId="0" fontId="22" fillId="37" borderId="149" xfId="0" applyFont="1" applyFill="1" applyBorder="1" applyAlignment="1">
      <alignment horizontal="center" vertical="center"/>
    </xf>
    <xf numFmtId="0" fontId="22" fillId="37" borderId="148" xfId="0" applyFont="1" applyFill="1" applyBorder="1" applyAlignment="1">
      <alignment horizontal="center" vertical="center"/>
    </xf>
    <xf numFmtId="0" fontId="22" fillId="37" borderId="39" xfId="0" applyFont="1" applyFill="1" applyBorder="1" applyAlignment="1">
      <alignment horizontal="center" vertical="center"/>
    </xf>
    <xf numFmtId="0" fontId="22" fillId="89" borderId="149" xfId="0" applyFont="1" applyFill="1" applyBorder="1" applyAlignment="1">
      <alignment horizontal="center" vertical="center"/>
    </xf>
    <xf numFmtId="0" fontId="22" fillId="89" borderId="148" xfId="0" applyFont="1" applyFill="1" applyBorder="1" applyAlignment="1">
      <alignment horizontal="center" vertical="center"/>
    </xf>
    <xf numFmtId="0" fontId="22" fillId="89" borderId="39" xfId="0" applyFont="1" applyFill="1" applyBorder="1" applyAlignment="1">
      <alignment horizontal="center" vertical="center"/>
    </xf>
    <xf numFmtId="0" fontId="80" fillId="90" borderId="149" xfId="0" applyFont="1" applyFill="1" applyBorder="1" applyAlignment="1">
      <alignment horizontal="center" vertical="center"/>
    </xf>
    <xf numFmtId="0" fontId="80" fillId="90" borderId="148" xfId="0" applyFont="1" applyFill="1" applyBorder="1" applyAlignment="1">
      <alignment horizontal="center" vertical="center"/>
    </xf>
    <xf numFmtId="0" fontId="80" fillId="90" borderId="39" xfId="0" applyFont="1" applyFill="1" applyBorder="1" applyAlignment="1">
      <alignment horizontal="center" vertical="center"/>
    </xf>
    <xf numFmtId="0" fontId="72" fillId="36" borderId="149" xfId="0" applyFont="1" applyFill="1" applyBorder="1" applyAlignment="1">
      <alignment horizontal="center" vertical="center"/>
    </xf>
    <xf numFmtId="0" fontId="72" fillId="36" borderId="148" xfId="0" applyFont="1" applyFill="1" applyBorder="1" applyAlignment="1">
      <alignment horizontal="center" vertical="center"/>
    </xf>
    <xf numFmtId="0" fontId="72" fillId="36" borderId="39" xfId="0" applyFont="1" applyFill="1" applyBorder="1" applyAlignment="1">
      <alignment horizontal="center" vertical="center"/>
    </xf>
    <xf numFmtId="0" fontId="22" fillId="48" borderId="149" xfId="0" applyFont="1" applyFill="1" applyBorder="1" applyAlignment="1">
      <alignment horizontal="center" vertical="center"/>
    </xf>
    <xf numFmtId="0" fontId="22" fillId="48" borderId="148" xfId="0" applyFont="1" applyFill="1" applyBorder="1" applyAlignment="1">
      <alignment horizontal="center" vertical="center"/>
    </xf>
    <xf numFmtId="0" fontId="22" fillId="48" borderId="147" xfId="0" applyFont="1" applyFill="1" applyBorder="1" applyAlignment="1">
      <alignment horizontal="center" vertical="center"/>
    </xf>
    <xf numFmtId="0" fontId="9" fillId="0" borderId="124" xfId="0" applyFont="1" applyFill="1" applyBorder="1" applyAlignment="1">
      <alignment horizontal="center" vertical="center"/>
    </xf>
    <xf numFmtId="0" fontId="9" fillId="0" borderId="124" xfId="0" applyFont="1" applyFill="1" applyBorder="1" applyAlignment="1">
      <alignment horizontal="center" vertical="center" wrapText="1"/>
    </xf>
    <xf numFmtId="9" fontId="9" fillId="0" borderId="124" xfId="0" applyNumberFormat="1" applyFont="1" applyFill="1" applyBorder="1" applyAlignment="1">
      <alignment horizontal="center" vertical="center"/>
    </xf>
    <xf numFmtId="6" fontId="9" fillId="0" borderId="124" xfId="0" applyNumberFormat="1" applyFont="1" applyFill="1" applyBorder="1" applyAlignment="1">
      <alignment horizontal="center" vertical="center"/>
    </xf>
    <xf numFmtId="0" fontId="63" fillId="0" borderId="124" xfId="0" applyFont="1" applyFill="1" applyBorder="1" applyAlignment="1">
      <alignment horizontal="center" vertical="center" wrapText="1" readingOrder="1"/>
    </xf>
    <xf numFmtId="0" fontId="62" fillId="9" borderId="114" xfId="0" applyFont="1" applyFill="1" applyBorder="1" applyAlignment="1">
      <alignment horizontal="center" vertical="center" wrapText="1" readingOrder="1"/>
    </xf>
    <xf numFmtId="0" fontId="62" fillId="9" borderId="92" xfId="0" applyFont="1" applyFill="1" applyBorder="1" applyAlignment="1">
      <alignment horizontal="center" vertical="center" wrapText="1" readingOrder="1"/>
    </xf>
    <xf numFmtId="0" fontId="62" fillId="9" borderId="102" xfId="0" applyFont="1" applyFill="1" applyBorder="1" applyAlignment="1">
      <alignment horizontal="center" vertical="center" wrapText="1" readingOrder="1"/>
    </xf>
    <xf numFmtId="6" fontId="63" fillId="8" borderId="114" xfId="0" applyNumberFormat="1" applyFont="1" applyFill="1" applyBorder="1" applyAlignment="1">
      <alignment horizontal="center" vertical="center"/>
    </xf>
    <xf numFmtId="6" fontId="63" fillId="8" borderId="92" xfId="0" applyNumberFormat="1" applyFont="1" applyFill="1" applyBorder="1" applyAlignment="1">
      <alignment horizontal="center" vertical="center"/>
    </xf>
    <xf numFmtId="6" fontId="63" fillId="8" borderId="102" xfId="0" applyNumberFormat="1" applyFont="1" applyFill="1" applyBorder="1" applyAlignment="1">
      <alignment horizontal="center" vertical="center"/>
    </xf>
    <xf numFmtId="9" fontId="63" fillId="8" borderId="114" xfId="0" applyNumberFormat="1" applyFont="1" applyFill="1" applyBorder="1" applyAlignment="1">
      <alignment horizontal="center" vertical="center"/>
    </xf>
    <xf numFmtId="9" fontId="63" fillId="8" borderId="92" xfId="0" applyNumberFormat="1" applyFont="1" applyFill="1" applyBorder="1" applyAlignment="1">
      <alignment horizontal="center" vertical="center"/>
    </xf>
    <xf numFmtId="9" fontId="63" fillId="8" borderId="102" xfId="0" applyNumberFormat="1" applyFont="1" applyFill="1" applyBorder="1" applyAlignment="1">
      <alignment horizontal="center" vertical="center"/>
    </xf>
    <xf numFmtId="6" fontId="63" fillId="8" borderId="124" xfId="0" applyNumberFormat="1" applyFont="1" applyFill="1" applyBorder="1" applyAlignment="1">
      <alignment horizontal="center" vertical="center"/>
    </xf>
    <xf numFmtId="9" fontId="9" fillId="0" borderId="124" xfId="0" applyNumberFormat="1" applyFont="1" applyFill="1" applyBorder="1" applyAlignment="1">
      <alignment horizontal="center" vertical="center" wrapText="1"/>
    </xf>
    <xf numFmtId="0" fontId="40" fillId="0" borderId="124" xfId="0" applyFont="1" applyBorder="1" applyAlignment="1">
      <alignment horizontal="center" vertical="center"/>
    </xf>
    <xf numFmtId="0" fontId="40" fillId="8" borderId="124" xfId="0" applyFont="1" applyFill="1" applyBorder="1" applyAlignment="1">
      <alignment horizontal="center" vertical="center"/>
    </xf>
    <xf numFmtId="179" fontId="40" fillId="8" borderId="114" xfId="0" applyNumberFormat="1" applyFont="1" applyFill="1" applyBorder="1" applyAlignment="1">
      <alignment horizontal="center" vertical="center"/>
    </xf>
    <xf numFmtId="179" fontId="40" fillId="8" borderId="92" xfId="0" applyNumberFormat="1" applyFont="1" applyFill="1" applyBorder="1" applyAlignment="1">
      <alignment horizontal="center" vertical="center"/>
    </xf>
    <xf numFmtId="179" fontId="40" fillId="8" borderId="102" xfId="0" applyNumberFormat="1" applyFont="1" applyFill="1" applyBorder="1" applyAlignment="1">
      <alignment horizontal="center" vertical="center"/>
    </xf>
    <xf numFmtId="179" fontId="40" fillId="8" borderId="124" xfId="0" applyNumberFormat="1" applyFont="1" applyFill="1" applyBorder="1" applyAlignment="1">
      <alignment horizontal="center" vertical="center"/>
    </xf>
    <xf numFmtId="10" fontId="40" fillId="8" borderId="124" xfId="0" applyNumberFormat="1" applyFont="1" applyFill="1" applyBorder="1" applyAlignment="1">
      <alignment horizontal="center" vertical="center"/>
    </xf>
    <xf numFmtId="9" fontId="40" fillId="8" borderId="124" xfId="0" applyNumberFormat="1" applyFont="1" applyFill="1" applyBorder="1" applyAlignment="1">
      <alignment horizontal="center" vertical="center"/>
    </xf>
    <xf numFmtId="179" fontId="40" fillId="0" borderId="124" xfId="0" applyNumberFormat="1" applyFont="1" applyBorder="1" applyAlignment="1">
      <alignment horizontal="center" vertical="center"/>
    </xf>
    <xf numFmtId="9" fontId="40" fillId="0" borderId="124" xfId="0" applyNumberFormat="1" applyFont="1" applyBorder="1" applyAlignment="1">
      <alignment horizontal="center" vertical="center"/>
    </xf>
    <xf numFmtId="10" fontId="40" fillId="0" borderId="107" xfId="0" applyNumberFormat="1" applyFont="1" applyBorder="1" applyAlignment="1">
      <alignment horizontal="center" vertical="center"/>
    </xf>
    <xf numFmtId="0" fontId="32" fillId="4" borderId="35" xfId="10" applyNumberFormat="1" applyFont="1" applyFill="1" applyBorder="1" applyAlignment="1">
      <alignment horizontal="center" vertical="center"/>
    </xf>
    <xf numFmtId="0" fontId="32" fillId="4" borderId="17" xfId="10" applyNumberFormat="1" applyFont="1" applyFill="1" applyBorder="1" applyAlignment="1">
      <alignment horizontal="center" vertical="center"/>
    </xf>
    <xf numFmtId="0" fontId="32" fillId="4" borderId="38" xfId="10" applyNumberFormat="1" applyFont="1" applyFill="1" applyBorder="1" applyAlignment="1">
      <alignment horizontal="center" vertical="center"/>
    </xf>
    <xf numFmtId="0" fontId="32" fillId="4" borderId="112" xfId="10" applyNumberFormat="1" applyFont="1" applyFill="1" applyBorder="1" applyAlignment="1">
      <alignment horizontal="center" vertical="center"/>
    </xf>
    <xf numFmtId="0" fontId="32" fillId="4" borderId="36" xfId="10" applyNumberFormat="1" applyFont="1" applyFill="1" applyBorder="1" applyAlignment="1">
      <alignment horizontal="center" vertical="center"/>
    </xf>
    <xf numFmtId="0" fontId="32" fillId="4" borderId="23" xfId="10" applyNumberFormat="1" applyFont="1" applyFill="1" applyBorder="1" applyAlignment="1">
      <alignment horizontal="center" vertical="center"/>
    </xf>
    <xf numFmtId="49" fontId="32" fillId="4" borderId="117" xfId="10" applyNumberFormat="1" applyFont="1" applyFill="1" applyBorder="1" applyAlignment="1">
      <alignment horizontal="center" vertical="center"/>
    </xf>
    <xf numFmtId="49" fontId="32" fillId="4" borderId="118" xfId="10" applyNumberFormat="1" applyFont="1" applyFill="1" applyBorder="1" applyAlignment="1">
      <alignment horizontal="center" vertical="center"/>
    </xf>
    <xf numFmtId="49" fontId="32" fillId="4" borderId="119" xfId="10" applyNumberFormat="1" applyFont="1" applyFill="1" applyBorder="1" applyAlignment="1">
      <alignment horizontal="center" vertical="center"/>
    </xf>
    <xf numFmtId="0" fontId="53" fillId="0" borderId="107" xfId="12" applyFont="1" applyBorder="1" applyAlignment="1">
      <alignment horizontal="center" vertical="center"/>
    </xf>
    <xf numFmtId="0" fontId="22" fillId="12" borderId="92" xfId="0" applyFont="1" applyFill="1" applyBorder="1" applyAlignment="1">
      <alignment horizontal="center" vertical="center"/>
    </xf>
    <xf numFmtId="0" fontId="22" fillId="12" borderId="93" xfId="0" applyFont="1" applyFill="1" applyBorder="1" applyAlignment="1">
      <alignment horizontal="center" vertical="center"/>
    </xf>
    <xf numFmtId="0" fontId="24" fillId="3" borderId="92" xfId="9" applyFont="1" applyFill="1" applyBorder="1" applyAlignment="1">
      <alignment horizontal="center" vertical="center"/>
    </xf>
    <xf numFmtId="0" fontId="24" fillId="3" borderId="93" xfId="9" applyFont="1" applyFill="1" applyBorder="1" applyAlignment="1">
      <alignment horizontal="center" vertical="center"/>
    </xf>
    <xf numFmtId="0" fontId="22" fillId="18" borderId="95" xfId="0" applyFont="1" applyFill="1" applyBorder="1" applyAlignment="1">
      <alignment horizontal="center" vertical="center"/>
    </xf>
    <xf numFmtId="0" fontId="22" fillId="18" borderId="93" xfId="0" applyFont="1" applyFill="1" applyBorder="1" applyAlignment="1">
      <alignment horizontal="center" vertical="center"/>
    </xf>
    <xf numFmtId="0" fontId="24" fillId="3" borderId="95" xfId="9" applyFont="1" applyFill="1" applyBorder="1" applyAlignment="1">
      <alignment horizontal="center" vertical="center"/>
    </xf>
    <xf numFmtId="0" fontId="22" fillId="12" borderId="95" xfId="0" applyFont="1" applyFill="1" applyBorder="1" applyAlignment="1">
      <alignment horizontal="center" vertical="center"/>
    </xf>
    <xf numFmtId="0" fontId="9" fillId="0" borderId="103" xfId="0" applyFont="1" applyFill="1" applyBorder="1" applyAlignment="1">
      <alignment horizontal="center" vertical="center"/>
    </xf>
    <xf numFmtId="0" fontId="9" fillId="0" borderId="103" xfId="0" applyFont="1" applyFill="1" applyBorder="1" applyAlignment="1">
      <alignment horizontal="center" vertical="center" wrapText="1"/>
    </xf>
    <xf numFmtId="9" fontId="9" fillId="0" borderId="103" xfId="0" applyNumberFormat="1" applyFont="1" applyFill="1" applyBorder="1" applyAlignment="1">
      <alignment horizontal="center" vertical="center"/>
    </xf>
    <xf numFmtId="6" fontId="9" fillId="0" borderId="103" xfId="0" applyNumberFormat="1" applyFont="1" applyFill="1" applyBorder="1" applyAlignment="1">
      <alignment horizontal="center" vertical="center"/>
    </xf>
    <xf numFmtId="9" fontId="9" fillId="73" borderId="103" xfId="0" applyNumberFormat="1" applyFont="1" applyFill="1" applyBorder="1" applyAlignment="1">
      <alignment horizontal="center" vertical="center"/>
    </xf>
    <xf numFmtId="6" fontId="9" fillId="73" borderId="103" xfId="0" applyNumberFormat="1" applyFont="1" applyFill="1" applyBorder="1" applyAlignment="1">
      <alignment horizontal="center" vertical="center"/>
    </xf>
    <xf numFmtId="0" fontId="9" fillId="73" borderId="103" xfId="0" applyFont="1" applyFill="1" applyBorder="1" applyAlignment="1">
      <alignment horizontal="center" vertical="center"/>
    </xf>
    <xf numFmtId="0" fontId="22" fillId="12" borderId="102" xfId="0" applyFont="1" applyFill="1" applyBorder="1" applyAlignment="1">
      <alignment horizontal="center" vertical="center"/>
    </xf>
    <xf numFmtId="0" fontId="24" fillId="3" borderId="102" xfId="9" applyFont="1" applyFill="1" applyBorder="1" applyAlignment="1">
      <alignment horizontal="center" vertical="center"/>
    </xf>
    <xf numFmtId="0" fontId="22" fillId="18" borderId="102" xfId="0" applyFont="1" applyFill="1" applyBorder="1" applyAlignment="1">
      <alignment horizontal="center" vertical="center"/>
    </xf>
    <xf numFmtId="0" fontId="31" fillId="9" borderId="74" xfId="0" applyFont="1" applyFill="1" applyBorder="1" applyAlignment="1">
      <alignment horizontal="center" vertical="center"/>
    </xf>
    <xf numFmtId="0" fontId="42" fillId="9" borderId="74" xfId="0" applyFont="1" applyFill="1" applyBorder="1" applyAlignment="1">
      <alignment horizontal="center" vertical="center"/>
    </xf>
    <xf numFmtId="0" fontId="0" fillId="15" borderId="74" xfId="0" applyFill="1" applyBorder="1" applyAlignment="1">
      <alignment horizontal="center"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11" fillId="0" borderId="72" xfId="0" applyFont="1" applyBorder="1" applyAlignment="1">
      <alignment horizontal="center" vertical="center" wrapText="1"/>
    </xf>
    <xf numFmtId="0" fontId="11" fillId="0" borderId="73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31" fillId="35" borderId="29" xfId="0" applyFont="1" applyFill="1" applyBorder="1" applyAlignment="1">
      <alignment horizontal="center" vertical="center"/>
    </xf>
    <xf numFmtId="0" fontId="42" fillId="35" borderId="37" xfId="0" applyFont="1" applyFill="1" applyBorder="1" applyAlignment="1">
      <alignment horizontal="center" vertical="center"/>
    </xf>
    <xf numFmtId="0" fontId="42" fillId="35" borderId="43" xfId="0" applyFont="1" applyFill="1" applyBorder="1" applyAlignment="1">
      <alignment horizontal="center" vertical="center"/>
    </xf>
    <xf numFmtId="0" fontId="31" fillId="15" borderId="35" xfId="0" applyFont="1" applyFill="1" applyBorder="1" applyAlignment="1">
      <alignment horizontal="center" vertical="center"/>
    </xf>
    <xf numFmtId="0" fontId="42" fillId="15" borderId="38" xfId="0" applyFont="1" applyFill="1" applyBorder="1" applyAlignment="1">
      <alignment horizontal="center" vertical="center"/>
    </xf>
    <xf numFmtId="0" fontId="42" fillId="15" borderId="36" xfId="0" applyFont="1" applyFill="1" applyBorder="1" applyAlignment="1">
      <alignment horizontal="center" vertical="center"/>
    </xf>
    <xf numFmtId="0" fontId="18" fillId="9" borderId="197" xfId="15" applyFont="1" applyFill="1" applyBorder="1" applyAlignment="1">
      <alignment vertical="center" wrapText="1"/>
    </xf>
    <xf numFmtId="1" fontId="18" fillId="112" borderId="197" xfId="15" applyNumberFormat="1" applyFont="1" applyFill="1" applyBorder="1">
      <alignment vertical="center"/>
    </xf>
  </cellXfs>
  <cellStyles count="35">
    <cellStyle name="20% - 강조색1" xfId="24" builtinId="30"/>
    <cellStyle name="20% - 강조색1 2" xfId="9"/>
    <cellStyle name="20% - 강조색1 2 2" xfId="19"/>
    <cellStyle name="20% - 강조색1 2 2 2" xfId="23"/>
    <cellStyle name="20% - 강조색1 2 3" xfId="21"/>
    <cellStyle name="20% - 강조색1 2 4" xfId="29"/>
    <cellStyle name="20% - 강조색1 3" xfId="20"/>
    <cellStyle name="20% - 강조색1 3 2" xfId="26"/>
    <cellStyle name="Excel Built-in Normal 2" xfId="8"/>
    <cellStyle name="나쁨 2" xfId="2"/>
    <cellStyle name="백분율" xfId="31" builtinId="5"/>
    <cellStyle name="쉼표 [0]" xfId="27" builtinId="6"/>
    <cellStyle name="쉼표 [0] 2" xfId="3"/>
    <cellStyle name="쉼표 [0] 2 2" xfId="28"/>
    <cellStyle name="쉼표 [0] 2 3" xfId="33"/>
    <cellStyle name="쉼표 [0] 3" xfId="32"/>
    <cellStyle name="표준" xfId="0" builtinId="0"/>
    <cellStyle name="표준 10" xfId="5"/>
    <cellStyle name="표준 10 2" xfId="14"/>
    <cellStyle name="표준 11" xfId="12"/>
    <cellStyle name="표준 15" xfId="16"/>
    <cellStyle name="표준 2" xfId="4"/>
    <cellStyle name="표준 2 11" xfId="11"/>
    <cellStyle name="표준 2 2" xfId="10"/>
    <cellStyle name="표준 26" xfId="13"/>
    <cellStyle name="표준 28" xfId="7"/>
    <cellStyle name="표준 29" xfId="15"/>
    <cellStyle name="표준 3" xfId="1"/>
    <cellStyle name="표준 3 2" xfId="17"/>
    <cellStyle name="표준 4" xfId="34"/>
    <cellStyle name="표준 4 2" xfId="22"/>
    <cellStyle name="표준 5" xfId="6"/>
    <cellStyle name="표준 5 2" xfId="25"/>
    <cellStyle name="표준 6" xfId="18"/>
    <cellStyle name="하이퍼링크" xfId="30" builtinId="8"/>
  </cellStyles>
  <dxfs count="11"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</dxfs>
  <tableStyles count="0" defaultTableStyle="TableStyleMedium2" defaultPivotStyle="PivotStyleLight16"/>
  <colors>
    <mruColors>
      <color rgb="FFFFFFCC"/>
      <color rgb="FF9BC2E6"/>
      <color rgb="FFDCE6F1"/>
      <color rgb="FFFF9090"/>
      <color rgb="FFCCFF99"/>
      <color rgb="FF0000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tyles" Target="style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sharedStrings" Target="sharedString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28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12" Type="http://schemas.openxmlformats.org/officeDocument/2006/relationships/image" Target="../media/image27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28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12" Type="http://schemas.openxmlformats.org/officeDocument/2006/relationships/image" Target="../media/image27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581026</xdr:colOff>
      <xdr:row>8</xdr:row>
      <xdr:rowOff>9525</xdr:rowOff>
    </xdr:from>
    <xdr:to>
      <xdr:col>6</xdr:col>
      <xdr:colOff>95251</xdr:colOff>
      <xdr:row>9</xdr:row>
      <xdr:rowOff>38100</xdr:rowOff>
    </xdr:to>
    <xdr:pic>
      <xdr:nvPicPr>
        <xdr:cNvPr id="2" name="그림 9" descr="점령전 파티인원별매칭수비교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6" y="2562225"/>
          <a:ext cx="9220200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95249</xdr:colOff>
      <xdr:row>20</xdr:row>
      <xdr:rowOff>76200</xdr:rowOff>
    </xdr:from>
    <xdr:to>
      <xdr:col>15</xdr:col>
      <xdr:colOff>238124</xdr:colOff>
      <xdr:row>33</xdr:row>
      <xdr:rowOff>142875</xdr:rowOff>
    </xdr:to>
    <xdr:pic>
      <xdr:nvPicPr>
        <xdr:cNvPr id="3" name="그림 4" descr="점령전 맵 지역 구성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799" y="6296025"/>
          <a:ext cx="7000875" cy="3171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2971800</xdr:colOff>
      <xdr:row>56</xdr:row>
      <xdr:rowOff>209550</xdr:rowOff>
    </xdr:from>
    <xdr:to>
      <xdr:col>10</xdr:col>
      <xdr:colOff>471240</xdr:colOff>
      <xdr:row>64</xdr:row>
      <xdr:rowOff>133350</xdr:rowOff>
    </xdr:to>
    <xdr:pic>
      <xdr:nvPicPr>
        <xdr:cNvPr id="4" name="그림 22" descr="점령전 대기룸 일반0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4687550"/>
          <a:ext cx="4500315" cy="255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561975</xdr:colOff>
      <xdr:row>58</xdr:row>
      <xdr:rowOff>9525</xdr:rowOff>
    </xdr:from>
    <xdr:to>
      <xdr:col>17</xdr:col>
      <xdr:colOff>268929</xdr:colOff>
      <xdr:row>64</xdr:row>
      <xdr:rowOff>152399</xdr:rowOff>
    </xdr:to>
    <xdr:pic>
      <xdr:nvPicPr>
        <xdr:cNvPr id="7" name="그림 29" descr="점령전 대기룸 일반05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14706600"/>
          <a:ext cx="4507554" cy="2552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447675</xdr:colOff>
      <xdr:row>107</xdr:row>
      <xdr:rowOff>38100</xdr:rowOff>
    </xdr:from>
    <xdr:to>
      <xdr:col>4</xdr:col>
      <xdr:colOff>171450</xdr:colOff>
      <xdr:row>112</xdr:row>
      <xdr:rowOff>104775</xdr:rowOff>
    </xdr:to>
    <xdr:pic>
      <xdr:nvPicPr>
        <xdr:cNvPr id="14" name="그림 450" descr="점령전 시간정보01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7432000"/>
          <a:ext cx="376237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1543050</xdr:colOff>
      <xdr:row>115</xdr:row>
      <xdr:rowOff>180974</xdr:rowOff>
    </xdr:from>
    <xdr:to>
      <xdr:col>2</xdr:col>
      <xdr:colOff>38100</xdr:colOff>
      <xdr:row>122</xdr:row>
      <xdr:rowOff>110778</xdr:rowOff>
    </xdr:to>
    <xdr:pic>
      <xdr:nvPicPr>
        <xdr:cNvPr id="20" name="그림 452" descr="점령전 시간정보02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142"/>
        <a:stretch>
          <a:fillRect/>
        </a:stretch>
      </xdr:blipFill>
      <xdr:spPr bwMode="auto">
        <a:xfrm>
          <a:off x="1752600" y="27574874"/>
          <a:ext cx="666750" cy="1396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1285876</xdr:colOff>
      <xdr:row>122</xdr:row>
      <xdr:rowOff>190500</xdr:rowOff>
    </xdr:from>
    <xdr:to>
      <xdr:col>1</xdr:col>
      <xdr:colOff>2052115</xdr:colOff>
      <xdr:row>128</xdr:row>
      <xdr:rowOff>85724</xdr:rowOff>
    </xdr:to>
    <xdr:pic>
      <xdr:nvPicPr>
        <xdr:cNvPr id="21" name="그림 456" descr="점령전 시간정보02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15"/>
        <a:stretch>
          <a:fillRect/>
        </a:stretch>
      </xdr:blipFill>
      <xdr:spPr bwMode="auto">
        <a:xfrm>
          <a:off x="1495426" y="29051250"/>
          <a:ext cx="766239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1809750</xdr:colOff>
      <xdr:row>129</xdr:row>
      <xdr:rowOff>171450</xdr:rowOff>
    </xdr:from>
    <xdr:to>
      <xdr:col>4</xdr:col>
      <xdr:colOff>285750</xdr:colOff>
      <xdr:row>135</xdr:row>
      <xdr:rowOff>16228</xdr:rowOff>
    </xdr:to>
    <xdr:pic>
      <xdr:nvPicPr>
        <xdr:cNvPr id="23" name="그림 455" descr="점령전 시간정보04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30499050"/>
          <a:ext cx="2514600" cy="110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1762125</xdr:colOff>
      <xdr:row>136</xdr:row>
      <xdr:rowOff>0</xdr:rowOff>
    </xdr:from>
    <xdr:to>
      <xdr:col>4</xdr:col>
      <xdr:colOff>323850</xdr:colOff>
      <xdr:row>140</xdr:row>
      <xdr:rowOff>152399</xdr:rowOff>
    </xdr:to>
    <xdr:pic>
      <xdr:nvPicPr>
        <xdr:cNvPr id="24" name="그림 23" descr="C:\Users\taekhoon\Pictures\점령전 시간정보03.png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31794450"/>
          <a:ext cx="2600325" cy="9905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1885950</xdr:colOff>
      <xdr:row>143</xdr:row>
      <xdr:rowOff>19050</xdr:rowOff>
    </xdr:from>
    <xdr:to>
      <xdr:col>4</xdr:col>
      <xdr:colOff>190500</xdr:colOff>
      <xdr:row>148</xdr:row>
      <xdr:rowOff>161925</xdr:rowOff>
    </xdr:to>
    <xdr:pic>
      <xdr:nvPicPr>
        <xdr:cNvPr id="25" name="그림 24" descr="C:\Users\taekhoon\Pictures\점령전 시간정보05.png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33280350"/>
          <a:ext cx="234315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1990725</xdr:colOff>
      <xdr:row>152</xdr:row>
      <xdr:rowOff>9525</xdr:rowOff>
    </xdr:from>
    <xdr:to>
      <xdr:col>4</xdr:col>
      <xdr:colOff>247650</xdr:colOff>
      <xdr:row>156</xdr:row>
      <xdr:rowOff>171450</xdr:rowOff>
    </xdr:to>
    <xdr:pic>
      <xdr:nvPicPr>
        <xdr:cNvPr id="26" name="그림 25" descr="C:\Users\taekhoon\Pictures\점령전 시간정보06.png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35156775"/>
          <a:ext cx="2295525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2019300</xdr:colOff>
      <xdr:row>164</xdr:row>
      <xdr:rowOff>0</xdr:rowOff>
    </xdr:from>
    <xdr:to>
      <xdr:col>4</xdr:col>
      <xdr:colOff>257175</xdr:colOff>
      <xdr:row>169</xdr:row>
      <xdr:rowOff>161925</xdr:rowOff>
    </xdr:to>
    <xdr:pic>
      <xdr:nvPicPr>
        <xdr:cNvPr id="27" name="그림 26" descr="C:\Users\taekhoon\Pictures\점령전 시간정보07.png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37661850"/>
          <a:ext cx="2276475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1905000</xdr:colOff>
      <xdr:row>172</xdr:row>
      <xdr:rowOff>190500</xdr:rowOff>
    </xdr:from>
    <xdr:to>
      <xdr:col>4</xdr:col>
      <xdr:colOff>304800</xdr:colOff>
      <xdr:row>178</xdr:row>
      <xdr:rowOff>95250</xdr:rowOff>
    </xdr:to>
    <xdr:pic>
      <xdr:nvPicPr>
        <xdr:cNvPr id="28" name="그림 27" descr="C:\Users\taekhoon\Pictures\점령전 시간정보08.png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39528750"/>
          <a:ext cx="2438400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1857375</xdr:colOff>
      <xdr:row>181</xdr:row>
      <xdr:rowOff>9526</xdr:rowOff>
    </xdr:from>
    <xdr:to>
      <xdr:col>4</xdr:col>
      <xdr:colOff>180975</xdr:colOff>
      <xdr:row>186</xdr:row>
      <xdr:rowOff>47626</xdr:rowOff>
    </xdr:to>
    <xdr:pic>
      <xdr:nvPicPr>
        <xdr:cNvPr id="29" name="그림 28" descr="C:\Users\taekhoon\Pictures\점령전 시간정보09.png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41233726"/>
          <a:ext cx="2362200" cy="1085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1847850</xdr:colOff>
      <xdr:row>188</xdr:row>
      <xdr:rowOff>47626</xdr:rowOff>
    </xdr:from>
    <xdr:to>
      <xdr:col>4</xdr:col>
      <xdr:colOff>685800</xdr:colOff>
      <xdr:row>193</xdr:row>
      <xdr:rowOff>66676</xdr:rowOff>
    </xdr:to>
    <xdr:pic>
      <xdr:nvPicPr>
        <xdr:cNvPr id="30" name="그림 29" descr="C:\Users\taekhoon\Pictures\점령전 시간정보12.png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42738676"/>
          <a:ext cx="2876550" cy="1066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</xdr:row>
      <xdr:rowOff>57150</xdr:rowOff>
    </xdr:from>
    <xdr:to>
      <xdr:col>7</xdr:col>
      <xdr:colOff>427836</xdr:colOff>
      <xdr:row>21</xdr:row>
      <xdr:rowOff>18557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76250"/>
          <a:ext cx="6314286" cy="3942857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2</xdr:col>
      <xdr:colOff>219074</xdr:colOff>
      <xdr:row>18</xdr:row>
      <xdr:rowOff>95250</xdr:rowOff>
    </xdr:from>
    <xdr:to>
      <xdr:col>7</xdr:col>
      <xdr:colOff>409574</xdr:colOff>
      <xdr:row>20</xdr:row>
      <xdr:rowOff>200025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2162174" y="3867150"/>
          <a:ext cx="4410075" cy="523875"/>
        </a:xfrm>
        <a:prstGeom prst="rect">
          <a:avLst/>
        </a:prstGeom>
        <a:noFill/>
        <a:ln w="31750">
          <a:solidFill>
            <a:srgbClr val="FFC000"/>
          </a:solidFill>
          <a:prstDash val="sysDash"/>
        </a:ln>
        <a:effectLst>
          <a:glow rad="63500">
            <a:schemeClr val="accent2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95249</xdr:colOff>
      <xdr:row>8</xdr:row>
      <xdr:rowOff>133350</xdr:rowOff>
    </xdr:from>
    <xdr:to>
      <xdr:col>2</xdr:col>
      <xdr:colOff>447675</xdr:colOff>
      <xdr:row>10</xdr:row>
      <xdr:rowOff>47625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14324" y="1809750"/>
          <a:ext cx="2076451" cy="333375"/>
        </a:xfrm>
        <a:prstGeom prst="rect">
          <a:avLst/>
        </a:prstGeom>
        <a:noFill/>
        <a:ln w="31750">
          <a:solidFill>
            <a:srgbClr val="C00000"/>
          </a:solidFill>
          <a:prstDash val="sysDash"/>
        </a:ln>
        <a:effectLst>
          <a:glow rad="63500">
            <a:schemeClr val="accent6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0</xdr:col>
      <xdr:colOff>161925</xdr:colOff>
      <xdr:row>7</xdr:row>
      <xdr:rowOff>142875</xdr:rowOff>
    </xdr:from>
    <xdr:to>
      <xdr:col>1</xdr:col>
      <xdr:colOff>228600</xdr:colOff>
      <xdr:row>9</xdr:row>
      <xdr:rowOff>9525</xdr:rowOff>
    </xdr:to>
    <xdr:sp macro="" textlink="">
      <xdr:nvSpPr>
        <xdr:cNvPr id="6" name="타원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61925" y="1609725"/>
          <a:ext cx="285750" cy="28575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400" b="1">
              <a:latin typeface="+mj-ea"/>
              <a:ea typeface="+mj-ea"/>
            </a:rPr>
            <a:t>1</a:t>
          </a:r>
          <a:endParaRPr lang="ko-KR" altLang="en-US" sz="1400" b="1"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57150</xdr:colOff>
      <xdr:row>17</xdr:row>
      <xdr:rowOff>123825</xdr:rowOff>
    </xdr:from>
    <xdr:to>
      <xdr:col>2</xdr:col>
      <xdr:colOff>342900</xdr:colOff>
      <xdr:row>18</xdr:row>
      <xdr:rowOff>200025</xdr:rowOff>
    </xdr:to>
    <xdr:sp macro="" textlink="">
      <xdr:nvSpPr>
        <xdr:cNvPr id="7" name="타원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2000250" y="3686175"/>
          <a:ext cx="285750" cy="28575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400" b="1">
              <a:latin typeface="+mj-ea"/>
              <a:ea typeface="+mj-ea"/>
            </a:rPr>
            <a:t>2</a:t>
          </a:r>
          <a:endParaRPr lang="ko-KR" altLang="en-US" sz="1400" b="1">
            <a:latin typeface="+mj-ea"/>
            <a:ea typeface="+mj-ea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102450</xdr:colOff>
      <xdr:row>20</xdr:row>
      <xdr:rowOff>206803</xdr:rowOff>
    </xdr:from>
    <xdr:to>
      <xdr:col>11</xdr:col>
      <xdr:colOff>129111</xdr:colOff>
      <xdr:row>53</xdr:row>
      <xdr:rowOff>1070</xdr:rowOff>
    </xdr:to>
    <xdr:grpSp>
      <xdr:nvGrpSpPr>
        <xdr:cNvPr id="22" name="그룹 21">
          <a:extLst>
            <a:ext uri="{FF2B5EF4-FFF2-40B4-BE49-F238E27FC236}">
              <a16:creationId xmlns:a16="http://schemas.microsoft.com/office/drawing/2014/main" id="{854D281D-85DC-4462-9E61-5383ACCFA359}"/>
            </a:ext>
          </a:extLst>
        </xdr:cNvPr>
        <xdr:cNvGrpSpPr/>
      </xdr:nvGrpSpPr>
      <xdr:grpSpPr>
        <a:xfrm>
          <a:off x="9236925" y="4397803"/>
          <a:ext cx="3217536" cy="6709417"/>
          <a:chOff x="9236925" y="4397803"/>
          <a:chExt cx="3217536" cy="6709417"/>
        </a:xfrm>
      </xdr:grpSpPr>
      <xdr:grpSp>
        <xdr:nvGrpSpPr>
          <xdr:cNvPr id="18" name="그룹 17">
            <a:extLst>
              <a:ext uri="{FF2B5EF4-FFF2-40B4-BE49-F238E27FC236}">
                <a16:creationId xmlns:a16="http://schemas.microsoft.com/office/drawing/2014/main" id="{82CEC9AF-5EB8-4EDD-AF1D-741F1C5BEC43}"/>
              </a:ext>
            </a:extLst>
          </xdr:cNvPr>
          <xdr:cNvGrpSpPr/>
        </xdr:nvGrpSpPr>
        <xdr:grpSpPr>
          <a:xfrm>
            <a:off x="9236925" y="9417553"/>
            <a:ext cx="3212886" cy="1689667"/>
            <a:chOff x="9236925" y="9417553"/>
            <a:chExt cx="3212886" cy="1689667"/>
          </a:xfrm>
        </xdr:grpSpPr>
        <xdr:pic>
          <xdr:nvPicPr>
            <xdr:cNvPr id="3" name="그림 2">
              <a:extLst>
                <a:ext uri="{FF2B5EF4-FFF2-40B4-BE49-F238E27FC236}">
                  <a16:creationId xmlns:a16="http://schemas.microsoft.com/office/drawing/2014/main" id="{F5650BC7-34A2-48AE-84E4-CAFD3E35C8F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3825" y="9429478"/>
              <a:ext cx="1495986" cy="1677742"/>
            </a:xfrm>
            <a:prstGeom prst="rect">
              <a:avLst/>
            </a:prstGeom>
          </xdr:spPr>
        </xdr:pic>
        <xdr:pic>
          <xdr:nvPicPr>
            <xdr:cNvPr id="5" name="그림 4">
              <a:extLst>
                <a:ext uri="{FF2B5EF4-FFF2-40B4-BE49-F238E27FC236}">
                  <a16:creationId xmlns:a16="http://schemas.microsoft.com/office/drawing/2014/main" id="{195BD5EF-F4A6-4CA9-976D-FCCB4540742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6925" y="941755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19" name="그룹 18">
            <a:extLst>
              <a:ext uri="{FF2B5EF4-FFF2-40B4-BE49-F238E27FC236}">
                <a16:creationId xmlns:a16="http://schemas.microsoft.com/office/drawing/2014/main" id="{959F0DA3-A719-4DF4-8B29-17D811F3AE1C}"/>
              </a:ext>
            </a:extLst>
          </xdr:cNvPr>
          <xdr:cNvGrpSpPr/>
        </xdr:nvGrpSpPr>
        <xdr:grpSpPr>
          <a:xfrm>
            <a:off x="9241650" y="7757803"/>
            <a:ext cx="3203361" cy="1684867"/>
            <a:chOff x="9241650" y="7757803"/>
            <a:chExt cx="3203361" cy="1684867"/>
          </a:xfrm>
        </xdr:grpSpPr>
        <xdr:pic>
          <xdr:nvPicPr>
            <xdr:cNvPr id="7" name="그림 6">
              <a:extLst>
                <a:ext uri="{FF2B5EF4-FFF2-40B4-BE49-F238E27FC236}">
                  <a16:creationId xmlns:a16="http://schemas.microsoft.com/office/drawing/2014/main" id="{37BFC129-6E4F-4E2E-BE4F-8F3985C7C0A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49025" y="7757803"/>
              <a:ext cx="1495986" cy="1677742"/>
            </a:xfrm>
            <a:prstGeom prst="rect">
              <a:avLst/>
            </a:prstGeom>
          </xdr:spPr>
        </xdr:pic>
        <xdr:pic>
          <xdr:nvPicPr>
            <xdr:cNvPr id="9" name="그림 8">
              <a:extLst>
                <a:ext uri="{FF2B5EF4-FFF2-40B4-BE49-F238E27FC236}">
                  <a16:creationId xmlns:a16="http://schemas.microsoft.com/office/drawing/2014/main" id="{4FFFF1C0-C126-42CB-8C37-D6FD7AAC4DB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650" y="7764928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21" name="그룹 20">
            <a:extLst>
              <a:ext uri="{FF2B5EF4-FFF2-40B4-BE49-F238E27FC236}">
                <a16:creationId xmlns:a16="http://schemas.microsoft.com/office/drawing/2014/main" id="{66009466-F626-4F8D-8823-CD649511538F}"/>
              </a:ext>
            </a:extLst>
          </xdr:cNvPr>
          <xdr:cNvGrpSpPr/>
        </xdr:nvGrpSpPr>
        <xdr:grpSpPr>
          <a:xfrm>
            <a:off x="9239250" y="4397803"/>
            <a:ext cx="3208086" cy="1689667"/>
            <a:chOff x="9239250" y="4397803"/>
            <a:chExt cx="3208086" cy="1689667"/>
          </a:xfrm>
        </xdr:grpSpPr>
        <xdr:pic>
          <xdr:nvPicPr>
            <xdr:cNvPr id="11" name="그림 10">
              <a:extLst>
                <a:ext uri="{FF2B5EF4-FFF2-40B4-BE49-F238E27FC236}">
                  <a16:creationId xmlns:a16="http://schemas.microsoft.com/office/drawing/2014/main" id="{4817F8C7-939F-49FA-B237-688D69AE3AF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9250" y="4409728"/>
              <a:ext cx="1495986" cy="1677742"/>
            </a:xfrm>
            <a:prstGeom prst="rect">
              <a:avLst/>
            </a:prstGeom>
          </xdr:spPr>
        </xdr:pic>
        <xdr:pic>
          <xdr:nvPicPr>
            <xdr:cNvPr id="13" name="그림 12">
              <a:extLst>
                <a:ext uri="{FF2B5EF4-FFF2-40B4-BE49-F238E27FC236}">
                  <a16:creationId xmlns:a16="http://schemas.microsoft.com/office/drawing/2014/main" id="{3189EEFF-F363-437D-8681-CB032DA77DA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1350" y="439780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20" name="그룹 19">
            <a:extLst>
              <a:ext uri="{FF2B5EF4-FFF2-40B4-BE49-F238E27FC236}">
                <a16:creationId xmlns:a16="http://schemas.microsoft.com/office/drawing/2014/main" id="{35625A6A-5D1C-4C9F-8124-EBBE52B9CC1A}"/>
              </a:ext>
            </a:extLst>
          </xdr:cNvPr>
          <xdr:cNvGrpSpPr/>
        </xdr:nvGrpSpPr>
        <xdr:grpSpPr>
          <a:xfrm>
            <a:off x="9241575" y="6081328"/>
            <a:ext cx="3212886" cy="1684867"/>
            <a:chOff x="9241575" y="6081328"/>
            <a:chExt cx="3212886" cy="1684867"/>
          </a:xfrm>
        </xdr:grpSpPr>
        <xdr:pic>
          <xdr:nvPicPr>
            <xdr:cNvPr id="15" name="그림 14">
              <a:extLst>
                <a:ext uri="{FF2B5EF4-FFF2-40B4-BE49-F238E27FC236}">
                  <a16:creationId xmlns:a16="http://schemas.microsoft.com/office/drawing/2014/main" id="{E9216F50-E28F-43F0-BA9A-F7CEFDF7176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8475" y="6081328"/>
              <a:ext cx="1495986" cy="1677742"/>
            </a:xfrm>
            <a:prstGeom prst="rect">
              <a:avLst/>
            </a:prstGeom>
          </xdr:spPr>
        </xdr:pic>
        <xdr:pic>
          <xdr:nvPicPr>
            <xdr:cNvPr id="17" name="그림 16">
              <a:extLst>
                <a:ext uri="{FF2B5EF4-FFF2-40B4-BE49-F238E27FC236}">
                  <a16:creationId xmlns:a16="http://schemas.microsoft.com/office/drawing/2014/main" id="{8B615874-1B5B-401D-9583-D61B25CF30B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575" y="6088453"/>
              <a:ext cx="1495986" cy="1677742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5</xdr:col>
      <xdr:colOff>240109</xdr:colOff>
      <xdr:row>81</xdr:row>
      <xdr:rowOff>1</xdr:rowOff>
    </xdr:from>
    <xdr:to>
      <xdr:col>6</xdr:col>
      <xdr:colOff>827394</xdr:colOff>
      <xdr:row>92</xdr:row>
      <xdr:rowOff>48365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C736BB87-91E4-4327-B4CD-25D87F5C7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459" y="16973551"/>
          <a:ext cx="2235110" cy="2353414"/>
        </a:xfrm>
        <a:prstGeom prst="rect">
          <a:avLst/>
        </a:prstGeom>
      </xdr:spPr>
    </xdr:pic>
    <xdr:clientData/>
  </xdr:twoCellAnchor>
  <xdr:twoCellAnchor editAs="oneCell">
    <xdr:from>
      <xdr:col>6</xdr:col>
      <xdr:colOff>1013372</xdr:colOff>
      <xdr:row>81</xdr:row>
      <xdr:rowOff>25098</xdr:rowOff>
    </xdr:from>
    <xdr:to>
      <xdr:col>8</xdr:col>
      <xdr:colOff>1680</xdr:colOff>
      <xdr:row>92</xdr:row>
      <xdr:rowOff>56562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id="{EBE2D560-1FDC-4478-8D71-888A01B0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547" y="16998648"/>
          <a:ext cx="2150608" cy="2336514"/>
        </a:xfrm>
        <a:prstGeom prst="rect">
          <a:avLst/>
        </a:prstGeom>
      </xdr:spPr>
    </xdr:pic>
    <xdr:clientData/>
  </xdr:twoCellAnchor>
  <xdr:twoCellAnchor editAs="oneCell">
    <xdr:from>
      <xdr:col>9</xdr:col>
      <xdr:colOff>22051</xdr:colOff>
      <xdr:row>81</xdr:row>
      <xdr:rowOff>27710</xdr:rowOff>
    </xdr:from>
    <xdr:to>
      <xdr:col>14</xdr:col>
      <xdr:colOff>549374</xdr:colOff>
      <xdr:row>92</xdr:row>
      <xdr:rowOff>203814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id="{BEC10668-6270-414A-9B40-7351162EF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5801" y="17001260"/>
          <a:ext cx="4461148" cy="2481154"/>
        </a:xfrm>
        <a:prstGeom prst="rect">
          <a:avLst/>
        </a:prstGeom>
      </xdr:spPr>
    </xdr:pic>
    <xdr:clientData/>
  </xdr:twoCellAnchor>
  <xdr:twoCellAnchor editAs="oneCell">
    <xdr:from>
      <xdr:col>9</xdr:col>
      <xdr:colOff>19651</xdr:colOff>
      <xdr:row>69</xdr:row>
      <xdr:rowOff>26430</xdr:rowOff>
    </xdr:from>
    <xdr:to>
      <xdr:col>14</xdr:col>
      <xdr:colOff>546974</xdr:colOff>
      <xdr:row>80</xdr:row>
      <xdr:rowOff>204318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id="{A4BFD4A6-51E3-4351-A07D-A43F99351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3401" y="14485380"/>
          <a:ext cx="4461148" cy="2482938"/>
        </a:xfrm>
        <a:prstGeom prst="rect">
          <a:avLst/>
        </a:prstGeom>
      </xdr:spPr>
    </xdr:pic>
    <xdr:clientData/>
  </xdr:twoCellAnchor>
  <xdr:twoCellAnchor editAs="oneCell">
    <xdr:from>
      <xdr:col>9</xdr:col>
      <xdr:colOff>36301</xdr:colOff>
      <xdr:row>56</xdr:row>
      <xdr:rowOff>206112</xdr:rowOff>
    </xdr:from>
    <xdr:to>
      <xdr:col>14</xdr:col>
      <xdr:colOff>563624</xdr:colOff>
      <xdr:row>68</xdr:row>
      <xdr:rowOff>191400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id="{3DEF1B75-EB37-44B0-8910-7591BD5CC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0051" y="11940912"/>
          <a:ext cx="4461148" cy="24998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102450</xdr:colOff>
      <xdr:row>20</xdr:row>
      <xdr:rowOff>206803</xdr:rowOff>
    </xdr:from>
    <xdr:to>
      <xdr:col>11</xdr:col>
      <xdr:colOff>129111</xdr:colOff>
      <xdr:row>53</xdr:row>
      <xdr:rowOff>1070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9FCCE4C-F652-4969-9280-3BB94B3FB9DE}"/>
            </a:ext>
          </a:extLst>
        </xdr:cNvPr>
        <xdr:cNvGrpSpPr/>
      </xdr:nvGrpSpPr>
      <xdr:grpSpPr>
        <a:xfrm>
          <a:off x="9236925" y="4397803"/>
          <a:ext cx="3217536" cy="6709417"/>
          <a:chOff x="9236925" y="4397803"/>
          <a:chExt cx="3217536" cy="6709417"/>
        </a:xfrm>
      </xdr:grpSpPr>
      <xdr:grpSp>
        <xdr:nvGrpSpPr>
          <xdr:cNvPr id="3" name="그룹 2">
            <a:extLst>
              <a:ext uri="{FF2B5EF4-FFF2-40B4-BE49-F238E27FC236}">
                <a16:creationId xmlns:a16="http://schemas.microsoft.com/office/drawing/2014/main" id="{92AA298D-E9B3-4DFF-B197-FF3E304C1AEA}"/>
              </a:ext>
            </a:extLst>
          </xdr:cNvPr>
          <xdr:cNvGrpSpPr/>
        </xdr:nvGrpSpPr>
        <xdr:grpSpPr>
          <a:xfrm>
            <a:off x="9236925" y="9417553"/>
            <a:ext cx="3212886" cy="1689667"/>
            <a:chOff x="9236925" y="9417553"/>
            <a:chExt cx="3212886" cy="1689667"/>
          </a:xfrm>
        </xdr:grpSpPr>
        <xdr:pic>
          <xdr:nvPicPr>
            <xdr:cNvPr id="13" name="그림 12">
              <a:extLst>
                <a:ext uri="{FF2B5EF4-FFF2-40B4-BE49-F238E27FC236}">
                  <a16:creationId xmlns:a16="http://schemas.microsoft.com/office/drawing/2014/main" id="{4D0AB5C6-268E-4240-AFB8-D7E18A2711F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3825" y="9429478"/>
              <a:ext cx="1495986" cy="1677742"/>
            </a:xfrm>
            <a:prstGeom prst="rect">
              <a:avLst/>
            </a:prstGeom>
          </xdr:spPr>
        </xdr:pic>
        <xdr:pic>
          <xdr:nvPicPr>
            <xdr:cNvPr id="14" name="그림 13">
              <a:extLst>
                <a:ext uri="{FF2B5EF4-FFF2-40B4-BE49-F238E27FC236}">
                  <a16:creationId xmlns:a16="http://schemas.microsoft.com/office/drawing/2014/main" id="{66F52A52-654E-4F07-81C4-7D64F32C108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6925" y="941755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4" name="그룹 3">
            <a:extLst>
              <a:ext uri="{FF2B5EF4-FFF2-40B4-BE49-F238E27FC236}">
                <a16:creationId xmlns:a16="http://schemas.microsoft.com/office/drawing/2014/main" id="{99614F51-46A4-41AB-BE4A-D2608B0C6B7F}"/>
              </a:ext>
            </a:extLst>
          </xdr:cNvPr>
          <xdr:cNvGrpSpPr/>
        </xdr:nvGrpSpPr>
        <xdr:grpSpPr>
          <a:xfrm>
            <a:off x="9241650" y="7757803"/>
            <a:ext cx="3203361" cy="1684867"/>
            <a:chOff x="9241650" y="7757803"/>
            <a:chExt cx="3203361" cy="1684867"/>
          </a:xfrm>
        </xdr:grpSpPr>
        <xdr:pic>
          <xdr:nvPicPr>
            <xdr:cNvPr id="11" name="그림 10">
              <a:extLst>
                <a:ext uri="{FF2B5EF4-FFF2-40B4-BE49-F238E27FC236}">
                  <a16:creationId xmlns:a16="http://schemas.microsoft.com/office/drawing/2014/main" id="{72B5BF24-52FE-4F8D-A4E1-510725919BD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49025" y="7757803"/>
              <a:ext cx="1495986" cy="1677742"/>
            </a:xfrm>
            <a:prstGeom prst="rect">
              <a:avLst/>
            </a:prstGeom>
          </xdr:spPr>
        </xdr:pic>
        <xdr:pic>
          <xdr:nvPicPr>
            <xdr:cNvPr id="12" name="그림 11">
              <a:extLst>
                <a:ext uri="{FF2B5EF4-FFF2-40B4-BE49-F238E27FC236}">
                  <a16:creationId xmlns:a16="http://schemas.microsoft.com/office/drawing/2014/main" id="{F53EBECC-F16B-47E5-BD38-281DD98BF25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650" y="7764928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5" name="그룹 4">
            <a:extLst>
              <a:ext uri="{FF2B5EF4-FFF2-40B4-BE49-F238E27FC236}">
                <a16:creationId xmlns:a16="http://schemas.microsoft.com/office/drawing/2014/main" id="{C8E54639-F287-42FF-BBA6-FFCBC3C2F48F}"/>
              </a:ext>
            </a:extLst>
          </xdr:cNvPr>
          <xdr:cNvGrpSpPr/>
        </xdr:nvGrpSpPr>
        <xdr:grpSpPr>
          <a:xfrm>
            <a:off x="9239250" y="4397803"/>
            <a:ext cx="3208086" cy="1689667"/>
            <a:chOff x="9239250" y="4397803"/>
            <a:chExt cx="3208086" cy="1689667"/>
          </a:xfrm>
        </xdr:grpSpPr>
        <xdr:pic>
          <xdr:nvPicPr>
            <xdr:cNvPr id="9" name="그림 8">
              <a:extLst>
                <a:ext uri="{FF2B5EF4-FFF2-40B4-BE49-F238E27FC236}">
                  <a16:creationId xmlns:a16="http://schemas.microsoft.com/office/drawing/2014/main" id="{156854C8-29DE-4A84-9A6E-1DD5B582B30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9250" y="4409728"/>
              <a:ext cx="1495986" cy="1677742"/>
            </a:xfrm>
            <a:prstGeom prst="rect">
              <a:avLst/>
            </a:prstGeom>
          </xdr:spPr>
        </xdr:pic>
        <xdr:pic>
          <xdr:nvPicPr>
            <xdr:cNvPr id="10" name="그림 9">
              <a:extLst>
                <a:ext uri="{FF2B5EF4-FFF2-40B4-BE49-F238E27FC236}">
                  <a16:creationId xmlns:a16="http://schemas.microsoft.com/office/drawing/2014/main" id="{DD6CEEFA-D49D-4585-900F-E3193C74CC0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1350" y="439780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6" name="그룹 5">
            <a:extLst>
              <a:ext uri="{FF2B5EF4-FFF2-40B4-BE49-F238E27FC236}">
                <a16:creationId xmlns:a16="http://schemas.microsoft.com/office/drawing/2014/main" id="{9D996F27-E805-43B5-9A26-AC7736D22AED}"/>
              </a:ext>
            </a:extLst>
          </xdr:cNvPr>
          <xdr:cNvGrpSpPr/>
        </xdr:nvGrpSpPr>
        <xdr:grpSpPr>
          <a:xfrm>
            <a:off x="9241575" y="6081328"/>
            <a:ext cx="3212886" cy="1684867"/>
            <a:chOff x="9241575" y="6081328"/>
            <a:chExt cx="3212886" cy="1684867"/>
          </a:xfrm>
        </xdr:grpSpPr>
        <xdr:pic>
          <xdr:nvPicPr>
            <xdr:cNvPr id="7" name="그림 6">
              <a:extLst>
                <a:ext uri="{FF2B5EF4-FFF2-40B4-BE49-F238E27FC236}">
                  <a16:creationId xmlns:a16="http://schemas.microsoft.com/office/drawing/2014/main" id="{B1AF6AF0-8699-4ECF-9128-8A45ECC4C00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8475" y="6081328"/>
              <a:ext cx="1495986" cy="1677742"/>
            </a:xfrm>
            <a:prstGeom prst="rect">
              <a:avLst/>
            </a:prstGeom>
          </xdr:spPr>
        </xdr:pic>
        <xdr:pic>
          <xdr:nvPicPr>
            <xdr:cNvPr id="8" name="그림 7">
              <a:extLst>
                <a:ext uri="{FF2B5EF4-FFF2-40B4-BE49-F238E27FC236}">
                  <a16:creationId xmlns:a16="http://schemas.microsoft.com/office/drawing/2014/main" id="{F0ED6A45-5B60-4872-87BD-100E7185937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575" y="6088453"/>
              <a:ext cx="1495986" cy="1677742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5</xdr:col>
      <xdr:colOff>240109</xdr:colOff>
      <xdr:row>81</xdr:row>
      <xdr:rowOff>1</xdr:rowOff>
    </xdr:from>
    <xdr:to>
      <xdr:col>6</xdr:col>
      <xdr:colOff>827394</xdr:colOff>
      <xdr:row>92</xdr:row>
      <xdr:rowOff>48365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1BA19128-5DC7-459B-BD43-3F5DACD0C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459" y="16973551"/>
          <a:ext cx="2235110" cy="2353414"/>
        </a:xfrm>
        <a:prstGeom prst="rect">
          <a:avLst/>
        </a:prstGeom>
      </xdr:spPr>
    </xdr:pic>
    <xdr:clientData/>
  </xdr:twoCellAnchor>
  <xdr:twoCellAnchor editAs="oneCell">
    <xdr:from>
      <xdr:col>6</xdr:col>
      <xdr:colOff>1013372</xdr:colOff>
      <xdr:row>81</xdr:row>
      <xdr:rowOff>25098</xdr:rowOff>
    </xdr:from>
    <xdr:to>
      <xdr:col>8</xdr:col>
      <xdr:colOff>1680</xdr:colOff>
      <xdr:row>92</xdr:row>
      <xdr:rowOff>56562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A932DDA4-BA4D-447C-AB70-879295510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547" y="16998648"/>
          <a:ext cx="2150608" cy="2336514"/>
        </a:xfrm>
        <a:prstGeom prst="rect">
          <a:avLst/>
        </a:prstGeom>
      </xdr:spPr>
    </xdr:pic>
    <xdr:clientData/>
  </xdr:twoCellAnchor>
  <xdr:twoCellAnchor editAs="oneCell">
    <xdr:from>
      <xdr:col>8</xdr:col>
      <xdr:colOff>164926</xdr:colOff>
      <xdr:row>81</xdr:row>
      <xdr:rowOff>27710</xdr:rowOff>
    </xdr:from>
    <xdr:to>
      <xdr:col>12</xdr:col>
      <xdr:colOff>749399</xdr:colOff>
      <xdr:row>92</xdr:row>
      <xdr:rowOff>203814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F67D615F-A4F2-47B0-8A22-4024ECA10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9401" y="17001260"/>
          <a:ext cx="4461148" cy="2481154"/>
        </a:xfrm>
        <a:prstGeom prst="rect">
          <a:avLst/>
        </a:prstGeom>
      </xdr:spPr>
    </xdr:pic>
    <xdr:clientData/>
  </xdr:twoCellAnchor>
  <xdr:twoCellAnchor editAs="oneCell">
    <xdr:from>
      <xdr:col>8</xdr:col>
      <xdr:colOff>162526</xdr:colOff>
      <xdr:row>69</xdr:row>
      <xdr:rowOff>26430</xdr:rowOff>
    </xdr:from>
    <xdr:to>
      <xdr:col>12</xdr:col>
      <xdr:colOff>746999</xdr:colOff>
      <xdr:row>80</xdr:row>
      <xdr:rowOff>204318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03094FAD-DBAE-4D5E-8D58-D2E9CAB47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7001" y="14485380"/>
          <a:ext cx="4461148" cy="2482938"/>
        </a:xfrm>
        <a:prstGeom prst="rect">
          <a:avLst/>
        </a:prstGeom>
      </xdr:spPr>
    </xdr:pic>
    <xdr:clientData/>
  </xdr:twoCellAnchor>
  <xdr:twoCellAnchor editAs="oneCell">
    <xdr:from>
      <xdr:col>8</xdr:col>
      <xdr:colOff>179176</xdr:colOff>
      <xdr:row>56</xdr:row>
      <xdr:rowOff>206112</xdr:rowOff>
    </xdr:from>
    <xdr:to>
      <xdr:col>12</xdr:col>
      <xdr:colOff>763649</xdr:colOff>
      <xdr:row>68</xdr:row>
      <xdr:rowOff>191400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4C817FE7-6FC2-4824-9D8D-8A718DDD8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651" y="11940912"/>
          <a:ext cx="4461148" cy="24998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21</xdr:row>
      <xdr:rowOff>0</xdr:rowOff>
    </xdr:from>
    <xdr:to>
      <xdr:col>9</xdr:col>
      <xdr:colOff>942975</xdr:colOff>
      <xdr:row>27</xdr:row>
      <xdr:rowOff>9525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4F59400-FC8C-4D2C-8A1A-953677B1D990}"/>
            </a:ext>
          </a:extLst>
        </xdr:cNvPr>
        <xdr:cNvSpPr/>
      </xdr:nvSpPr>
      <xdr:spPr>
        <a:xfrm>
          <a:off x="9553575" y="4476750"/>
          <a:ext cx="2124075" cy="12763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18</xdr:col>
      <xdr:colOff>0</xdr:colOff>
      <xdr:row>2</xdr:row>
      <xdr:rowOff>209550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6B45FE77-2649-40F9-9158-9B65B0FEE5AE}"/>
            </a:ext>
          </a:extLst>
        </xdr:cNvPr>
        <xdr:cNvSpPr/>
      </xdr:nvSpPr>
      <xdr:spPr>
        <a:xfrm>
          <a:off x="12372975" y="419100"/>
          <a:ext cx="5657850" cy="2095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9</xdr:col>
      <xdr:colOff>942975</xdr:colOff>
      <xdr:row>2</xdr:row>
      <xdr:rowOff>104775</xdr:rowOff>
    </xdr:from>
    <xdr:to>
      <xdr:col>11</xdr:col>
      <xdr:colOff>0</xdr:colOff>
      <xdr:row>24</xdr:row>
      <xdr:rowOff>9525</xdr:rowOff>
    </xdr:to>
    <xdr:cxnSp macro="">
      <xdr:nvCxnSpPr>
        <xdr:cNvPr id="4" name="연결선: 꺾임 3">
          <a:extLst>
            <a:ext uri="{FF2B5EF4-FFF2-40B4-BE49-F238E27FC236}">
              <a16:creationId xmlns:a16="http://schemas.microsoft.com/office/drawing/2014/main" id="{2E96EC26-4E65-40CA-A607-B3243ACBDF1C}"/>
            </a:ext>
          </a:extLst>
        </xdr:cNvPr>
        <xdr:cNvCxnSpPr>
          <a:stCxn id="2" idx="3"/>
          <a:endCxn id="3" idx="1"/>
        </xdr:cNvCxnSpPr>
      </xdr:nvCxnSpPr>
      <xdr:spPr>
        <a:xfrm flipV="1">
          <a:off x="11677650" y="523875"/>
          <a:ext cx="695325" cy="4591050"/>
        </a:xfrm>
        <a:prstGeom prst="bentConnector3">
          <a:avLst/>
        </a:prstGeom>
        <a:ln w="12700" cmpd="sng">
          <a:solidFill>
            <a:schemeClr val="accent1">
              <a:lumMod val="50000"/>
            </a:schemeClr>
          </a:solidFill>
          <a:headEnd type="triangle" w="lg" len="lg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77"/>
  <sheetViews>
    <sheetView tabSelected="1" topLeftCell="A28" workbookViewId="0">
      <selection activeCell="I40" sqref="I40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7310</v>
      </c>
      <c r="C2" s="3"/>
      <c r="D2" s="47"/>
      <c r="E2" s="7"/>
      <c r="H2" s="67"/>
    </row>
    <row r="3" spans="2:8" customFormat="1">
      <c r="D3" s="48" t="s">
        <v>5244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22" t="s">
        <v>7313</v>
      </c>
      <c r="E6" s="7"/>
      <c r="F6" s="24"/>
    </row>
    <row r="7" spans="2:8">
      <c r="B7" s="1692"/>
      <c r="C7" s="1119"/>
      <c r="D7" s="1933" t="s">
        <v>7703</v>
      </c>
      <c r="E7" s="1934"/>
      <c r="F7" s="24"/>
    </row>
    <row r="8" spans="2:8" ht="27">
      <c r="B8" s="1692"/>
      <c r="C8" s="1119"/>
      <c r="D8" s="22"/>
      <c r="E8" s="6" t="s">
        <v>7979</v>
      </c>
      <c r="F8" s="24"/>
    </row>
    <row r="9" spans="2:8">
      <c r="B9" s="1692"/>
      <c r="C9" s="1119"/>
      <c r="D9" s="22"/>
      <c r="E9" s="7" t="s">
        <v>7526</v>
      </c>
      <c r="F9" s="24"/>
    </row>
    <row r="10" spans="2:8">
      <c r="B10" s="866"/>
      <c r="C10" s="1119"/>
      <c r="E10" s="1574"/>
      <c r="F10" s="24"/>
    </row>
    <row r="11" spans="2:8">
      <c r="B11" s="866"/>
      <c r="C11" s="1119"/>
      <c r="D11" s="1575" t="s">
        <v>7314</v>
      </c>
      <c r="F11" s="24"/>
    </row>
    <row r="12" spans="2:8" s="9" customFormat="1" ht="13.5">
      <c r="B12" s="1805"/>
      <c r="C12" s="1806"/>
      <c r="D12" s="1935" t="s">
        <v>7702</v>
      </c>
      <c r="E12" s="1936"/>
      <c r="F12" s="1807"/>
    </row>
    <row r="13" spans="2:8" ht="27">
      <c r="B13" s="1692"/>
      <c r="C13" s="1119"/>
      <c r="D13" s="1577"/>
      <c r="E13" s="404" t="s">
        <v>7978</v>
      </c>
      <c r="F13" s="24"/>
    </row>
    <row r="14" spans="2:8">
      <c r="B14" s="1692"/>
      <c r="C14" s="1119"/>
      <c r="D14" s="1577"/>
      <c r="E14" s="404"/>
      <c r="F14" s="24"/>
    </row>
    <row r="15" spans="2:8">
      <c r="B15" s="1692"/>
      <c r="C15" s="1119"/>
      <c r="D15" s="1575" t="s">
        <v>6917</v>
      </c>
      <c r="F15" s="24"/>
    </row>
    <row r="16" spans="2:8">
      <c r="B16" s="1692"/>
      <c r="C16" s="1119"/>
      <c r="D16" s="1576" t="s">
        <v>6918</v>
      </c>
      <c r="F16" s="24"/>
    </row>
    <row r="17" spans="2:6">
      <c r="B17" s="1692"/>
      <c r="C17" s="1119"/>
      <c r="D17" s="1577"/>
      <c r="E17" s="1435" t="s">
        <v>7729</v>
      </c>
      <c r="F17" s="24"/>
    </row>
    <row r="18" spans="2:6">
      <c r="B18" s="1692"/>
      <c r="C18" s="1119"/>
      <c r="D18" s="1577"/>
      <c r="E18" s="1693" t="s">
        <v>7728</v>
      </c>
      <c r="F18" s="24"/>
    </row>
    <row r="19" spans="2:6">
      <c r="B19" s="1692"/>
      <c r="C19" s="1119"/>
      <c r="D19" s="1577"/>
      <c r="E19" s="162" t="s">
        <v>6921</v>
      </c>
      <c r="F19" s="24"/>
    </row>
    <row r="20" spans="2:6">
      <c r="B20" s="1692"/>
      <c r="C20" s="1119"/>
      <c r="D20" s="1576"/>
      <c r="E20" s="162"/>
      <c r="F20" s="24"/>
    </row>
    <row r="21" spans="2:6">
      <c r="B21" s="1692"/>
      <c r="C21" s="1119"/>
      <c r="D21" s="1575" t="s">
        <v>7139</v>
      </c>
      <c r="E21" s="162"/>
      <c r="F21" s="24"/>
    </row>
    <row r="22" spans="2:6">
      <c r="B22" s="866"/>
      <c r="C22" s="1119"/>
      <c r="D22" s="1576" t="s">
        <v>7140</v>
      </c>
      <c r="E22" s="162"/>
      <c r="F22" s="24"/>
    </row>
    <row r="23" spans="2:6">
      <c r="B23" s="1692"/>
      <c r="C23" s="1119"/>
      <c r="D23" s="1577"/>
      <c r="E23" s="1435" t="s">
        <v>8052</v>
      </c>
      <c r="F23" s="24"/>
    </row>
    <row r="24" spans="2:6">
      <c r="B24" s="1692"/>
      <c r="C24" s="1119"/>
      <c r="D24" s="1577"/>
      <c r="E24" s="1693" t="s">
        <v>7732</v>
      </c>
      <c r="F24" s="24"/>
    </row>
    <row r="25" spans="2:6">
      <c r="B25" s="1692"/>
      <c r="C25" s="1119"/>
      <c r="D25" s="1577"/>
      <c r="E25" s="162" t="s">
        <v>7193</v>
      </c>
      <c r="F25" s="24"/>
    </row>
    <row r="26" spans="2:6">
      <c r="B26" s="1692"/>
      <c r="C26" s="1119"/>
      <c r="D26" s="1577"/>
      <c r="E26" s="1435" t="s">
        <v>7804</v>
      </c>
      <c r="F26" s="24"/>
    </row>
    <row r="27" spans="2:6">
      <c r="B27" s="1692"/>
      <c r="C27" s="1119"/>
      <c r="D27" s="1577"/>
      <c r="E27" s="162" t="s">
        <v>7803</v>
      </c>
      <c r="F27" s="24"/>
    </row>
    <row r="28" spans="2:6">
      <c r="B28" s="1692"/>
      <c r="C28" s="1119"/>
      <c r="D28" s="9"/>
      <c r="E28" s="1574"/>
      <c r="F28" s="24"/>
    </row>
    <row r="29" spans="2:6">
      <c r="B29" s="1692"/>
      <c r="C29" s="1119"/>
      <c r="D29" s="22" t="s">
        <v>7316</v>
      </c>
      <c r="E29" s="1574"/>
      <c r="F29" s="24"/>
    </row>
    <row r="30" spans="2:6">
      <c r="B30" s="1692"/>
      <c r="C30" s="1119"/>
      <c r="D30" s="9" t="s">
        <v>7318</v>
      </c>
      <c r="E30" s="1574"/>
      <c r="F30" s="24"/>
    </row>
    <row r="31" spans="2:6">
      <c r="B31" s="1692"/>
      <c r="C31" s="1119"/>
      <c r="D31" s="9" t="s">
        <v>7319</v>
      </c>
      <c r="E31" s="1574"/>
      <c r="F31" s="24"/>
    </row>
    <row r="32" spans="2:6">
      <c r="B32" s="1692"/>
      <c r="C32" s="1119"/>
      <c r="D32" s="9" t="s">
        <v>7805</v>
      </c>
      <c r="E32" s="1574"/>
      <c r="F32" s="24"/>
    </row>
    <row r="33" spans="2:6">
      <c r="B33" s="1692"/>
      <c r="C33" s="1119"/>
      <c r="D33" s="1639" t="s">
        <v>7806</v>
      </c>
      <c r="E33" s="1574"/>
      <c r="F33" s="24"/>
    </row>
    <row r="34" spans="2:6">
      <c r="B34" s="1692"/>
      <c r="C34" s="1119"/>
      <c r="D34" s="9" t="s">
        <v>7807</v>
      </c>
      <c r="E34" s="1574"/>
      <c r="F34" s="24"/>
    </row>
    <row r="35" spans="2:6">
      <c r="B35" s="1692"/>
      <c r="C35" s="1119"/>
      <c r="D35" s="9"/>
      <c r="E35" s="1574"/>
      <c r="F35" s="24"/>
    </row>
    <row r="36" spans="2:6">
      <c r="B36" s="1692"/>
      <c r="C36" s="1119"/>
      <c r="D36" s="22" t="s">
        <v>7317</v>
      </c>
      <c r="E36" s="1574"/>
      <c r="F36" s="24"/>
    </row>
    <row r="37" spans="2:6">
      <c r="B37" s="1692"/>
      <c r="C37" s="1119"/>
      <c r="D37" s="9" t="s">
        <v>7808</v>
      </c>
      <c r="E37" s="1574"/>
      <c r="F37" s="24"/>
    </row>
    <row r="38" spans="2:6">
      <c r="B38" s="1692"/>
      <c r="C38" s="1119"/>
      <c r="D38" s="9" t="s">
        <v>7809</v>
      </c>
      <c r="E38" s="1574"/>
      <c r="F38" s="24"/>
    </row>
    <row r="39" spans="2:6">
      <c r="B39" s="1692"/>
      <c r="C39" s="1119"/>
      <c r="D39" s="9"/>
      <c r="E39" s="1574"/>
      <c r="F39" s="24"/>
    </row>
    <row r="40" spans="2:6">
      <c r="B40" s="1692"/>
      <c r="C40" s="1119"/>
      <c r="D40" s="22" t="s">
        <v>7320</v>
      </c>
      <c r="E40" s="1574"/>
      <c r="F40" s="24"/>
    </row>
    <row r="41" spans="2:6">
      <c r="B41" s="1692"/>
      <c r="C41" s="1119"/>
      <c r="D41" s="1933" t="s">
        <v>7981</v>
      </c>
      <c r="E41" s="1933"/>
      <c r="F41" s="24"/>
    </row>
    <row r="42" spans="2:6">
      <c r="B42" s="1692"/>
      <c r="C42" s="1119"/>
      <c r="D42" s="9" t="s">
        <v>7495</v>
      </c>
      <c r="E42" s="1574"/>
      <c r="F42" s="24"/>
    </row>
    <row r="43" spans="2:6">
      <c r="B43" s="1692"/>
      <c r="C43" s="1119"/>
      <c r="D43" s="9"/>
      <c r="E43" s="1840" t="s">
        <v>7980</v>
      </c>
      <c r="F43" s="24"/>
    </row>
    <row r="44" spans="2:6">
      <c r="B44" s="1692"/>
      <c r="C44" s="1119"/>
      <c r="D44" s="9"/>
      <c r="E44" s="1574"/>
      <c r="F44" s="24"/>
    </row>
    <row r="45" spans="2:6">
      <c r="B45" s="1692"/>
      <c r="C45" s="1119"/>
      <c r="D45" s="22" t="s">
        <v>7701</v>
      </c>
      <c r="E45" s="1574"/>
      <c r="F45" s="24"/>
    </row>
    <row r="46" spans="2:6">
      <c r="B46" s="1692"/>
      <c r="C46" s="1119"/>
      <c r="D46" s="1933" t="s">
        <v>7704</v>
      </c>
      <c r="E46" s="1934"/>
      <c r="F46" s="24"/>
    </row>
    <row r="47" spans="2:6">
      <c r="B47" s="1692"/>
      <c r="C47" s="1119"/>
      <c r="D47" s="9"/>
      <c r="E47" s="1574"/>
      <c r="F47" s="24"/>
    </row>
    <row r="48" spans="2:6">
      <c r="B48" s="1692"/>
      <c r="C48" s="1119"/>
      <c r="D48" s="9"/>
      <c r="E48" s="1574"/>
      <c r="F48" s="24"/>
    </row>
    <row r="49" spans="2:6">
      <c r="B49" s="1692"/>
      <c r="C49" s="1119"/>
      <c r="D49" s="22" t="s">
        <v>5979</v>
      </c>
      <c r="F49" s="24"/>
    </row>
    <row r="50" spans="2:6">
      <c r="B50" s="1692"/>
      <c r="C50" s="1119"/>
      <c r="D50" s="1532" t="s">
        <v>7733</v>
      </c>
      <c r="F50" s="24"/>
    </row>
    <row r="51" spans="2:6">
      <c r="B51" s="1692"/>
      <c r="C51" s="1119"/>
      <c r="D51" s="26"/>
      <c r="E51" s="9" t="s">
        <v>8054</v>
      </c>
      <c r="F51" s="24"/>
    </row>
    <row r="52" spans="2:6">
      <c r="B52" s="1692"/>
      <c r="C52" s="1119"/>
      <c r="D52" s="26"/>
      <c r="E52" s="9" t="s">
        <v>8035</v>
      </c>
      <c r="F52" s="24"/>
    </row>
    <row r="53" spans="2:6">
      <c r="B53" s="1692"/>
      <c r="C53" s="1119"/>
      <c r="D53" s="26"/>
      <c r="F53" s="24"/>
    </row>
    <row r="54" spans="2:6">
      <c r="B54" s="1692"/>
      <c r="C54" s="1119"/>
      <c r="D54" s="23" t="s">
        <v>264</v>
      </c>
      <c r="F54" s="24"/>
    </row>
    <row r="55" spans="2:6">
      <c r="B55" s="866"/>
      <c r="C55" s="1119"/>
      <c r="D55" s="26"/>
      <c r="E55" s="1435" t="s">
        <v>7730</v>
      </c>
      <c r="F55" s="24"/>
    </row>
    <row r="56" spans="2:6">
      <c r="B56" s="866"/>
      <c r="C56" s="1119"/>
      <c r="D56" s="26"/>
      <c r="E56" s="9" t="s">
        <v>7135</v>
      </c>
      <c r="F56" s="24"/>
    </row>
    <row r="57" spans="2:6">
      <c r="B57" s="1692"/>
      <c r="C57" s="1119"/>
      <c r="D57" s="26"/>
      <c r="E57" s="1435" t="s">
        <v>7731</v>
      </c>
      <c r="F57" s="24"/>
    </row>
    <row r="58" spans="2:6">
      <c r="B58" s="1692"/>
      <c r="C58" s="1119"/>
      <c r="D58" s="26"/>
      <c r="F58" s="24"/>
    </row>
    <row r="59" spans="2:6">
      <c r="B59" s="1692"/>
      <c r="C59" s="1119"/>
      <c r="D59" s="1639" t="s">
        <v>8053</v>
      </c>
      <c r="E59" s="606"/>
      <c r="F59" s="24"/>
    </row>
    <row r="60" spans="2:6">
      <c r="B60" s="20"/>
      <c r="C60" s="1119"/>
      <c r="D60" s="26"/>
      <c r="E60" s="9" t="s">
        <v>5986</v>
      </c>
      <c r="F60" s="24"/>
    </row>
    <row r="61" spans="2:6">
      <c r="B61" s="20"/>
      <c r="C61" s="21"/>
      <c r="D61" s="26"/>
      <c r="E61" s="9" t="s">
        <v>5987</v>
      </c>
      <c r="F61" s="24"/>
    </row>
    <row r="62" spans="2:6">
      <c r="B62" s="20"/>
      <c r="C62" s="21"/>
      <c r="D62" s="26"/>
      <c r="E62" s="9" t="s">
        <v>7134</v>
      </c>
      <c r="F62" s="24"/>
    </row>
    <row r="63" spans="2:6">
      <c r="B63" s="866"/>
      <c r="C63" s="21"/>
      <c r="E63" s="1435"/>
      <c r="F63" s="24"/>
    </row>
    <row r="64" spans="2:6">
      <c r="B64" s="51"/>
      <c r="C64" s="49"/>
      <c r="D64" s="26" t="s">
        <v>4055</v>
      </c>
      <c r="F64" s="24"/>
    </row>
    <row r="65" spans="2:6">
      <c r="B65" s="1738"/>
      <c r="C65" s="49"/>
      <c r="D65" s="26" t="s">
        <v>7311</v>
      </c>
      <c r="F65" s="24"/>
    </row>
    <row r="66" spans="2:6">
      <c r="B66" s="1738"/>
      <c r="C66" s="49"/>
      <c r="D66" s="26"/>
      <c r="E66" s="9" t="s">
        <v>7312</v>
      </c>
      <c r="F66" s="24"/>
    </row>
    <row r="67" spans="2:6">
      <c r="B67" s="1738"/>
      <c r="C67" s="49"/>
      <c r="D67" s="26"/>
      <c r="E67" s="9" t="s">
        <v>7315</v>
      </c>
      <c r="F67" s="24"/>
    </row>
    <row r="68" spans="2:6">
      <c r="B68" s="1738"/>
      <c r="C68" s="49"/>
      <c r="D68" s="26"/>
      <c r="F68" s="24"/>
    </row>
    <row r="69" spans="2:6">
      <c r="B69" s="1738"/>
      <c r="C69" s="49"/>
      <c r="D69" s="26"/>
      <c r="F69" s="24"/>
    </row>
    <row r="70" spans="2:6">
      <c r="B70" s="1738"/>
      <c r="C70" s="49"/>
      <c r="D70" s="26" t="s">
        <v>502</v>
      </c>
      <c r="F70" s="24"/>
    </row>
    <row r="71" spans="2:6">
      <c r="B71" s="1738"/>
      <c r="C71" s="49"/>
      <c r="F71" s="24"/>
    </row>
    <row r="72" spans="2:6">
      <c r="B72" s="1738"/>
      <c r="C72" s="49"/>
      <c r="D72" s="19"/>
      <c r="F72" s="24"/>
    </row>
    <row r="73" spans="2:6">
      <c r="B73" s="1738"/>
      <c r="C73" s="49"/>
      <c r="D73" s="26" t="s">
        <v>5978</v>
      </c>
      <c r="F73" s="24"/>
    </row>
    <row r="74" spans="2:6">
      <c r="B74" s="1738"/>
      <c r="C74" s="49"/>
      <c r="D74" s="26"/>
      <c r="E74" s="1918" t="s">
        <v>7982</v>
      </c>
      <c r="F74" s="24"/>
    </row>
    <row r="75" spans="2:6">
      <c r="B75" s="1738"/>
      <c r="C75" s="49"/>
      <c r="D75" s="26"/>
      <c r="E75" s="1094"/>
      <c r="F75" s="24"/>
    </row>
    <row r="76" spans="2:6">
      <c r="B76" s="1738"/>
      <c r="C76" s="49"/>
      <c r="D76" s="26"/>
      <c r="F76" s="24"/>
    </row>
    <row r="77" spans="2:6">
      <c r="B77" s="52"/>
      <c r="C77" s="50"/>
      <c r="D77" s="27"/>
      <c r="E77" s="8"/>
      <c r="F77" s="28"/>
    </row>
  </sheetData>
  <mergeCells count="4">
    <mergeCell ref="D7:E7"/>
    <mergeCell ref="D41:E41"/>
    <mergeCell ref="D12:E12"/>
    <mergeCell ref="D46:E46"/>
  </mergeCells>
  <phoneticPr fontId="6" type="noConversion"/>
  <hyperlinks>
    <hyperlink ref="D41" location="'20170627_OccupationtStage'!A1" display="(1) 점령전 관련 상세 기획문서_OccupationStage 참고"/>
    <hyperlink ref="D7:E7" location="'20170627_ItemATKPow'!A1" display="(1) 무기 공격력 상향"/>
    <hyperlink ref="D12:E12" location="'20170627_TranscendentStage'!A1" display="(1) 초월던전 확장 - 200단계까지 확장"/>
    <hyperlink ref="D46:E46" location="'20170627_ShopPackage'!A1" display="(1) 전승 재료 패키지 및 전승석 상품 추가"/>
    <hyperlink ref="E17" location="'20170627_AlchemyInfo'!A1" display="연성 비용 및 재료 정보 : 20170627_AlchemyInfo 참고"/>
    <hyperlink ref="E18" location="'20170627_AlchemyResultItemGroup'!A1" display="연성 결과물 아이템 그룹 정보 : 20170627_AlchemyResultItemGroup 참고"/>
    <hyperlink ref="E23" location="'20170627_SuccessionSkill'!A1" display="(1) 8종의 전승 스킬 추가 (전승 8종에 대한 스킬 능력 : 20170627_SuccessionSkill 참고)"/>
    <hyperlink ref="E24" location="'20170627_SuccessionMaterial'!A1" display="(2) 전승 스킬 강화에 필요한 재료 추가 (재료 종류 및 획득 방법 : 20170627_SuccessionMaterialInfo 참고)"/>
    <hyperlink ref="D50" location="'20170627_CharacterGuardianLevel'!A1" display="수호자 레벨 상승에 따른 레벨구간 별 추가 생명력 및 방어력 부여 : 20170619_수호자 레벨별 추가 보너스 스테이터스 참고"/>
    <hyperlink ref="E55" location="'20170627_ItemFixedOption'!A1" display="가디언 세트에 맞는 세트 아이템 고정 옵션 밸런스 변경 : 20170619_세트 아이템 고정옵션 개선 참고"/>
    <hyperlink ref="D59" location="'20170627_GuardianStone'!A1" display="수호석 : 20170627_GuardianStone 참고"/>
    <hyperlink ref="E57" location="'20170627_ItemSetOption'!A1" display="장신구 세트 옵션 개선 : 20170619_장신구 세트 옵션 개선 참고"/>
    <hyperlink ref="E26" location="'20170627_MaterialCalculate'!A1" display="(4) [NOX] 아이템 분해 시 획득 가능한 전승 재료 아이템 개수 계산표 : 20170627_MaterialCalculate 참고"/>
    <hyperlink ref="D33" location="'20170627_ShopMileageExchnage'!A1" display="(4) 마일리지샵 녹스 요구사항 변경_MileageExchange 참고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I40"/>
  <sheetViews>
    <sheetView workbookViewId="0"/>
  </sheetViews>
  <sheetFormatPr defaultRowHeight="16.5"/>
  <cols>
    <col min="1" max="1" width="2.875" customWidth="1"/>
    <col min="2" max="2" width="35.25" bestFit="1" customWidth="1"/>
    <col min="3" max="3" width="18.875" bestFit="1" customWidth="1"/>
    <col min="4" max="4" width="8.625" bestFit="1" customWidth="1"/>
    <col min="5" max="5" width="14.625" bestFit="1" customWidth="1"/>
    <col min="6" max="6" width="10.25" bestFit="1" customWidth="1"/>
    <col min="7" max="7" width="14.625" bestFit="1" customWidth="1"/>
    <col min="8" max="8" width="8.625" bestFit="1" customWidth="1"/>
    <col min="9" max="9" width="14.625" bestFit="1" customWidth="1"/>
  </cols>
  <sheetData>
    <row r="2" spans="2:9">
      <c r="B2" s="923" t="s">
        <v>6960</v>
      </c>
    </row>
    <row r="3" spans="2:9" ht="27">
      <c r="B3" s="30" t="s">
        <v>5272</v>
      </c>
      <c r="C3" s="38" t="s">
        <v>5338</v>
      </c>
      <c r="D3" s="30" t="s">
        <v>5272</v>
      </c>
      <c r="E3" s="38" t="s">
        <v>5341</v>
      </c>
      <c r="F3" s="30" t="s">
        <v>5272</v>
      </c>
      <c r="G3" s="38" t="s">
        <v>5341</v>
      </c>
      <c r="H3" s="30" t="s">
        <v>5272</v>
      </c>
      <c r="I3" s="38" t="s">
        <v>5341</v>
      </c>
    </row>
    <row r="4" spans="2:9">
      <c r="B4" s="1718" t="s">
        <v>6959</v>
      </c>
      <c r="C4" s="1717">
        <v>5000000</v>
      </c>
      <c r="D4" s="1717" t="s">
        <v>3947</v>
      </c>
      <c r="E4" s="1717">
        <v>150000</v>
      </c>
      <c r="F4" s="1717" t="s">
        <v>3567</v>
      </c>
      <c r="G4" s="1717">
        <v>200</v>
      </c>
      <c r="H4" s="1717" t="s">
        <v>6922</v>
      </c>
      <c r="I4" s="1717">
        <v>100</v>
      </c>
    </row>
    <row r="5" spans="2:9">
      <c r="B5" s="1718" t="s">
        <v>6958</v>
      </c>
      <c r="C5" s="1717">
        <v>5000000</v>
      </c>
      <c r="D5" s="1717" t="s">
        <v>3947</v>
      </c>
      <c r="E5" s="1717">
        <v>150000</v>
      </c>
      <c r="F5" s="1717" t="s">
        <v>3567</v>
      </c>
      <c r="G5" s="1717">
        <v>200</v>
      </c>
      <c r="H5" s="1717" t="s">
        <v>6922</v>
      </c>
      <c r="I5" s="1717">
        <v>100</v>
      </c>
    </row>
    <row r="6" spans="2:9">
      <c r="B6" s="1718" t="s">
        <v>6957</v>
      </c>
      <c r="C6" s="1717">
        <v>5000000</v>
      </c>
      <c r="D6" s="1717" t="s">
        <v>3947</v>
      </c>
      <c r="E6" s="1717">
        <v>150000</v>
      </c>
      <c r="F6" s="1717" t="s">
        <v>3567</v>
      </c>
      <c r="G6" s="1717">
        <v>200</v>
      </c>
      <c r="H6" s="1717" t="s">
        <v>6922</v>
      </c>
      <c r="I6" s="1717">
        <v>100</v>
      </c>
    </row>
    <row r="7" spans="2:9">
      <c r="B7" s="1718" t="s">
        <v>6956</v>
      </c>
      <c r="C7" s="1717">
        <v>5000000</v>
      </c>
      <c r="D7" s="1717" t="s">
        <v>3947</v>
      </c>
      <c r="E7" s="1717">
        <v>150000</v>
      </c>
      <c r="F7" s="1717" t="s">
        <v>3567</v>
      </c>
      <c r="G7" s="1717">
        <v>200</v>
      </c>
      <c r="H7" s="1717" t="s">
        <v>6922</v>
      </c>
      <c r="I7" s="1717">
        <v>100</v>
      </c>
    </row>
    <row r="8" spans="2:9">
      <c r="B8" s="1718" t="s">
        <v>6955</v>
      </c>
      <c r="C8" s="1717">
        <v>5000000</v>
      </c>
      <c r="D8" s="1717" t="s">
        <v>3947</v>
      </c>
      <c r="E8" s="1717">
        <v>150000</v>
      </c>
      <c r="F8" s="1717" t="s">
        <v>3567</v>
      </c>
      <c r="G8" s="1717">
        <v>200</v>
      </c>
      <c r="H8" s="1717" t="s">
        <v>6922</v>
      </c>
      <c r="I8" s="1717">
        <v>100</v>
      </c>
    </row>
    <row r="9" spans="2:9">
      <c r="B9" s="1718" t="s">
        <v>6954</v>
      </c>
      <c r="C9" s="1717">
        <v>5000000</v>
      </c>
      <c r="D9" s="1717" t="s">
        <v>3947</v>
      </c>
      <c r="E9" s="1717">
        <v>150000</v>
      </c>
      <c r="F9" s="1717" t="s">
        <v>3567</v>
      </c>
      <c r="G9" s="1717">
        <v>200</v>
      </c>
      <c r="H9" s="1717" t="s">
        <v>6922</v>
      </c>
      <c r="I9" s="1717">
        <v>100</v>
      </c>
    </row>
    <row r="10" spans="2:9">
      <c r="B10" s="1716" t="s">
        <v>6953</v>
      </c>
      <c r="C10" s="1715">
        <v>4000000</v>
      </c>
      <c r="D10" s="1715" t="s">
        <v>3947</v>
      </c>
      <c r="E10" s="1715">
        <v>100000</v>
      </c>
      <c r="F10" s="1715" t="s">
        <v>3567</v>
      </c>
      <c r="G10" s="1715">
        <v>200</v>
      </c>
      <c r="H10" s="1715" t="s">
        <v>6922</v>
      </c>
      <c r="I10" s="1715">
        <v>100</v>
      </c>
    </row>
    <row r="11" spans="2:9">
      <c r="B11" s="1716" t="s">
        <v>6952</v>
      </c>
      <c r="C11" s="1715">
        <v>4000000</v>
      </c>
      <c r="D11" s="1715" t="s">
        <v>3947</v>
      </c>
      <c r="E11" s="1715">
        <v>100000</v>
      </c>
      <c r="F11" s="1715" t="s">
        <v>3567</v>
      </c>
      <c r="G11" s="1715">
        <v>200</v>
      </c>
      <c r="H11" s="1715" t="s">
        <v>6922</v>
      </c>
      <c r="I11" s="1715">
        <v>100</v>
      </c>
    </row>
    <row r="12" spans="2:9">
      <c r="B12" s="1716" t="s">
        <v>6951</v>
      </c>
      <c r="C12" s="1715">
        <v>4000000</v>
      </c>
      <c r="D12" s="1715" t="s">
        <v>3947</v>
      </c>
      <c r="E12" s="1715">
        <v>100000</v>
      </c>
      <c r="F12" s="1715" t="s">
        <v>3567</v>
      </c>
      <c r="G12" s="1715">
        <v>200</v>
      </c>
      <c r="H12" s="1715" t="s">
        <v>6922</v>
      </c>
      <c r="I12" s="1715">
        <v>100</v>
      </c>
    </row>
    <row r="13" spans="2:9">
      <c r="B13" s="1716" t="s">
        <v>6950</v>
      </c>
      <c r="C13" s="1715">
        <v>4000000</v>
      </c>
      <c r="D13" s="1715" t="s">
        <v>3947</v>
      </c>
      <c r="E13" s="1715">
        <v>100000</v>
      </c>
      <c r="F13" s="1715" t="s">
        <v>3567</v>
      </c>
      <c r="G13" s="1715">
        <v>200</v>
      </c>
      <c r="H13" s="1715" t="s">
        <v>6922</v>
      </c>
      <c r="I13" s="1715">
        <v>100</v>
      </c>
    </row>
    <row r="14" spans="2:9">
      <c r="B14" s="1716" t="s">
        <v>6949</v>
      </c>
      <c r="C14" s="1715">
        <v>4000000</v>
      </c>
      <c r="D14" s="1715" t="s">
        <v>3947</v>
      </c>
      <c r="E14" s="1715">
        <v>100000</v>
      </c>
      <c r="F14" s="1715" t="s">
        <v>3567</v>
      </c>
      <c r="G14" s="1715">
        <v>200</v>
      </c>
      <c r="H14" s="1715" t="s">
        <v>6922</v>
      </c>
      <c r="I14" s="1715">
        <v>100</v>
      </c>
    </row>
    <row r="15" spans="2:9">
      <c r="B15" s="1716" t="s">
        <v>6948</v>
      </c>
      <c r="C15" s="1715">
        <v>4000000</v>
      </c>
      <c r="D15" s="1715" t="s">
        <v>3947</v>
      </c>
      <c r="E15" s="1715">
        <v>100000</v>
      </c>
      <c r="F15" s="1715" t="s">
        <v>3567</v>
      </c>
      <c r="G15" s="1715">
        <v>200</v>
      </c>
      <c r="H15" s="1715" t="s">
        <v>6922</v>
      </c>
      <c r="I15" s="1715">
        <v>100</v>
      </c>
    </row>
    <row r="16" spans="2:9">
      <c r="B16" s="1716" t="s">
        <v>6947</v>
      </c>
      <c r="C16" s="1715">
        <v>4000000</v>
      </c>
      <c r="D16" s="1715" t="s">
        <v>3947</v>
      </c>
      <c r="E16" s="1715">
        <v>100000</v>
      </c>
      <c r="F16" s="1715" t="s">
        <v>3567</v>
      </c>
      <c r="G16" s="1715">
        <v>200</v>
      </c>
      <c r="H16" s="1715" t="s">
        <v>6922</v>
      </c>
      <c r="I16" s="1715">
        <v>100</v>
      </c>
    </row>
    <row r="17" spans="2:9">
      <c r="B17" s="1716" t="s">
        <v>6946</v>
      </c>
      <c r="C17" s="1715">
        <v>4000000</v>
      </c>
      <c r="D17" s="1715" t="s">
        <v>3947</v>
      </c>
      <c r="E17" s="1715">
        <v>100000</v>
      </c>
      <c r="F17" s="1715" t="s">
        <v>3567</v>
      </c>
      <c r="G17" s="1715">
        <v>200</v>
      </c>
      <c r="H17" s="1715" t="s">
        <v>6922</v>
      </c>
      <c r="I17" s="1715">
        <v>100</v>
      </c>
    </row>
    <row r="18" spans="2:9">
      <c r="B18" s="1716" t="s">
        <v>6945</v>
      </c>
      <c r="C18" s="1715">
        <v>4000000</v>
      </c>
      <c r="D18" s="1715" t="s">
        <v>3947</v>
      </c>
      <c r="E18" s="1715">
        <v>100000</v>
      </c>
      <c r="F18" s="1715" t="s">
        <v>3567</v>
      </c>
      <c r="G18" s="1715">
        <v>200</v>
      </c>
      <c r="H18" s="1715" t="s">
        <v>6922</v>
      </c>
      <c r="I18" s="1715">
        <v>100</v>
      </c>
    </row>
    <row r="19" spans="2:9">
      <c r="B19" s="1716" t="s">
        <v>6944</v>
      </c>
      <c r="C19" s="1715">
        <v>4000000</v>
      </c>
      <c r="D19" s="1715" t="s">
        <v>3947</v>
      </c>
      <c r="E19" s="1715">
        <v>100000</v>
      </c>
      <c r="F19" s="1715" t="s">
        <v>3567</v>
      </c>
      <c r="G19" s="1715">
        <v>200</v>
      </c>
      <c r="H19" s="1715" t="s">
        <v>6922</v>
      </c>
      <c r="I19" s="1715">
        <v>100</v>
      </c>
    </row>
    <row r="20" spans="2:9">
      <c r="B20" s="1716" t="s">
        <v>6943</v>
      </c>
      <c r="C20" s="1715">
        <v>4000000</v>
      </c>
      <c r="D20" s="1715" t="s">
        <v>3947</v>
      </c>
      <c r="E20" s="1715">
        <v>100000</v>
      </c>
      <c r="F20" s="1715" t="s">
        <v>3567</v>
      </c>
      <c r="G20" s="1715">
        <v>200</v>
      </c>
      <c r="H20" s="1715" t="s">
        <v>6922</v>
      </c>
      <c r="I20" s="1715">
        <v>100</v>
      </c>
    </row>
    <row r="21" spans="2:9">
      <c r="B21" s="1716" t="s">
        <v>6942</v>
      </c>
      <c r="C21" s="1715">
        <v>4000000</v>
      </c>
      <c r="D21" s="1715" t="s">
        <v>3947</v>
      </c>
      <c r="E21" s="1715">
        <v>100000</v>
      </c>
      <c r="F21" s="1715" t="s">
        <v>3567</v>
      </c>
      <c r="G21" s="1715">
        <v>200</v>
      </c>
      <c r="H21" s="1715" t="s">
        <v>6922</v>
      </c>
      <c r="I21" s="1715">
        <v>100</v>
      </c>
    </row>
    <row r="22" spans="2:9">
      <c r="B22" s="1716" t="s">
        <v>6941</v>
      </c>
      <c r="C22" s="1715">
        <v>4000000</v>
      </c>
      <c r="D22" s="1715" t="s">
        <v>3947</v>
      </c>
      <c r="E22" s="1715">
        <v>100000</v>
      </c>
      <c r="F22" s="1715" t="s">
        <v>3567</v>
      </c>
      <c r="G22" s="1715">
        <v>200</v>
      </c>
      <c r="H22" s="1715" t="s">
        <v>6922</v>
      </c>
      <c r="I22" s="1715">
        <v>100</v>
      </c>
    </row>
    <row r="23" spans="2:9">
      <c r="B23" s="1716" t="s">
        <v>6940</v>
      </c>
      <c r="C23" s="1715">
        <v>4000000</v>
      </c>
      <c r="D23" s="1715" t="s">
        <v>3947</v>
      </c>
      <c r="E23" s="1715">
        <v>100000</v>
      </c>
      <c r="F23" s="1715" t="s">
        <v>3567</v>
      </c>
      <c r="G23" s="1715">
        <v>200</v>
      </c>
      <c r="H23" s="1715" t="s">
        <v>6922</v>
      </c>
      <c r="I23" s="1715">
        <v>100</v>
      </c>
    </row>
    <row r="24" spans="2:9">
      <c r="B24" s="1716" t="s">
        <v>6939</v>
      </c>
      <c r="C24" s="1715">
        <v>4000000</v>
      </c>
      <c r="D24" s="1715" t="s">
        <v>3947</v>
      </c>
      <c r="E24" s="1715">
        <v>100000</v>
      </c>
      <c r="F24" s="1715" t="s">
        <v>3567</v>
      </c>
      <c r="G24" s="1715">
        <v>200</v>
      </c>
      <c r="H24" s="1715" t="s">
        <v>6922</v>
      </c>
      <c r="I24" s="1715">
        <v>100</v>
      </c>
    </row>
    <row r="25" spans="2:9">
      <c r="B25" s="1716" t="s">
        <v>6938</v>
      </c>
      <c r="C25" s="1715">
        <v>4000000</v>
      </c>
      <c r="D25" s="1715" t="s">
        <v>3947</v>
      </c>
      <c r="E25" s="1715">
        <v>100000</v>
      </c>
      <c r="F25" s="1715" t="s">
        <v>3567</v>
      </c>
      <c r="G25" s="1715">
        <v>200</v>
      </c>
      <c r="H25" s="1715" t="s">
        <v>6922</v>
      </c>
      <c r="I25" s="1715">
        <v>100</v>
      </c>
    </row>
    <row r="26" spans="2:9">
      <c r="B26" s="1716" t="s">
        <v>6937</v>
      </c>
      <c r="C26" s="1715">
        <v>4000000</v>
      </c>
      <c r="D26" s="1715" t="s">
        <v>3947</v>
      </c>
      <c r="E26" s="1715">
        <v>100000</v>
      </c>
      <c r="F26" s="1715" t="s">
        <v>3567</v>
      </c>
      <c r="G26" s="1715">
        <v>200</v>
      </c>
      <c r="H26" s="1715" t="s">
        <v>6922</v>
      </c>
      <c r="I26" s="1715">
        <v>100</v>
      </c>
    </row>
    <row r="27" spans="2:9">
      <c r="B27" s="1716" t="s">
        <v>6936</v>
      </c>
      <c r="C27" s="1715">
        <v>4000000</v>
      </c>
      <c r="D27" s="1715" t="s">
        <v>3947</v>
      </c>
      <c r="E27" s="1715">
        <v>100000</v>
      </c>
      <c r="F27" s="1715" t="s">
        <v>3567</v>
      </c>
      <c r="G27" s="1715">
        <v>200</v>
      </c>
      <c r="H27" s="1715" t="s">
        <v>6922</v>
      </c>
      <c r="I27" s="1715">
        <v>100</v>
      </c>
    </row>
    <row r="28" spans="2:9">
      <c r="B28" s="1716" t="s">
        <v>6935</v>
      </c>
      <c r="C28" s="1715">
        <v>4000000</v>
      </c>
      <c r="D28" s="1715" t="s">
        <v>3947</v>
      </c>
      <c r="E28" s="1715">
        <v>100000</v>
      </c>
      <c r="F28" s="1715" t="s">
        <v>3567</v>
      </c>
      <c r="G28" s="1715">
        <v>200</v>
      </c>
      <c r="H28" s="1715" t="s">
        <v>6922</v>
      </c>
      <c r="I28" s="1715">
        <v>100</v>
      </c>
    </row>
    <row r="29" spans="2:9">
      <c r="B29" s="1716" t="s">
        <v>6934</v>
      </c>
      <c r="C29" s="1715">
        <v>4000000</v>
      </c>
      <c r="D29" s="1715" t="s">
        <v>3947</v>
      </c>
      <c r="E29" s="1715">
        <v>100000</v>
      </c>
      <c r="F29" s="1715" t="s">
        <v>3567</v>
      </c>
      <c r="G29" s="1715">
        <v>200</v>
      </c>
      <c r="H29" s="1715" t="s">
        <v>6922</v>
      </c>
      <c r="I29" s="1715">
        <v>100</v>
      </c>
    </row>
    <row r="30" spans="2:9">
      <c r="B30" s="1716" t="s">
        <v>6933</v>
      </c>
      <c r="C30" s="1715">
        <v>4000000</v>
      </c>
      <c r="D30" s="1715" t="s">
        <v>3947</v>
      </c>
      <c r="E30" s="1715">
        <v>100000</v>
      </c>
      <c r="F30" s="1715" t="s">
        <v>3567</v>
      </c>
      <c r="G30" s="1715">
        <v>200</v>
      </c>
      <c r="H30" s="1715" t="s">
        <v>6922</v>
      </c>
      <c r="I30" s="1715">
        <v>100</v>
      </c>
    </row>
    <row r="31" spans="2:9">
      <c r="B31" s="1716" t="s">
        <v>6932</v>
      </c>
      <c r="C31" s="1715">
        <v>4000000</v>
      </c>
      <c r="D31" s="1715" t="s">
        <v>3947</v>
      </c>
      <c r="E31" s="1715">
        <v>100000</v>
      </c>
      <c r="F31" s="1715" t="s">
        <v>3567</v>
      </c>
      <c r="G31" s="1715">
        <v>200</v>
      </c>
      <c r="H31" s="1715" t="s">
        <v>6922</v>
      </c>
      <c r="I31" s="1715">
        <v>100</v>
      </c>
    </row>
    <row r="32" spans="2:9">
      <c r="B32" s="1716" t="s">
        <v>6931</v>
      </c>
      <c r="C32" s="1715">
        <v>4000000</v>
      </c>
      <c r="D32" s="1715" t="s">
        <v>3947</v>
      </c>
      <c r="E32" s="1715">
        <v>100000</v>
      </c>
      <c r="F32" s="1715" t="s">
        <v>3567</v>
      </c>
      <c r="G32" s="1715">
        <v>200</v>
      </c>
      <c r="H32" s="1715" t="s">
        <v>6922</v>
      </c>
      <c r="I32" s="1715">
        <v>100</v>
      </c>
    </row>
    <row r="33" spans="2:9">
      <c r="B33" s="1716" t="s">
        <v>6930</v>
      </c>
      <c r="C33" s="1715">
        <v>4000000</v>
      </c>
      <c r="D33" s="1715" t="s">
        <v>3947</v>
      </c>
      <c r="E33" s="1715">
        <v>100000</v>
      </c>
      <c r="F33" s="1715" t="s">
        <v>3567</v>
      </c>
      <c r="G33" s="1715">
        <v>200</v>
      </c>
      <c r="H33" s="1715" t="s">
        <v>6922</v>
      </c>
      <c r="I33" s="1715">
        <v>100</v>
      </c>
    </row>
    <row r="34" spans="2:9">
      <c r="B34" s="1716" t="s">
        <v>6929</v>
      </c>
      <c r="C34" s="1715">
        <v>4000000</v>
      </c>
      <c r="D34" s="1715" t="s">
        <v>3947</v>
      </c>
      <c r="E34" s="1715">
        <v>100000</v>
      </c>
      <c r="F34" s="1715" t="s">
        <v>3567</v>
      </c>
      <c r="G34" s="1715">
        <v>200</v>
      </c>
      <c r="H34" s="1715" t="s">
        <v>6922</v>
      </c>
      <c r="I34" s="1715">
        <v>100</v>
      </c>
    </row>
    <row r="35" spans="2:9">
      <c r="B35" s="1714" t="s">
        <v>6928</v>
      </c>
      <c r="C35" s="1712">
        <v>3000000</v>
      </c>
      <c r="D35" s="1711" t="s">
        <v>3947</v>
      </c>
      <c r="E35" s="1711">
        <v>75000</v>
      </c>
      <c r="F35" s="1711" t="s">
        <v>3567</v>
      </c>
      <c r="G35" s="1711">
        <v>200</v>
      </c>
      <c r="H35" s="1711" t="s">
        <v>6922</v>
      </c>
      <c r="I35" s="1711">
        <v>100</v>
      </c>
    </row>
    <row r="36" spans="2:9">
      <c r="B36" s="1714" t="s">
        <v>6927</v>
      </c>
      <c r="C36" s="1712">
        <v>3000000</v>
      </c>
      <c r="D36" s="1711" t="s">
        <v>3947</v>
      </c>
      <c r="E36" s="1711">
        <v>75000</v>
      </c>
      <c r="F36" s="1711" t="s">
        <v>3567</v>
      </c>
      <c r="G36" s="1711">
        <v>200</v>
      </c>
      <c r="H36" s="1711" t="s">
        <v>6922</v>
      </c>
      <c r="I36" s="1711">
        <v>100</v>
      </c>
    </row>
    <row r="37" spans="2:9">
      <c r="B37" s="1714" t="s">
        <v>6926</v>
      </c>
      <c r="C37" s="1712">
        <v>3000000</v>
      </c>
      <c r="D37" s="1711" t="s">
        <v>3947</v>
      </c>
      <c r="E37" s="1711">
        <v>75000</v>
      </c>
      <c r="F37" s="1711" t="s">
        <v>3567</v>
      </c>
      <c r="G37" s="1711">
        <v>200</v>
      </c>
      <c r="H37" s="1711" t="s">
        <v>6922</v>
      </c>
      <c r="I37" s="1711">
        <v>100</v>
      </c>
    </row>
    <row r="38" spans="2:9">
      <c r="B38" s="1714" t="s">
        <v>6925</v>
      </c>
      <c r="C38" s="1712">
        <v>3000000</v>
      </c>
      <c r="D38" s="1711" t="s">
        <v>3947</v>
      </c>
      <c r="E38" s="1711">
        <v>75000</v>
      </c>
      <c r="F38" s="1711" t="s">
        <v>3567</v>
      </c>
      <c r="G38" s="1711">
        <v>200</v>
      </c>
      <c r="H38" s="1711" t="s">
        <v>6922</v>
      </c>
      <c r="I38" s="1711">
        <v>100</v>
      </c>
    </row>
    <row r="39" spans="2:9">
      <c r="B39" s="1714" t="s">
        <v>6924</v>
      </c>
      <c r="C39" s="1712">
        <v>3000000</v>
      </c>
      <c r="D39" s="1711" t="s">
        <v>3947</v>
      </c>
      <c r="E39" s="1711">
        <v>75000</v>
      </c>
      <c r="F39" s="1711" t="s">
        <v>3567</v>
      </c>
      <c r="G39" s="1711">
        <v>200</v>
      </c>
      <c r="H39" s="1711" t="s">
        <v>6922</v>
      </c>
      <c r="I39" s="1711">
        <v>100</v>
      </c>
    </row>
    <row r="40" spans="2:9">
      <c r="B40" s="1713" t="s">
        <v>6923</v>
      </c>
      <c r="C40" s="1712">
        <v>3000000</v>
      </c>
      <c r="D40" s="1711" t="s">
        <v>3947</v>
      </c>
      <c r="E40" s="1711">
        <v>75000</v>
      </c>
      <c r="F40" s="1711" t="s">
        <v>3567</v>
      </c>
      <c r="G40" s="1711">
        <v>200</v>
      </c>
      <c r="H40" s="1711" t="s">
        <v>6922</v>
      </c>
      <c r="I40" s="1711">
        <v>100</v>
      </c>
    </row>
  </sheetData>
  <phoneticPr fontId="6" type="noConversion"/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41"/>
  <sheetViews>
    <sheetView zoomScaleNormal="100" workbookViewId="0">
      <selection activeCell="E10" sqref="E10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715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716</v>
      </c>
      <c r="E6" s="6"/>
      <c r="F6" s="24"/>
      <c r="I6" s="13"/>
    </row>
    <row r="7" spans="2:9">
      <c r="B7" s="20"/>
      <c r="C7" s="21"/>
      <c r="E7" s="6" t="s">
        <v>720</v>
      </c>
      <c r="F7" s="24"/>
      <c r="I7" s="13"/>
    </row>
    <row r="8" spans="2:9">
      <c r="B8" s="20"/>
      <c r="C8" s="21"/>
      <c r="E8" s="6" t="s">
        <v>740</v>
      </c>
      <c r="F8" s="24"/>
      <c r="I8" s="13"/>
    </row>
    <row r="9" spans="2:9">
      <c r="B9" s="20"/>
      <c r="C9" s="21"/>
      <c r="E9" s="6" t="s">
        <v>1006</v>
      </c>
      <c r="F9" s="24"/>
      <c r="I9" s="13"/>
    </row>
    <row r="10" spans="2:9">
      <c r="B10" s="20"/>
      <c r="C10" s="21"/>
      <c r="E10" s="6" t="s">
        <v>1084</v>
      </c>
      <c r="F10" s="24"/>
      <c r="I10" s="13"/>
    </row>
    <row r="11" spans="2:9">
      <c r="B11" s="20"/>
      <c r="C11" s="21"/>
      <c r="E11" s="6"/>
      <c r="F11" s="24"/>
      <c r="I11" s="13"/>
    </row>
    <row r="12" spans="2:9">
      <c r="B12" s="20"/>
      <c r="C12" s="21"/>
      <c r="F12" s="24"/>
    </row>
    <row r="13" spans="2:9">
      <c r="B13" s="20"/>
      <c r="C13" s="21"/>
      <c r="D13" s="26" t="s">
        <v>4</v>
      </c>
      <c r="F13" s="24"/>
    </row>
    <row r="14" spans="2:9">
      <c r="B14" s="20"/>
      <c r="C14" s="21"/>
      <c r="D14" s="25" t="s">
        <v>717</v>
      </c>
      <c r="F14" s="24"/>
    </row>
    <row r="15" spans="2:9">
      <c r="B15" s="20"/>
      <c r="C15" s="21"/>
      <c r="E15" s="9" t="s">
        <v>718</v>
      </c>
      <c r="F15" s="24"/>
    </row>
    <row r="16" spans="2:9">
      <c r="B16" s="20"/>
      <c r="C16" s="21"/>
      <c r="E16" s="9" t="s">
        <v>719</v>
      </c>
      <c r="F16" s="24"/>
    </row>
    <row r="17" spans="2:8">
      <c r="B17" s="20"/>
      <c r="C17" s="21"/>
      <c r="F17" s="24"/>
    </row>
    <row r="18" spans="2:8">
      <c r="B18" s="20"/>
      <c r="C18" s="21"/>
      <c r="D18" s="25" t="s">
        <v>1085</v>
      </c>
      <c r="F18" s="24"/>
    </row>
    <row r="19" spans="2:8">
      <c r="B19" s="20"/>
      <c r="C19" s="21"/>
      <c r="E19" s="12" t="s">
        <v>1082</v>
      </c>
      <c r="F19" s="24"/>
    </row>
    <row r="20" spans="2:8">
      <c r="B20" s="20"/>
      <c r="C20" s="21"/>
      <c r="E20" s="9" t="s">
        <v>1106</v>
      </c>
      <c r="F20" s="24"/>
    </row>
    <row r="21" spans="2:8">
      <c r="B21" s="20"/>
      <c r="C21" s="21"/>
      <c r="D21" s="14"/>
      <c r="F21" s="24"/>
    </row>
    <row r="22" spans="2:8">
      <c r="B22" s="20"/>
      <c r="C22" s="21"/>
      <c r="D22" s="25" t="s">
        <v>1048</v>
      </c>
      <c r="F22" s="24"/>
    </row>
    <row r="23" spans="2:8">
      <c r="B23" s="20"/>
      <c r="C23" s="21"/>
      <c r="E23" s="9" t="s">
        <v>1049</v>
      </c>
      <c r="F23" s="24"/>
    </row>
    <row r="24" spans="2:8">
      <c r="B24" s="20"/>
      <c r="C24" s="21"/>
      <c r="D24" s="29"/>
      <c r="E24" s="12" t="s">
        <v>1050</v>
      </c>
      <c r="F24" s="24"/>
    </row>
    <row r="25" spans="2:8">
      <c r="B25" s="20"/>
      <c r="C25" s="21"/>
      <c r="D25" s="29"/>
      <c r="E25" s="12" t="s">
        <v>1083</v>
      </c>
      <c r="F25" s="24"/>
    </row>
    <row r="26" spans="2:8">
      <c r="B26" s="20"/>
      <c r="C26" s="21"/>
      <c r="D26" s="29"/>
      <c r="E26" s="9" t="s">
        <v>1107</v>
      </c>
      <c r="F26" s="24"/>
    </row>
    <row r="27" spans="2:8">
      <c r="B27" s="20"/>
      <c r="C27" s="21"/>
      <c r="D27" s="29"/>
      <c r="F27" s="24"/>
    </row>
    <row r="28" spans="2:8">
      <c r="B28" s="20"/>
      <c r="C28" s="21"/>
      <c r="F28" s="24"/>
    </row>
    <row r="29" spans="2:8">
      <c r="B29" s="20"/>
      <c r="C29" s="21"/>
      <c r="D29" s="29"/>
      <c r="F29" s="24"/>
    </row>
    <row r="30" spans="2:8">
      <c r="B30" s="20"/>
      <c r="C30" s="21"/>
      <c r="D30" s="29"/>
      <c r="F30" s="24"/>
    </row>
    <row r="31" spans="2:8">
      <c r="B31" s="20"/>
      <c r="C31" s="21"/>
      <c r="D31" s="26" t="s">
        <v>461</v>
      </c>
      <c r="E31" s="7"/>
      <c r="F31" s="24"/>
      <c r="H31" s="19"/>
    </row>
    <row r="32" spans="2:8">
      <c r="B32" s="20"/>
      <c r="C32" s="21"/>
      <c r="F32" s="24"/>
      <c r="H32" s="19"/>
    </row>
    <row r="33" spans="2:8">
      <c r="B33" s="20"/>
      <c r="C33" s="21"/>
      <c r="F33" s="24"/>
      <c r="H33" s="19"/>
    </row>
    <row r="34" spans="2:8">
      <c r="B34" s="20"/>
      <c r="C34" s="21"/>
      <c r="D34" s="26"/>
      <c r="E34" s="404"/>
      <c r="F34" s="24"/>
    </row>
    <row r="35" spans="2:8">
      <c r="B35" s="20"/>
      <c r="C35" s="21"/>
      <c r="D35" s="26"/>
      <c r="F35" s="24"/>
    </row>
    <row r="36" spans="2:8">
      <c r="B36" s="20"/>
      <c r="C36" s="21"/>
      <c r="D36" s="26" t="s">
        <v>502</v>
      </c>
      <c r="F36" s="24"/>
    </row>
    <row r="37" spans="2:8">
      <c r="B37" s="20"/>
      <c r="C37" s="21"/>
      <c r="D37" s="26"/>
      <c r="F37" s="24"/>
    </row>
    <row r="38" spans="2:8">
      <c r="B38" s="51"/>
      <c r="C38" s="49"/>
      <c r="D38" s="23"/>
      <c r="E38" s="7"/>
      <c r="F38" s="24"/>
    </row>
    <row r="39" spans="2:8">
      <c r="B39" s="51"/>
      <c r="C39" s="49"/>
      <c r="D39" s="23"/>
      <c r="F39" s="24"/>
    </row>
    <row r="40" spans="2:8">
      <c r="B40" s="51"/>
      <c r="C40" s="49"/>
      <c r="D40" s="23"/>
      <c r="F40" s="24"/>
    </row>
    <row r="41" spans="2:8">
      <c r="B41" s="52"/>
      <c r="C41" s="50"/>
      <c r="D41" s="27"/>
      <c r="E41" s="8"/>
      <c r="F41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3:L56"/>
  <sheetViews>
    <sheetView topLeftCell="A31" workbookViewId="0">
      <selection activeCell="E50" sqref="E50"/>
    </sheetView>
  </sheetViews>
  <sheetFormatPr defaultRowHeight="16.5"/>
  <cols>
    <col min="1" max="4" width="4.5" customWidth="1"/>
    <col min="5" max="5" width="25.625" customWidth="1"/>
  </cols>
  <sheetData>
    <row r="3" spans="1:12">
      <c r="C3" t="s">
        <v>1054</v>
      </c>
    </row>
    <row r="4" spans="1:12">
      <c r="C4">
        <v>1</v>
      </c>
      <c r="D4" s="1" t="s">
        <v>1055</v>
      </c>
      <c r="E4" s="1"/>
      <c r="F4" s="1"/>
      <c r="G4" s="1"/>
      <c r="H4" s="1"/>
      <c r="I4" s="1"/>
      <c r="J4" s="1"/>
    </row>
    <row r="5" spans="1:12">
      <c r="D5" s="1"/>
      <c r="E5" s="1" t="s">
        <v>1053</v>
      </c>
      <c r="F5" s="1"/>
      <c r="G5" s="1"/>
      <c r="H5" s="1"/>
      <c r="I5" s="1"/>
      <c r="J5" s="1"/>
    </row>
    <row r="6" spans="1:12">
      <c r="D6" s="1"/>
      <c r="E6" s="1" t="s">
        <v>1052</v>
      </c>
      <c r="F6" s="1"/>
      <c r="G6" s="1"/>
      <c r="H6" s="1"/>
      <c r="I6" s="1"/>
      <c r="J6" s="1"/>
    </row>
    <row r="7" spans="1:12">
      <c r="D7" s="1"/>
      <c r="E7" s="405"/>
      <c r="F7" s="409" t="s">
        <v>6</v>
      </c>
      <c r="G7" s="409" t="s">
        <v>1051</v>
      </c>
      <c r="H7" s="1"/>
      <c r="I7" s="1"/>
      <c r="J7" s="1"/>
    </row>
    <row r="8" spans="1:12">
      <c r="D8" s="1"/>
      <c r="E8" s="406" t="s">
        <v>1068</v>
      </c>
      <c r="F8" s="412">
        <v>-10</v>
      </c>
      <c r="G8" s="408">
        <v>-25</v>
      </c>
      <c r="H8" s="1"/>
      <c r="I8" s="1"/>
      <c r="J8" s="1"/>
    </row>
    <row r="9" spans="1:12">
      <c r="A9" s="1"/>
      <c r="B9" s="1"/>
      <c r="C9" s="1"/>
      <c r="D9" s="31"/>
      <c r="E9" s="1"/>
      <c r="F9" s="1"/>
      <c r="G9" s="1"/>
      <c r="H9" s="1"/>
      <c r="I9" s="1"/>
      <c r="J9" s="1"/>
      <c r="K9" s="1"/>
      <c r="L9" s="1"/>
    </row>
    <row r="10" spans="1:12">
      <c r="A10" s="1"/>
      <c r="B10" s="1"/>
      <c r="C10" s="1">
        <v>2</v>
      </c>
      <c r="D10" s="1" t="s">
        <v>1057</v>
      </c>
      <c r="E10" s="1"/>
      <c r="F10" s="1"/>
      <c r="G10" s="1"/>
      <c r="H10" s="1"/>
      <c r="I10" s="1"/>
      <c r="J10" s="1"/>
      <c r="K10" s="1"/>
      <c r="L10" s="1"/>
    </row>
    <row r="11" spans="1:12">
      <c r="D11" s="1"/>
      <c r="E11" s="1" t="s">
        <v>1056</v>
      </c>
      <c r="F11" s="1"/>
      <c r="G11" s="1"/>
      <c r="H11" s="1"/>
      <c r="I11" s="1"/>
      <c r="J11" s="1"/>
    </row>
    <row r="13" spans="1:12">
      <c r="C13">
        <v>3</v>
      </c>
      <c r="D13" s="1" t="s">
        <v>1058</v>
      </c>
      <c r="E13" s="1"/>
      <c r="F13" s="1"/>
      <c r="G13" s="1"/>
      <c r="H13" s="1"/>
      <c r="I13" s="1"/>
      <c r="J13" s="1"/>
    </row>
    <row r="14" spans="1:12">
      <c r="D14" s="1"/>
      <c r="E14" s="1" t="s">
        <v>1059</v>
      </c>
      <c r="F14" s="1"/>
      <c r="G14" s="1"/>
      <c r="H14" s="1"/>
      <c r="I14" s="1"/>
      <c r="J14" s="1"/>
    </row>
    <row r="15" spans="1:12">
      <c r="D15" s="1"/>
      <c r="E15" s="31" t="s">
        <v>1060</v>
      </c>
      <c r="F15" s="1"/>
      <c r="G15" s="1"/>
      <c r="H15" s="1"/>
      <c r="I15" s="1"/>
      <c r="J15" s="1"/>
    </row>
    <row r="16" spans="1:12">
      <c r="D16" s="1"/>
      <c r="E16" s="405"/>
      <c r="F16" s="409" t="s">
        <v>6</v>
      </c>
      <c r="G16" s="409" t="s">
        <v>1051</v>
      </c>
      <c r="H16" s="1"/>
      <c r="I16" s="1"/>
      <c r="J16" s="1"/>
    </row>
    <row r="17" spans="3:10">
      <c r="D17" s="1"/>
      <c r="E17" s="406" t="s">
        <v>1061</v>
      </c>
      <c r="F17" s="410">
        <v>-3</v>
      </c>
      <c r="G17" s="408">
        <v>-5</v>
      </c>
      <c r="H17" s="1"/>
      <c r="I17" s="1"/>
      <c r="J17" s="1"/>
    </row>
    <row r="18" spans="3:10">
      <c r="D18" s="1"/>
      <c r="E18" s="406" t="s">
        <v>1062</v>
      </c>
      <c r="F18" s="410">
        <v>-5</v>
      </c>
      <c r="G18" s="408">
        <v>-10</v>
      </c>
      <c r="H18" s="1"/>
      <c r="I18" s="1"/>
      <c r="J18" s="1"/>
    </row>
    <row r="19" spans="3:10">
      <c r="D19" s="1"/>
      <c r="E19" s="406" t="s">
        <v>1063</v>
      </c>
      <c r="F19" s="410">
        <v>-7</v>
      </c>
      <c r="G19" s="408">
        <v>-15</v>
      </c>
      <c r="H19" s="1"/>
      <c r="I19" s="1"/>
      <c r="J19" s="1"/>
    </row>
    <row r="20" spans="3:10">
      <c r="D20" s="1"/>
      <c r="E20" s="406" t="s">
        <v>1064</v>
      </c>
      <c r="F20" s="410">
        <v>-9</v>
      </c>
      <c r="G20" s="408">
        <v>-20</v>
      </c>
      <c r="H20" s="1"/>
      <c r="I20" s="1"/>
      <c r="J20" s="1"/>
    </row>
    <row r="21" spans="3:10">
      <c r="D21" s="1"/>
      <c r="E21" s="406" t="s">
        <v>1065</v>
      </c>
      <c r="F21" s="411">
        <v>-11</v>
      </c>
      <c r="G21" s="408">
        <v>-25</v>
      </c>
      <c r="H21" s="1"/>
      <c r="I21" s="1"/>
      <c r="J21" s="1"/>
    </row>
    <row r="22" spans="3:10">
      <c r="D22" s="1"/>
      <c r="E22" s="406" t="s">
        <v>1066</v>
      </c>
      <c r="F22" s="410">
        <v>-13</v>
      </c>
      <c r="G22" s="408">
        <v>-30</v>
      </c>
      <c r="H22" s="1"/>
      <c r="I22" s="1"/>
      <c r="J22" s="1"/>
    </row>
    <row r="23" spans="3:10">
      <c r="D23" s="1"/>
      <c r="E23" s="406" t="s">
        <v>1067</v>
      </c>
      <c r="F23" s="410">
        <v>-15</v>
      </c>
      <c r="G23" s="408">
        <v>-35</v>
      </c>
      <c r="H23" s="1"/>
      <c r="I23" s="1"/>
      <c r="J23" s="1"/>
    </row>
    <row r="25" spans="3:10">
      <c r="C25">
        <v>4</v>
      </c>
      <c r="D25" s="1" t="s">
        <v>1069</v>
      </c>
      <c r="E25" s="1"/>
      <c r="F25" s="1"/>
      <c r="G25" s="1"/>
      <c r="H25" s="1"/>
      <c r="I25" s="1"/>
      <c r="J25" s="1"/>
    </row>
    <row r="26" spans="3:10">
      <c r="D26" s="1"/>
      <c r="E26" s="1" t="s">
        <v>1071</v>
      </c>
      <c r="F26" s="31"/>
      <c r="G26" s="1"/>
      <c r="H26" s="1"/>
      <c r="I26" s="1"/>
      <c r="J26" s="1"/>
    </row>
    <row r="27" spans="3:10">
      <c r="D27" s="1"/>
      <c r="E27" s="405"/>
      <c r="F27" s="2084" t="s">
        <v>1070</v>
      </c>
      <c r="G27" s="2084"/>
      <c r="H27" s="2084" t="s">
        <v>1079</v>
      </c>
      <c r="I27" s="2084"/>
      <c r="J27" s="1"/>
    </row>
    <row r="28" spans="3:10">
      <c r="D28" s="1"/>
      <c r="E28" s="406" t="s">
        <v>1072</v>
      </c>
      <c r="F28" s="407">
        <v>0.5</v>
      </c>
      <c r="G28" s="407">
        <v>0.7</v>
      </c>
      <c r="H28" s="408">
        <v>0.5</v>
      </c>
      <c r="I28" s="408">
        <v>0.5</v>
      </c>
      <c r="J28" s="1"/>
    </row>
    <row r="29" spans="3:10">
      <c r="D29" s="1"/>
      <c r="E29" s="406" t="s">
        <v>1073</v>
      </c>
      <c r="F29" s="407">
        <v>0.6</v>
      </c>
      <c r="G29" s="407">
        <v>0.8</v>
      </c>
      <c r="H29" s="408">
        <v>1</v>
      </c>
      <c r="I29" s="408">
        <v>1</v>
      </c>
      <c r="J29" s="1"/>
    </row>
    <row r="30" spans="3:10">
      <c r="D30" s="1"/>
      <c r="E30" s="406" t="s">
        <v>1074</v>
      </c>
      <c r="F30" s="407">
        <v>0.7</v>
      </c>
      <c r="G30" s="407">
        <v>0.9</v>
      </c>
      <c r="H30" s="408">
        <v>1.5</v>
      </c>
      <c r="I30" s="408">
        <v>1.5</v>
      </c>
      <c r="J30" s="1"/>
    </row>
    <row r="31" spans="3:10">
      <c r="D31" s="1"/>
      <c r="E31" s="406" t="s">
        <v>1075</v>
      </c>
      <c r="F31" s="407">
        <v>0.8</v>
      </c>
      <c r="G31" s="407">
        <v>1</v>
      </c>
      <c r="H31" s="408">
        <v>2</v>
      </c>
      <c r="I31" s="408">
        <v>2</v>
      </c>
      <c r="J31" s="1"/>
    </row>
    <row r="32" spans="3:10">
      <c r="D32" s="1"/>
      <c r="E32" s="406" t="s">
        <v>1076</v>
      </c>
      <c r="F32" s="407">
        <v>0.9</v>
      </c>
      <c r="G32" s="407">
        <v>1.1000000000000001</v>
      </c>
      <c r="H32" s="408">
        <v>2.5</v>
      </c>
      <c r="I32" s="408">
        <v>2.5</v>
      </c>
      <c r="J32" s="1"/>
    </row>
    <row r="33" spans="3:10">
      <c r="D33" s="1"/>
      <c r="E33" s="406" t="s">
        <v>1077</v>
      </c>
      <c r="F33" s="407">
        <v>1</v>
      </c>
      <c r="G33" s="407">
        <v>1.2</v>
      </c>
      <c r="H33" s="408">
        <v>3</v>
      </c>
      <c r="I33" s="408">
        <v>3</v>
      </c>
      <c r="J33" s="1"/>
    </row>
    <row r="34" spans="3:10">
      <c r="D34" s="1"/>
      <c r="E34" s="406" t="s">
        <v>1078</v>
      </c>
      <c r="F34" s="407">
        <v>1.1000000000000001</v>
      </c>
      <c r="G34" s="407">
        <v>1.3</v>
      </c>
      <c r="H34" s="408">
        <v>3.5</v>
      </c>
      <c r="I34" s="408">
        <v>3.5</v>
      </c>
      <c r="J34" s="1"/>
    </row>
    <row r="35" spans="3:10">
      <c r="D35" s="1"/>
      <c r="E35" s="1"/>
      <c r="F35" s="1"/>
      <c r="G35" s="1"/>
      <c r="H35" s="1"/>
      <c r="I35" s="1"/>
      <c r="J35" s="1"/>
    </row>
    <row r="36" spans="3:10">
      <c r="C36" t="s">
        <v>1086</v>
      </c>
    </row>
    <row r="37" spans="3:10">
      <c r="C37">
        <v>1</v>
      </c>
      <c r="D37" s="1" t="s">
        <v>1088</v>
      </c>
      <c r="E37" s="1"/>
    </row>
    <row r="38" spans="3:10">
      <c r="D38" s="1"/>
      <c r="E38" s="10" t="s">
        <v>1087</v>
      </c>
    </row>
    <row r="39" spans="3:10" ht="17.25" thickBot="1">
      <c r="D39" s="1"/>
      <c r="E39" s="413" t="s">
        <v>1105</v>
      </c>
      <c r="F39" s="414" t="s">
        <v>1103</v>
      </c>
      <c r="G39" s="414" t="s">
        <v>1104</v>
      </c>
    </row>
    <row r="40" spans="3:10">
      <c r="E40" s="415" t="s">
        <v>1089</v>
      </c>
      <c r="F40" s="420">
        <v>5</v>
      </c>
      <c r="G40" s="416">
        <v>8</v>
      </c>
    </row>
    <row r="41" spans="3:10" ht="17.25" thickBot="1">
      <c r="E41" s="417" t="s">
        <v>1090</v>
      </c>
      <c r="F41" s="418">
        <v>5</v>
      </c>
      <c r="G41" s="419">
        <v>5</v>
      </c>
    </row>
    <row r="42" spans="3:10">
      <c r="E42" s="415" t="s">
        <v>1091</v>
      </c>
      <c r="F42" s="420">
        <v>5</v>
      </c>
      <c r="G42" s="416">
        <v>10</v>
      </c>
    </row>
    <row r="43" spans="3:10" ht="17.25" thickBot="1">
      <c r="E43" s="417" t="s">
        <v>1092</v>
      </c>
      <c r="F43" s="418">
        <v>7</v>
      </c>
      <c r="G43" s="419">
        <v>7</v>
      </c>
    </row>
    <row r="44" spans="3:10">
      <c r="E44" s="415" t="s">
        <v>1093</v>
      </c>
      <c r="F44" s="420">
        <v>5</v>
      </c>
      <c r="G44" s="416">
        <v>12</v>
      </c>
    </row>
    <row r="45" spans="3:10" ht="17.25" thickBot="1">
      <c r="E45" s="417" t="s">
        <v>1094</v>
      </c>
      <c r="F45" s="418">
        <v>9</v>
      </c>
      <c r="G45" s="419">
        <v>9</v>
      </c>
    </row>
    <row r="46" spans="3:10">
      <c r="E46" s="415" t="s">
        <v>1095</v>
      </c>
      <c r="F46" s="420">
        <v>5</v>
      </c>
      <c r="G46" s="416">
        <v>14</v>
      </c>
    </row>
    <row r="47" spans="3:10" ht="17.25" thickBot="1">
      <c r="E47" s="417" t="s">
        <v>1096</v>
      </c>
      <c r="F47" s="418">
        <v>11</v>
      </c>
      <c r="G47" s="419">
        <v>11</v>
      </c>
    </row>
    <row r="48" spans="3:10">
      <c r="E48" s="415" t="s">
        <v>1097</v>
      </c>
      <c r="F48" s="420">
        <v>5</v>
      </c>
      <c r="G48" s="416">
        <v>16</v>
      </c>
    </row>
    <row r="49" spans="4:7" ht="17.25" thickBot="1">
      <c r="E49" s="417" t="s">
        <v>1098</v>
      </c>
      <c r="F49" s="418">
        <v>13</v>
      </c>
      <c r="G49" s="419">
        <v>13</v>
      </c>
    </row>
    <row r="50" spans="4:7">
      <c r="E50" s="415" t="s">
        <v>1099</v>
      </c>
      <c r="F50" s="420">
        <v>5</v>
      </c>
      <c r="G50" s="416">
        <v>18</v>
      </c>
    </row>
    <row r="51" spans="4:7" ht="17.25" thickBot="1">
      <c r="E51" s="417" t="s">
        <v>1100</v>
      </c>
      <c r="F51" s="418">
        <v>15</v>
      </c>
      <c r="G51" s="419">
        <v>15</v>
      </c>
    </row>
    <row r="52" spans="4:7">
      <c r="E52" s="415" t="s">
        <v>1101</v>
      </c>
      <c r="F52" s="420">
        <v>5</v>
      </c>
      <c r="G52" s="416">
        <v>20</v>
      </c>
    </row>
    <row r="53" spans="4:7" ht="17.25" thickBot="1">
      <c r="E53" s="417" t="s">
        <v>1102</v>
      </c>
      <c r="F53" s="418">
        <v>17</v>
      </c>
      <c r="G53" s="419">
        <v>17</v>
      </c>
    </row>
    <row r="55" spans="4:7">
      <c r="D55" s="1"/>
    </row>
    <row r="56" spans="4:7">
      <c r="E56" s="10"/>
    </row>
  </sheetData>
  <mergeCells count="2">
    <mergeCell ref="F27:G27"/>
    <mergeCell ref="H27:I27"/>
  </mergeCells>
  <phoneticPr fontId="6" type="noConversion"/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48"/>
  <sheetViews>
    <sheetView zoomScaleNormal="100" workbookViewId="0">
      <selection activeCell="B2" sqref="B2"/>
    </sheetView>
  </sheetViews>
  <sheetFormatPr defaultRowHeight="16.5"/>
  <cols>
    <col min="1" max="3" width="3.625" style="19" customWidth="1"/>
    <col min="4" max="4" width="4.125" style="25" customWidth="1"/>
    <col min="5" max="5" width="107.5" style="9" customWidth="1"/>
    <col min="6" max="6" width="7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683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684</v>
      </c>
      <c r="E6" s="6"/>
      <c r="F6" s="24"/>
      <c r="I6" s="13"/>
    </row>
    <row r="7" spans="2:9">
      <c r="B7" s="20"/>
      <c r="C7" s="21"/>
      <c r="E7" s="6" t="s">
        <v>685</v>
      </c>
      <c r="F7" s="24"/>
      <c r="I7" s="13"/>
    </row>
    <row r="8" spans="2:9">
      <c r="B8" s="20"/>
      <c r="C8" s="21"/>
      <c r="E8" s="6" t="s">
        <v>686</v>
      </c>
      <c r="F8" s="24"/>
      <c r="I8" s="13"/>
    </row>
    <row r="9" spans="2:9">
      <c r="B9" s="20"/>
      <c r="C9" s="21"/>
      <c r="E9" s="6"/>
      <c r="F9" s="24"/>
      <c r="I9" s="13"/>
    </row>
    <row r="10" spans="2:9">
      <c r="B10" s="20"/>
      <c r="C10" s="21"/>
      <c r="D10" s="25" t="s">
        <v>713</v>
      </c>
      <c r="E10" s="6"/>
      <c r="F10" s="24"/>
      <c r="I10" s="13"/>
    </row>
    <row r="11" spans="2:9">
      <c r="B11" s="20"/>
      <c r="C11" s="21"/>
      <c r="E11" s="6" t="s">
        <v>714</v>
      </c>
      <c r="F11" s="24"/>
      <c r="I11" s="13"/>
    </row>
    <row r="12" spans="2:9">
      <c r="B12" s="20"/>
      <c r="C12" s="21"/>
      <c r="E12" s="19"/>
      <c r="F12" s="24"/>
    </row>
    <row r="13" spans="2:9">
      <c r="B13" s="20"/>
      <c r="C13" s="21"/>
      <c r="D13" s="26" t="s">
        <v>4</v>
      </c>
      <c r="F13" s="24"/>
    </row>
    <row r="14" spans="2:9">
      <c r="B14" s="20"/>
      <c r="C14" s="21"/>
      <c r="E14" s="10"/>
      <c r="F14" s="24"/>
    </row>
    <row r="15" spans="2:9">
      <c r="B15" s="20"/>
      <c r="C15" s="21"/>
      <c r="E15" s="19"/>
      <c r="F15" s="24"/>
    </row>
    <row r="16" spans="2:9">
      <c r="B16" s="20"/>
      <c r="C16" s="21"/>
      <c r="E16" s="10"/>
      <c r="F16" s="24"/>
    </row>
    <row r="17" spans="2:8">
      <c r="B17" s="20"/>
      <c r="C17" s="21"/>
      <c r="E17" s="10"/>
      <c r="F17" s="24"/>
    </row>
    <row r="18" spans="2:8">
      <c r="B18" s="20"/>
      <c r="C18" s="21"/>
      <c r="D18" s="26" t="s">
        <v>461</v>
      </c>
      <c r="E18" s="7"/>
      <c r="F18" s="24"/>
      <c r="H18" s="19"/>
    </row>
    <row r="19" spans="2:8">
      <c r="B19" s="20"/>
      <c r="C19" s="21"/>
      <c r="D19" s="25" t="s">
        <v>690</v>
      </c>
      <c r="F19" s="24"/>
      <c r="H19" s="19"/>
    </row>
    <row r="20" spans="2:8">
      <c r="B20" s="20"/>
      <c r="C20" s="21"/>
      <c r="E20" s="10" t="s">
        <v>687</v>
      </c>
      <c r="F20" s="24"/>
      <c r="H20" s="19"/>
    </row>
    <row r="21" spans="2:8">
      <c r="B21" s="20"/>
      <c r="C21" s="21"/>
      <c r="E21" s="10"/>
      <c r="F21" s="24"/>
      <c r="H21" s="19"/>
    </row>
    <row r="22" spans="2:8">
      <c r="B22" s="20"/>
      <c r="C22" s="21"/>
      <c r="D22" s="25" t="s">
        <v>689</v>
      </c>
      <c r="F22" s="24"/>
      <c r="H22" s="19"/>
    </row>
    <row r="23" spans="2:8">
      <c r="B23" s="20"/>
      <c r="C23" s="21"/>
      <c r="E23" s="14" t="s">
        <v>688</v>
      </c>
      <c r="F23" s="24"/>
      <c r="H23" s="19"/>
    </row>
    <row r="24" spans="2:8">
      <c r="B24" s="20"/>
      <c r="C24" s="21"/>
      <c r="E24" s="13"/>
      <c r="F24" s="24"/>
      <c r="H24" s="19"/>
    </row>
    <row r="25" spans="2:8">
      <c r="B25" s="20"/>
      <c r="C25" s="21"/>
      <c r="F25" s="24"/>
      <c r="H25" s="19"/>
    </row>
    <row r="26" spans="2:8">
      <c r="B26" s="20"/>
      <c r="C26" s="21"/>
      <c r="F26" s="24"/>
      <c r="H26" s="19"/>
    </row>
    <row r="27" spans="2:8">
      <c r="B27" s="20"/>
      <c r="C27" s="21"/>
      <c r="D27" s="26"/>
      <c r="E27" s="172"/>
      <c r="F27" s="24"/>
    </row>
    <row r="28" spans="2:8">
      <c r="B28" s="20"/>
      <c r="C28" s="21"/>
      <c r="D28" s="26"/>
      <c r="E28" s="67"/>
      <c r="F28" s="24"/>
    </row>
    <row r="29" spans="2:8">
      <c r="B29" s="20"/>
      <c r="C29" s="21"/>
      <c r="D29" s="26" t="s">
        <v>502</v>
      </c>
      <c r="F29" s="24"/>
    </row>
    <row r="30" spans="2:8">
      <c r="B30" s="20"/>
      <c r="C30" s="21"/>
      <c r="D30" s="26"/>
      <c r="F30" s="24"/>
    </row>
    <row r="31" spans="2:8">
      <c r="B31" s="20"/>
      <c r="C31" s="21"/>
      <c r="D31" s="26"/>
      <c r="E31" s="67"/>
      <c r="F31" s="24"/>
    </row>
    <row r="32" spans="2:8">
      <c r="B32" s="20"/>
      <c r="C32" s="21"/>
      <c r="D32" s="26"/>
      <c r="F32" s="24"/>
    </row>
    <row r="33" spans="2:6">
      <c r="B33" s="20"/>
      <c r="C33" s="21"/>
      <c r="D33" s="26"/>
      <c r="F33" s="24"/>
    </row>
    <row r="34" spans="2:6">
      <c r="B34" s="20"/>
      <c r="C34" s="21"/>
      <c r="D34" s="26"/>
      <c r="F34" s="24"/>
    </row>
    <row r="35" spans="2:6">
      <c r="B35" s="20"/>
      <c r="C35" s="21"/>
      <c r="D35" s="32"/>
      <c r="F35" s="24"/>
    </row>
    <row r="36" spans="2:6">
      <c r="B36" s="20"/>
      <c r="C36" s="21"/>
      <c r="D36" s="69"/>
      <c r="F36" s="24"/>
    </row>
    <row r="37" spans="2:6">
      <c r="B37" s="20"/>
      <c r="C37" s="21"/>
      <c r="F37" s="24"/>
    </row>
    <row r="38" spans="2:6">
      <c r="B38" s="51"/>
      <c r="C38" s="49"/>
      <c r="D38" s="23"/>
      <c r="E38" s="7"/>
      <c r="F38" s="24"/>
    </row>
    <row r="39" spans="2:6">
      <c r="B39" s="51"/>
      <c r="C39" s="49"/>
      <c r="D39" s="23"/>
      <c r="F39" s="24"/>
    </row>
    <row r="40" spans="2:6">
      <c r="B40" s="51"/>
      <c r="C40" s="49"/>
      <c r="D40" s="23"/>
      <c r="F40" s="24"/>
    </row>
    <row r="41" spans="2:6">
      <c r="B41" s="52"/>
      <c r="C41" s="50"/>
      <c r="D41" s="27"/>
      <c r="E41" s="8"/>
      <c r="F41" s="28"/>
    </row>
    <row r="42" spans="2:6">
      <c r="E42" s="19"/>
    </row>
    <row r="43" spans="2:6">
      <c r="E43" s="67"/>
    </row>
    <row r="44" spans="2:6">
      <c r="E44" s="19"/>
    </row>
    <row r="45" spans="2:6">
      <c r="E45" s="19"/>
    </row>
    <row r="46" spans="2:6">
      <c r="E46" s="19"/>
    </row>
    <row r="47" spans="2:6">
      <c r="E47" s="19"/>
    </row>
    <row r="48" spans="2:6">
      <c r="E4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6"/>
  <sheetViews>
    <sheetView zoomScaleNormal="100" workbookViewId="0">
      <selection activeCell="D33" sqref="D33:E41"/>
    </sheetView>
  </sheetViews>
  <sheetFormatPr defaultRowHeight="16.5"/>
  <cols>
    <col min="1" max="3" width="3.625" style="19" customWidth="1"/>
    <col min="4" max="4" width="4.125" style="25" customWidth="1"/>
    <col min="5" max="5" width="107.5" style="9" customWidth="1"/>
    <col min="6" max="6" width="7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691</v>
      </c>
      <c r="C1" s="2"/>
      <c r="D1" s="47"/>
      <c r="E1" s="7"/>
      <c r="H1" s="67"/>
    </row>
    <row r="2" spans="2:9" customFormat="1" ht="20.25">
      <c r="B2" s="3" t="s">
        <v>692</v>
      </c>
      <c r="C2" s="3"/>
      <c r="D2" s="47"/>
      <c r="E2" s="7"/>
      <c r="H2" s="67"/>
    </row>
    <row r="3" spans="2:9" customFormat="1">
      <c r="D3" s="48" t="s">
        <v>693</v>
      </c>
      <c r="E3" s="9"/>
      <c r="H3" s="67"/>
    </row>
    <row r="4" spans="2:9">
      <c r="B4" s="334"/>
      <c r="C4" s="16"/>
      <c r="D4" s="17"/>
      <c r="E4" s="5"/>
      <c r="F4" s="18"/>
    </row>
    <row r="5" spans="2:9">
      <c r="B5" s="20"/>
      <c r="C5" s="21"/>
      <c r="D5" s="22" t="s">
        <v>694</v>
      </c>
      <c r="E5" s="7"/>
      <c r="F5" s="24"/>
    </row>
    <row r="6" spans="2:9">
      <c r="B6" s="20"/>
      <c r="C6" s="21"/>
      <c r="D6" s="25" t="s">
        <v>695</v>
      </c>
      <c r="E6" s="6"/>
      <c r="F6" s="24"/>
      <c r="I6" s="13"/>
    </row>
    <row r="7" spans="2:9">
      <c r="B7" s="20"/>
      <c r="C7" s="21"/>
      <c r="E7" s="6" t="s">
        <v>696</v>
      </c>
      <c r="F7" s="24"/>
      <c r="I7" s="13"/>
    </row>
    <row r="8" spans="2:9">
      <c r="B8" s="20"/>
      <c r="C8" s="21"/>
      <c r="E8" s="6"/>
      <c r="F8" s="24"/>
      <c r="I8" s="13"/>
    </row>
    <row r="9" spans="2:9">
      <c r="B9" s="20"/>
      <c r="C9" s="21"/>
      <c r="D9" s="25" t="s">
        <v>697</v>
      </c>
      <c r="E9" s="6"/>
      <c r="F9" s="24"/>
      <c r="I9" s="13"/>
    </row>
    <row r="10" spans="2:9">
      <c r="B10" s="20"/>
      <c r="C10" s="21"/>
      <c r="E10" s="6" t="s">
        <v>698</v>
      </c>
      <c r="F10" s="24"/>
      <c r="I10" s="13"/>
    </row>
    <row r="11" spans="2:9">
      <c r="B11" s="20"/>
      <c r="C11" s="21"/>
      <c r="E11" s="6"/>
      <c r="F11" s="24"/>
      <c r="I11" s="13"/>
    </row>
    <row r="12" spans="2:9">
      <c r="B12" s="20"/>
      <c r="C12" s="21"/>
      <c r="D12" s="25" t="s">
        <v>699</v>
      </c>
      <c r="F12" s="24"/>
      <c r="I12" s="13"/>
    </row>
    <row r="13" spans="2:9">
      <c r="B13" s="20"/>
      <c r="C13" s="21"/>
      <c r="D13" s="26"/>
      <c r="E13" s="172" t="s">
        <v>700</v>
      </c>
      <c r="F13" s="24"/>
      <c r="I13" s="13"/>
    </row>
    <row r="14" spans="2:9">
      <c r="B14" s="20"/>
      <c r="C14" s="21"/>
      <c r="D14" s="26"/>
      <c r="E14" s="162"/>
      <c r="F14" s="24"/>
      <c r="I14" s="13"/>
    </row>
    <row r="15" spans="2:9">
      <c r="B15" s="20"/>
      <c r="C15" s="21"/>
      <c r="D15" s="25" t="s">
        <v>701</v>
      </c>
      <c r="E15" s="67"/>
      <c r="F15" s="24"/>
      <c r="I15" s="13"/>
    </row>
    <row r="16" spans="2:9">
      <c r="B16" s="20"/>
      <c r="C16" s="21"/>
      <c r="D16" s="19"/>
      <c r="E16" s="6" t="s">
        <v>702</v>
      </c>
      <c r="F16" s="24"/>
      <c r="I16" s="13"/>
    </row>
    <row r="17" spans="2:9">
      <c r="B17" s="20"/>
      <c r="C17" s="21"/>
      <c r="E17" s="67" t="s">
        <v>703</v>
      </c>
      <c r="F17" s="24"/>
      <c r="I17" s="13"/>
    </row>
    <row r="18" spans="2:9">
      <c r="B18" s="20"/>
      <c r="C18" s="21"/>
      <c r="E18" s="6"/>
      <c r="F18" s="24"/>
      <c r="I18" s="13"/>
    </row>
    <row r="19" spans="2:9">
      <c r="B19" s="20"/>
      <c r="C19" s="21"/>
      <c r="E19" s="19"/>
      <c r="F19" s="24"/>
    </row>
    <row r="20" spans="2:9">
      <c r="B20" s="20"/>
      <c r="C20" s="21"/>
      <c r="D20" s="26" t="s">
        <v>704</v>
      </c>
      <c r="F20" s="24"/>
    </row>
    <row r="21" spans="2:9">
      <c r="B21" s="20"/>
      <c r="C21" s="21"/>
      <c r="D21" s="25" t="s">
        <v>705</v>
      </c>
      <c r="F21" s="24"/>
    </row>
    <row r="22" spans="2:9">
      <c r="B22" s="20"/>
      <c r="C22" s="21"/>
      <c r="E22" s="9" t="s">
        <v>706</v>
      </c>
      <c r="F22" s="24"/>
    </row>
    <row r="23" spans="2:9">
      <c r="B23" s="20"/>
      <c r="C23" s="21"/>
      <c r="E23" s="9" t="s">
        <v>707</v>
      </c>
      <c r="F23" s="24"/>
    </row>
    <row r="24" spans="2:9">
      <c r="B24" s="20"/>
      <c r="C24" s="21"/>
      <c r="E24" s="67"/>
      <c r="F24" s="24"/>
    </row>
    <row r="25" spans="2:9">
      <c r="B25" s="20"/>
      <c r="C25" s="21"/>
      <c r="E25" s="67"/>
      <c r="F25" s="24"/>
    </row>
    <row r="26" spans="2:9">
      <c r="B26" s="20"/>
      <c r="C26" s="21"/>
      <c r="D26" s="25" t="s">
        <v>708</v>
      </c>
      <c r="F26" s="24"/>
    </row>
    <row r="27" spans="2:9">
      <c r="B27" s="20"/>
      <c r="C27" s="21"/>
      <c r="E27" s="195" t="s">
        <v>709</v>
      </c>
      <c r="F27" s="24"/>
    </row>
    <row r="28" spans="2:9">
      <c r="B28" s="20"/>
      <c r="C28" s="21"/>
      <c r="E28" s="195" t="s">
        <v>710</v>
      </c>
      <c r="F28" s="24"/>
    </row>
    <row r="29" spans="2:9">
      <c r="B29" s="20"/>
      <c r="C29" s="21"/>
      <c r="E29" s="10"/>
      <c r="F29" s="24"/>
    </row>
    <row r="30" spans="2:9">
      <c r="B30" s="20"/>
      <c r="C30" s="21"/>
      <c r="E30" s="19"/>
      <c r="F30" s="24"/>
    </row>
    <row r="31" spans="2:9">
      <c r="B31" s="20"/>
      <c r="C31" s="21"/>
      <c r="E31" s="10"/>
      <c r="F31" s="24"/>
    </row>
    <row r="32" spans="2:9">
      <c r="B32" s="20"/>
      <c r="C32" s="21"/>
      <c r="E32" s="10"/>
      <c r="F32" s="24"/>
    </row>
    <row r="33" spans="2:8">
      <c r="B33" s="20"/>
      <c r="C33" s="21"/>
      <c r="D33" s="26" t="s">
        <v>711</v>
      </c>
      <c r="E33" s="7"/>
      <c r="F33" s="24"/>
      <c r="H33" s="19"/>
    </row>
    <row r="34" spans="2:8">
      <c r="B34" s="20"/>
      <c r="C34" s="21"/>
      <c r="F34" s="24"/>
      <c r="H34" s="19"/>
    </row>
    <row r="35" spans="2:8">
      <c r="B35" s="20"/>
      <c r="C35" s="21"/>
      <c r="D35" s="26"/>
      <c r="E35" s="172"/>
      <c r="F35" s="24"/>
    </row>
    <row r="36" spans="2:8">
      <c r="B36" s="20"/>
      <c r="C36" s="21"/>
      <c r="D36" s="26"/>
      <c r="E36" s="67"/>
      <c r="F36" s="24"/>
    </row>
    <row r="37" spans="2:8">
      <c r="B37" s="20"/>
      <c r="C37" s="21"/>
      <c r="D37" s="26" t="s">
        <v>712</v>
      </c>
      <c r="F37" s="24"/>
    </row>
    <row r="38" spans="2:8">
      <c r="B38" s="20"/>
      <c r="C38" s="21"/>
      <c r="D38" s="26"/>
      <c r="F38" s="24"/>
    </row>
    <row r="39" spans="2:8">
      <c r="B39" s="20"/>
      <c r="C39" s="21"/>
      <c r="D39" s="26"/>
      <c r="E39" s="67"/>
      <c r="F39" s="24"/>
    </row>
    <row r="40" spans="2:8">
      <c r="B40" s="20"/>
      <c r="C40" s="21"/>
      <c r="D40" s="26"/>
      <c r="F40" s="24"/>
    </row>
    <row r="41" spans="2:8">
      <c r="B41" s="20"/>
      <c r="C41" s="21"/>
      <c r="D41" s="26"/>
      <c r="F41" s="24"/>
    </row>
    <row r="42" spans="2:8">
      <c r="B42" s="20"/>
      <c r="C42" s="21"/>
      <c r="D42" s="26"/>
      <c r="F42" s="24"/>
    </row>
    <row r="43" spans="2:8">
      <c r="B43" s="20"/>
      <c r="C43" s="21"/>
      <c r="D43" s="32"/>
      <c r="F43" s="24"/>
    </row>
    <row r="44" spans="2:8">
      <c r="B44" s="20"/>
      <c r="C44" s="21"/>
      <c r="D44" s="69"/>
      <c r="F44" s="24"/>
    </row>
    <row r="45" spans="2:8">
      <c r="B45" s="20"/>
      <c r="C45" s="21"/>
      <c r="F45" s="24"/>
    </row>
    <row r="46" spans="2:8">
      <c r="B46" s="51"/>
      <c r="C46" s="49"/>
      <c r="D46" s="23"/>
      <c r="E46" s="7"/>
      <c r="F46" s="24"/>
    </row>
    <row r="47" spans="2:8">
      <c r="B47" s="51"/>
      <c r="C47" s="49"/>
      <c r="D47" s="23"/>
      <c r="F47" s="24"/>
    </row>
    <row r="48" spans="2:8">
      <c r="B48" s="51"/>
      <c r="C48" s="49"/>
      <c r="D48" s="23"/>
      <c r="F48" s="24"/>
    </row>
    <row r="49" spans="2:6">
      <c r="B49" s="52"/>
      <c r="C49" s="50"/>
      <c r="D49" s="27"/>
      <c r="E49" s="8"/>
      <c r="F49" s="28"/>
    </row>
    <row r="50" spans="2:6">
      <c r="E50" s="19"/>
    </row>
    <row r="51" spans="2:6">
      <c r="E51" s="67"/>
    </row>
    <row r="52" spans="2:6">
      <c r="E52" s="19"/>
    </row>
    <row r="53" spans="2:6">
      <c r="E53" s="19"/>
    </row>
    <row r="54" spans="2:6">
      <c r="E54" s="19"/>
    </row>
    <row r="55" spans="2:6">
      <c r="E55" s="19"/>
    </row>
    <row r="56" spans="2:6">
      <c r="E56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H8"/>
  <sheetViews>
    <sheetView workbookViewId="0">
      <selection activeCell="A6" sqref="A6"/>
    </sheetView>
  </sheetViews>
  <sheetFormatPr defaultColWidth="9" defaultRowHeight="16.5" customHeight="1"/>
  <cols>
    <col min="1" max="1" width="17.125" style="37" customWidth="1"/>
    <col min="2" max="2" width="19.375" style="37" customWidth="1"/>
    <col min="3" max="3" width="15.5" style="37" customWidth="1"/>
    <col min="4" max="4" width="13.75" style="37" customWidth="1"/>
    <col min="5" max="5" width="11.375" style="37" customWidth="1"/>
    <col min="6" max="6" width="8.625" style="37" customWidth="1"/>
    <col min="7" max="7" width="16" style="37" customWidth="1"/>
    <col min="8" max="8" width="14.375" style="37" customWidth="1"/>
    <col min="9" max="16384" width="9" style="37"/>
  </cols>
  <sheetData>
    <row r="1" spans="1:8" ht="81" customHeight="1">
      <c r="A1" s="30" t="s">
        <v>10</v>
      </c>
      <c r="B1" s="30" t="s">
        <v>10</v>
      </c>
      <c r="C1" s="329" t="s">
        <v>666</v>
      </c>
      <c r="D1" s="329" t="s">
        <v>667</v>
      </c>
      <c r="E1" s="30" t="s">
        <v>668</v>
      </c>
      <c r="F1" s="30" t="s">
        <v>669</v>
      </c>
      <c r="G1" s="30" t="s">
        <v>670</v>
      </c>
      <c r="H1" s="30" t="s">
        <v>671</v>
      </c>
    </row>
    <row r="2" spans="1:8" ht="16.5" customHeight="1">
      <c r="A2" s="314" t="s">
        <v>244</v>
      </c>
      <c r="B2" s="314" t="s">
        <v>5</v>
      </c>
      <c r="C2" s="314" t="s">
        <v>222</v>
      </c>
      <c r="D2" s="314" t="s">
        <v>672</v>
      </c>
      <c r="E2" s="314" t="s">
        <v>673</v>
      </c>
      <c r="F2" s="314" t="s">
        <v>674</v>
      </c>
      <c r="G2" s="314" t="s">
        <v>675</v>
      </c>
      <c r="H2" s="314" t="s">
        <v>676</v>
      </c>
    </row>
    <row r="3" spans="1:8" ht="16.5" customHeight="1">
      <c r="A3" s="330" t="b">
        <v>1</v>
      </c>
      <c r="B3" s="331" t="s">
        <v>677</v>
      </c>
      <c r="C3" s="332">
        <v>210501001</v>
      </c>
      <c r="D3" s="332">
        <v>542003001</v>
      </c>
      <c r="E3" s="330" t="s">
        <v>237</v>
      </c>
      <c r="F3" s="330">
        <v>100</v>
      </c>
      <c r="G3" s="330">
        <v>160002003</v>
      </c>
      <c r="H3" s="333">
        <v>100</v>
      </c>
    </row>
    <row r="4" spans="1:8" ht="16.5" customHeight="1">
      <c r="A4" s="330" t="b">
        <v>1</v>
      </c>
      <c r="B4" s="331" t="s">
        <v>678</v>
      </c>
      <c r="C4" s="330">
        <v>210501002</v>
      </c>
      <c r="D4" s="330">
        <v>542003002</v>
      </c>
      <c r="E4" s="330" t="s">
        <v>236</v>
      </c>
      <c r="F4" s="330">
        <v>50</v>
      </c>
      <c r="G4" s="330">
        <v>160002003</v>
      </c>
      <c r="H4" s="330">
        <v>20</v>
      </c>
    </row>
    <row r="5" spans="1:8" ht="16.5" customHeight="1">
      <c r="A5" s="330" t="b">
        <v>1</v>
      </c>
      <c r="B5" s="331" t="s">
        <v>679</v>
      </c>
      <c r="C5" s="330">
        <v>210501003</v>
      </c>
      <c r="D5" s="330">
        <v>542003003</v>
      </c>
      <c r="E5" s="330" t="s">
        <v>236</v>
      </c>
      <c r="F5" s="333">
        <v>100</v>
      </c>
      <c r="G5" s="330">
        <v>160002003</v>
      </c>
      <c r="H5" s="333">
        <v>50</v>
      </c>
    </row>
    <row r="6" spans="1:8" ht="16.5" customHeight="1">
      <c r="A6" s="330" t="b">
        <v>1</v>
      </c>
      <c r="B6" s="331" t="s">
        <v>680</v>
      </c>
      <c r="C6" s="330">
        <v>210501004</v>
      </c>
      <c r="D6" s="330">
        <v>542003004</v>
      </c>
      <c r="E6" s="330" t="s">
        <v>236</v>
      </c>
      <c r="F6" s="333">
        <v>250</v>
      </c>
      <c r="G6" s="330">
        <v>160002003</v>
      </c>
      <c r="H6" s="333">
        <v>130</v>
      </c>
    </row>
    <row r="7" spans="1:8" ht="16.5" customHeight="1">
      <c r="A7" s="330" t="b">
        <v>1</v>
      </c>
      <c r="B7" s="331" t="s">
        <v>681</v>
      </c>
      <c r="C7" s="330">
        <v>210501005</v>
      </c>
      <c r="D7" s="330">
        <v>542003005</v>
      </c>
      <c r="E7" s="330" t="s">
        <v>236</v>
      </c>
      <c r="F7" s="333">
        <v>500</v>
      </c>
      <c r="G7" s="330">
        <v>160002003</v>
      </c>
      <c r="H7" s="333">
        <v>260</v>
      </c>
    </row>
    <row r="8" spans="1:8" ht="16.5" customHeight="1">
      <c r="A8" s="330" t="b">
        <v>1</v>
      </c>
      <c r="B8" s="331" t="s">
        <v>682</v>
      </c>
      <c r="C8" s="330">
        <v>210501006</v>
      </c>
      <c r="D8" s="330">
        <v>542003006</v>
      </c>
      <c r="E8" s="330" t="s">
        <v>236</v>
      </c>
      <c r="F8" s="333">
        <v>1000</v>
      </c>
      <c r="G8" s="330">
        <v>160002003</v>
      </c>
      <c r="H8" s="333">
        <v>515</v>
      </c>
    </row>
  </sheetData>
  <phoneticPr fontId="6" type="noConversion"/>
  <pageMargins left="0.7" right="0.7" top="0.75" bottom="0.75" header="0.3" footer="0.3"/>
  <pageSetup paperSize="9" orientation="portrait" verticalDpi="0"/>
  <legacy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18"/>
  <sheetViews>
    <sheetView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F14" sqref="F14"/>
    </sheetView>
  </sheetViews>
  <sheetFormatPr defaultColWidth="9" defaultRowHeight="16.5" customHeight="1"/>
  <cols>
    <col min="1" max="1" width="18.625" style="173" customWidth="1"/>
    <col min="2" max="3" width="27.875" style="173" customWidth="1"/>
    <col min="4" max="9" width="14.625" style="173" customWidth="1"/>
    <col min="10" max="10" width="28.5" style="173" customWidth="1"/>
    <col min="11" max="16384" width="9" style="173"/>
  </cols>
  <sheetData>
    <row r="1" spans="1:10" ht="114" customHeight="1">
      <c r="A1" s="30" t="s">
        <v>405</v>
      </c>
      <c r="B1" s="38" t="s">
        <v>240</v>
      </c>
      <c r="C1" s="38" t="s">
        <v>664</v>
      </c>
      <c r="D1" s="38" t="s">
        <v>406</v>
      </c>
      <c r="E1" s="38" t="s">
        <v>407</v>
      </c>
      <c r="F1" s="38" t="s">
        <v>408</v>
      </c>
      <c r="G1" s="174" t="s">
        <v>409</v>
      </c>
      <c r="H1" s="174" t="s">
        <v>410</v>
      </c>
      <c r="I1" s="38" t="s">
        <v>411</v>
      </c>
      <c r="J1" s="38" t="s">
        <v>241</v>
      </c>
    </row>
    <row r="2" spans="1:10" ht="16.5" customHeight="1">
      <c r="A2" s="175" t="s">
        <v>244</v>
      </c>
      <c r="B2" s="175" t="s">
        <v>5</v>
      </c>
      <c r="C2" s="314" t="s">
        <v>665</v>
      </c>
      <c r="D2" s="175" t="s">
        <v>412</v>
      </c>
      <c r="E2" s="175" t="s">
        <v>413</v>
      </c>
      <c r="F2" s="175" t="s">
        <v>414</v>
      </c>
      <c r="G2" s="175" t="s">
        <v>415</v>
      </c>
      <c r="H2" s="175" t="s">
        <v>416</v>
      </c>
      <c r="I2" s="175" t="s">
        <v>417</v>
      </c>
      <c r="J2" s="176" t="s">
        <v>10</v>
      </c>
    </row>
    <row r="3" spans="1:10" ht="16.5" customHeight="1">
      <c r="A3" s="177" t="b">
        <v>1</v>
      </c>
      <c r="B3" s="309" t="s">
        <v>418</v>
      </c>
      <c r="C3" s="312">
        <v>1001001</v>
      </c>
      <c r="D3" s="189">
        <v>160003101</v>
      </c>
      <c r="E3" s="190">
        <v>100</v>
      </c>
      <c r="F3" s="190">
        <v>100</v>
      </c>
      <c r="G3" s="190">
        <v>1</v>
      </c>
      <c r="H3" s="190">
        <v>1</v>
      </c>
      <c r="I3" s="191">
        <v>500</v>
      </c>
      <c r="J3" s="179" t="s">
        <v>419</v>
      </c>
    </row>
    <row r="4" spans="1:10" ht="16.5" customHeight="1">
      <c r="A4" s="177" t="b">
        <v>1</v>
      </c>
      <c r="B4" s="309" t="s">
        <v>420</v>
      </c>
      <c r="C4" s="312">
        <v>1001002</v>
      </c>
      <c r="D4" s="189">
        <v>160003102</v>
      </c>
      <c r="E4" s="190">
        <v>100</v>
      </c>
      <c r="F4" s="190">
        <v>100</v>
      </c>
      <c r="G4" s="190">
        <v>1</v>
      </c>
      <c r="H4" s="190">
        <v>1</v>
      </c>
      <c r="I4" s="191">
        <v>500</v>
      </c>
      <c r="J4" s="179" t="s">
        <v>421</v>
      </c>
    </row>
    <row r="5" spans="1:10" ht="16.5" customHeight="1">
      <c r="A5" s="177" t="b">
        <v>1</v>
      </c>
      <c r="B5" s="309" t="s">
        <v>422</v>
      </c>
      <c r="C5" s="312">
        <v>1001003</v>
      </c>
      <c r="D5" s="189">
        <v>160003103</v>
      </c>
      <c r="E5" s="190">
        <v>100</v>
      </c>
      <c r="F5" s="190">
        <v>100</v>
      </c>
      <c r="G5" s="190">
        <v>1</v>
      </c>
      <c r="H5" s="190">
        <v>1</v>
      </c>
      <c r="I5" s="191">
        <v>500</v>
      </c>
      <c r="J5" s="179" t="s">
        <v>423</v>
      </c>
    </row>
    <row r="6" spans="1:10" ht="16.5" customHeight="1">
      <c r="A6" s="177" t="b">
        <v>1</v>
      </c>
      <c r="B6" s="309" t="s">
        <v>424</v>
      </c>
      <c r="C6" s="312">
        <v>1001004</v>
      </c>
      <c r="D6" s="189">
        <v>160003104</v>
      </c>
      <c r="E6" s="190">
        <v>100</v>
      </c>
      <c r="F6" s="190">
        <v>100</v>
      </c>
      <c r="G6" s="190">
        <v>1</v>
      </c>
      <c r="H6" s="190">
        <v>1</v>
      </c>
      <c r="I6" s="191">
        <v>500</v>
      </c>
      <c r="J6" s="179" t="s">
        <v>425</v>
      </c>
    </row>
    <row r="7" spans="1:10" ht="16.5" customHeight="1">
      <c r="A7" s="177" t="b">
        <v>1</v>
      </c>
      <c r="B7" s="310" t="s">
        <v>426</v>
      </c>
      <c r="C7" s="322">
        <v>1001011</v>
      </c>
      <c r="D7" s="186">
        <v>160003105</v>
      </c>
      <c r="E7" s="187">
        <v>60</v>
      </c>
      <c r="F7" s="188">
        <v>100</v>
      </c>
      <c r="G7" s="188">
        <v>1</v>
      </c>
      <c r="H7" s="188">
        <v>1</v>
      </c>
      <c r="I7" s="187">
        <v>1000</v>
      </c>
      <c r="J7" s="179" t="s">
        <v>427</v>
      </c>
    </row>
    <row r="8" spans="1:10" ht="16.5" customHeight="1">
      <c r="A8" s="177" t="b">
        <v>1</v>
      </c>
      <c r="B8" s="310" t="s">
        <v>428</v>
      </c>
      <c r="C8" s="322">
        <v>1001012</v>
      </c>
      <c r="D8" s="186">
        <v>160003106</v>
      </c>
      <c r="E8" s="187">
        <v>60</v>
      </c>
      <c r="F8" s="188">
        <v>100</v>
      </c>
      <c r="G8" s="188">
        <v>1</v>
      </c>
      <c r="H8" s="188">
        <v>1</v>
      </c>
      <c r="I8" s="187">
        <v>1000</v>
      </c>
      <c r="J8" s="179" t="s">
        <v>429</v>
      </c>
    </row>
    <row r="9" spans="1:10" ht="16.5" customHeight="1">
      <c r="A9" s="177" t="b">
        <v>1</v>
      </c>
      <c r="B9" s="310" t="s">
        <v>430</v>
      </c>
      <c r="C9" s="322">
        <v>1001013</v>
      </c>
      <c r="D9" s="186">
        <v>160003107</v>
      </c>
      <c r="E9" s="187">
        <v>60</v>
      </c>
      <c r="F9" s="188">
        <v>100</v>
      </c>
      <c r="G9" s="188">
        <v>1</v>
      </c>
      <c r="H9" s="188">
        <v>1</v>
      </c>
      <c r="I9" s="187">
        <v>1000</v>
      </c>
      <c r="J9" s="179" t="s">
        <v>431</v>
      </c>
    </row>
    <row r="10" spans="1:10" ht="16.5" customHeight="1">
      <c r="A10" s="177" t="b">
        <v>1</v>
      </c>
      <c r="B10" s="310" t="s">
        <v>432</v>
      </c>
      <c r="C10" s="322">
        <v>1001014</v>
      </c>
      <c r="D10" s="186">
        <v>160003108</v>
      </c>
      <c r="E10" s="187">
        <v>60</v>
      </c>
      <c r="F10" s="188">
        <v>100</v>
      </c>
      <c r="G10" s="188">
        <v>1</v>
      </c>
      <c r="H10" s="188">
        <v>1</v>
      </c>
      <c r="I10" s="187">
        <v>1000</v>
      </c>
      <c r="J10" s="179" t="s">
        <v>433</v>
      </c>
    </row>
    <row r="11" spans="1:10" ht="16.5" customHeight="1">
      <c r="A11" s="177" t="b">
        <v>1</v>
      </c>
      <c r="B11" s="311" t="s">
        <v>434</v>
      </c>
      <c r="C11" s="313">
        <v>1003011</v>
      </c>
      <c r="D11" s="182">
        <v>160003112</v>
      </c>
      <c r="E11" s="181">
        <v>100</v>
      </c>
      <c r="F11" s="181">
        <v>100</v>
      </c>
      <c r="G11" s="181">
        <v>1</v>
      </c>
      <c r="H11" s="181">
        <v>1</v>
      </c>
      <c r="I11" s="181">
        <v>100</v>
      </c>
      <c r="J11" s="179" t="s">
        <v>435</v>
      </c>
    </row>
    <row r="12" spans="1:10" ht="16.5" customHeight="1">
      <c r="A12" s="177" t="b">
        <v>1</v>
      </c>
      <c r="B12" s="180" t="s">
        <v>436</v>
      </c>
      <c r="C12" s="313">
        <v>1003013</v>
      </c>
      <c r="D12" s="182">
        <v>160003114</v>
      </c>
      <c r="E12" s="178">
        <v>75</v>
      </c>
      <c r="F12" s="181">
        <v>100</v>
      </c>
      <c r="G12" s="181">
        <v>1</v>
      </c>
      <c r="H12" s="181">
        <v>1</v>
      </c>
      <c r="I12" s="181">
        <v>100</v>
      </c>
      <c r="J12" s="179" t="s">
        <v>437</v>
      </c>
    </row>
    <row r="13" spans="1:10" ht="16.5" customHeight="1">
      <c r="A13" s="177" t="b">
        <v>1</v>
      </c>
      <c r="B13" s="183" t="s">
        <v>438</v>
      </c>
      <c r="C13" s="313">
        <v>1003021</v>
      </c>
      <c r="D13" s="184">
        <v>160003116</v>
      </c>
      <c r="E13" s="185">
        <v>100</v>
      </c>
      <c r="F13" s="185">
        <v>100</v>
      </c>
      <c r="G13" s="181">
        <v>1</v>
      </c>
      <c r="H13" s="181">
        <v>1</v>
      </c>
      <c r="I13" s="181">
        <v>100</v>
      </c>
      <c r="J13" s="179" t="s">
        <v>439</v>
      </c>
    </row>
    <row r="14" spans="1:10" ht="16.5" customHeight="1">
      <c r="A14" s="177" t="b">
        <v>1</v>
      </c>
      <c r="B14" s="183" t="s">
        <v>440</v>
      </c>
      <c r="C14" s="313">
        <v>1003023</v>
      </c>
      <c r="D14" s="184">
        <v>160003118</v>
      </c>
      <c r="E14" s="178">
        <v>75</v>
      </c>
      <c r="F14" s="185">
        <v>100</v>
      </c>
      <c r="G14" s="181">
        <v>1</v>
      </c>
      <c r="H14" s="181">
        <v>1</v>
      </c>
      <c r="I14" s="181">
        <v>100</v>
      </c>
      <c r="J14" s="179" t="s">
        <v>441</v>
      </c>
    </row>
    <row r="16" spans="1:10" ht="16.5" customHeight="1">
      <c r="E16" s="173" t="s">
        <v>644</v>
      </c>
    </row>
    <row r="17" spans="1:1" ht="16.5" customHeight="1">
      <c r="A17" s="173" t="s">
        <v>642</v>
      </c>
    </row>
    <row r="18" spans="1:1" ht="16.5" customHeight="1">
      <c r="A18" s="173" t="s">
        <v>643</v>
      </c>
    </row>
  </sheetData>
  <phoneticPr fontId="6" type="noConversion"/>
  <pageMargins left="0.7" right="0.7" top="0.75" bottom="0.75" header="0.3" footer="0.3"/>
  <pageSetup paperSize="9" orientation="portrait" verticalDpi="0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F38"/>
  <sheetViews>
    <sheetView workbookViewId="0">
      <selection activeCell="F20" sqref="F20"/>
    </sheetView>
  </sheetViews>
  <sheetFormatPr defaultColWidth="9" defaultRowHeight="16.5" customHeight="1"/>
  <cols>
    <col min="1" max="1" width="20.75" style="37" customWidth="1"/>
    <col min="2" max="2" width="27.25" style="37" customWidth="1"/>
    <col min="3" max="3" width="26.125" style="37" customWidth="1"/>
    <col min="4" max="5" width="15.75" style="37" customWidth="1"/>
    <col min="6" max="6" width="30" style="37" customWidth="1"/>
    <col min="7" max="16384" width="9" style="37"/>
  </cols>
  <sheetData>
    <row r="1" spans="1:6" ht="67.5" customHeight="1">
      <c r="A1" s="38" t="s">
        <v>645</v>
      </c>
      <c r="B1" s="38" t="s">
        <v>240</v>
      </c>
      <c r="C1" s="38" t="s">
        <v>646</v>
      </c>
      <c r="D1" s="38" t="s">
        <v>647</v>
      </c>
      <c r="E1" s="38" t="s">
        <v>648</v>
      </c>
      <c r="F1" s="38" t="s">
        <v>241</v>
      </c>
    </row>
    <row r="2" spans="1:6" ht="16.5" customHeight="1">
      <c r="A2" s="314" t="s">
        <v>244</v>
      </c>
      <c r="B2" s="314" t="s">
        <v>5</v>
      </c>
      <c r="C2" s="314" t="s">
        <v>649</v>
      </c>
      <c r="D2" s="314" t="s">
        <v>650</v>
      </c>
      <c r="E2" s="314" t="s">
        <v>651</v>
      </c>
      <c r="F2" s="315" t="s">
        <v>10</v>
      </c>
    </row>
    <row r="3" spans="1:6" ht="16.5" customHeight="1">
      <c r="A3" s="316" t="b">
        <v>1</v>
      </c>
      <c r="B3" s="309" t="s">
        <v>652</v>
      </c>
      <c r="C3" s="312">
        <v>1001001</v>
      </c>
      <c r="D3" s="312">
        <v>160003918</v>
      </c>
      <c r="E3" s="317">
        <v>30</v>
      </c>
      <c r="F3" s="266" t="s">
        <v>546</v>
      </c>
    </row>
    <row r="4" spans="1:6" ht="16.5" customHeight="1">
      <c r="A4" s="316" t="b">
        <v>1</v>
      </c>
      <c r="B4" s="309" t="s">
        <v>652</v>
      </c>
      <c r="C4" s="312">
        <v>1001001</v>
      </c>
      <c r="D4" s="312">
        <v>160003914</v>
      </c>
      <c r="E4" s="312">
        <v>10</v>
      </c>
      <c r="F4" s="266" t="s">
        <v>545</v>
      </c>
    </row>
    <row r="5" spans="1:6" ht="16.5" customHeight="1">
      <c r="A5" s="316" t="b">
        <v>1</v>
      </c>
      <c r="B5" s="309" t="s">
        <v>652</v>
      </c>
      <c r="C5" s="312">
        <v>1001001</v>
      </c>
      <c r="D5" s="312">
        <v>160003910</v>
      </c>
      <c r="E5" s="312">
        <v>5</v>
      </c>
      <c r="F5" s="266" t="s">
        <v>541</v>
      </c>
    </row>
    <row r="6" spans="1:6" ht="16.5" customHeight="1">
      <c r="A6" s="316" t="b">
        <v>1</v>
      </c>
      <c r="B6" s="318" t="s">
        <v>653</v>
      </c>
      <c r="C6" s="319">
        <v>1001002</v>
      </c>
      <c r="D6" s="319">
        <v>160003918</v>
      </c>
      <c r="E6" s="320">
        <v>30</v>
      </c>
      <c r="F6" s="266" t="s">
        <v>546</v>
      </c>
    </row>
    <row r="7" spans="1:6" ht="16.5" customHeight="1">
      <c r="A7" s="316" t="b">
        <v>1</v>
      </c>
      <c r="B7" s="318" t="s">
        <v>653</v>
      </c>
      <c r="C7" s="319">
        <v>1001002</v>
      </c>
      <c r="D7" s="319">
        <v>160003914</v>
      </c>
      <c r="E7" s="319">
        <v>10</v>
      </c>
      <c r="F7" s="266" t="s">
        <v>545</v>
      </c>
    </row>
    <row r="8" spans="1:6" ht="16.5" customHeight="1">
      <c r="A8" s="316" t="b">
        <v>1</v>
      </c>
      <c r="B8" s="318" t="s">
        <v>653</v>
      </c>
      <c r="C8" s="319">
        <v>1001002</v>
      </c>
      <c r="D8" s="319">
        <v>160003911</v>
      </c>
      <c r="E8" s="319">
        <v>5</v>
      </c>
      <c r="F8" s="266" t="s">
        <v>542</v>
      </c>
    </row>
    <row r="9" spans="1:6" ht="16.5" customHeight="1">
      <c r="A9" s="316" t="b">
        <v>1</v>
      </c>
      <c r="B9" s="309" t="s">
        <v>654</v>
      </c>
      <c r="C9" s="312">
        <v>1001003</v>
      </c>
      <c r="D9" s="312">
        <v>160003918</v>
      </c>
      <c r="E9" s="317">
        <v>30</v>
      </c>
      <c r="F9" s="266" t="s">
        <v>546</v>
      </c>
    </row>
    <row r="10" spans="1:6" ht="16.5" customHeight="1">
      <c r="A10" s="316" t="b">
        <v>1</v>
      </c>
      <c r="B10" s="309" t="s">
        <v>654</v>
      </c>
      <c r="C10" s="312">
        <v>1001003</v>
      </c>
      <c r="D10" s="312">
        <v>160003914</v>
      </c>
      <c r="E10" s="312">
        <v>10</v>
      </c>
      <c r="F10" s="266" t="s">
        <v>545</v>
      </c>
    </row>
    <row r="11" spans="1:6" ht="16.5" customHeight="1">
      <c r="A11" s="316" t="b">
        <v>1</v>
      </c>
      <c r="B11" s="309" t="s">
        <v>654</v>
      </c>
      <c r="C11" s="312">
        <v>1001003</v>
      </c>
      <c r="D11" s="312">
        <v>160003912</v>
      </c>
      <c r="E11" s="312">
        <v>5</v>
      </c>
      <c r="F11" s="266" t="s">
        <v>543</v>
      </c>
    </row>
    <row r="12" spans="1:6" ht="16.5" customHeight="1">
      <c r="A12" s="316" t="b">
        <v>1</v>
      </c>
      <c r="B12" s="318" t="s">
        <v>655</v>
      </c>
      <c r="C12" s="319">
        <v>1001004</v>
      </c>
      <c r="D12" s="319">
        <v>160003918</v>
      </c>
      <c r="E12" s="320">
        <v>30</v>
      </c>
      <c r="F12" s="266" t="s">
        <v>546</v>
      </c>
    </row>
    <row r="13" spans="1:6" ht="16.5" customHeight="1">
      <c r="A13" s="316" t="b">
        <v>1</v>
      </c>
      <c r="B13" s="318" t="s">
        <v>655</v>
      </c>
      <c r="C13" s="319">
        <v>1001004</v>
      </c>
      <c r="D13" s="321">
        <v>160003914</v>
      </c>
      <c r="E13" s="321">
        <v>10</v>
      </c>
      <c r="F13" s="266" t="s">
        <v>545</v>
      </c>
    </row>
    <row r="14" spans="1:6" ht="16.5" customHeight="1">
      <c r="A14" s="316" t="b">
        <v>1</v>
      </c>
      <c r="B14" s="318" t="s">
        <v>655</v>
      </c>
      <c r="C14" s="319">
        <v>1001004</v>
      </c>
      <c r="D14" s="321">
        <v>160003913</v>
      </c>
      <c r="E14" s="321">
        <v>5</v>
      </c>
      <c r="F14" s="266" t="s">
        <v>544</v>
      </c>
    </row>
    <row r="15" spans="1:6" ht="16.5" customHeight="1">
      <c r="A15" s="316" t="b">
        <v>1</v>
      </c>
      <c r="B15" s="310" t="s">
        <v>656</v>
      </c>
      <c r="C15" s="322">
        <v>1001011</v>
      </c>
      <c r="D15" s="322">
        <v>160003918</v>
      </c>
      <c r="E15" s="323">
        <v>75</v>
      </c>
      <c r="F15" s="266" t="s">
        <v>546</v>
      </c>
    </row>
    <row r="16" spans="1:6" ht="16.5" customHeight="1">
      <c r="A16" s="316" t="b">
        <v>1</v>
      </c>
      <c r="B16" s="310" t="s">
        <v>656</v>
      </c>
      <c r="C16" s="322">
        <v>1001011</v>
      </c>
      <c r="D16" s="322">
        <v>160003914</v>
      </c>
      <c r="E16" s="323">
        <v>20</v>
      </c>
      <c r="F16" s="266" t="s">
        <v>545</v>
      </c>
    </row>
    <row r="17" spans="1:6" ht="16.5" customHeight="1">
      <c r="A17" s="316" t="b">
        <v>1</v>
      </c>
      <c r="B17" s="310" t="s">
        <v>656</v>
      </c>
      <c r="C17" s="322">
        <v>1001011</v>
      </c>
      <c r="D17" s="322">
        <v>160003910</v>
      </c>
      <c r="E17" s="323">
        <v>10</v>
      </c>
      <c r="F17" s="266" t="s">
        <v>541</v>
      </c>
    </row>
    <row r="18" spans="1:6" ht="16.5" customHeight="1">
      <c r="A18" s="316" t="b">
        <v>1</v>
      </c>
      <c r="B18" s="309" t="s">
        <v>657</v>
      </c>
      <c r="C18" s="312">
        <v>1001012</v>
      </c>
      <c r="D18" s="312">
        <v>160003918</v>
      </c>
      <c r="E18" s="317">
        <v>75</v>
      </c>
      <c r="F18" s="266" t="s">
        <v>546</v>
      </c>
    </row>
    <row r="19" spans="1:6" ht="16.5" customHeight="1">
      <c r="A19" s="316" t="b">
        <v>1</v>
      </c>
      <c r="B19" s="309" t="s">
        <v>657</v>
      </c>
      <c r="C19" s="312">
        <v>1001012</v>
      </c>
      <c r="D19" s="312">
        <v>160003914</v>
      </c>
      <c r="E19" s="317">
        <v>20</v>
      </c>
      <c r="F19" s="266" t="s">
        <v>545</v>
      </c>
    </row>
    <row r="20" spans="1:6" ht="16.5" customHeight="1">
      <c r="A20" s="316" t="b">
        <v>1</v>
      </c>
      <c r="B20" s="309" t="s">
        <v>657</v>
      </c>
      <c r="C20" s="312">
        <v>1001012</v>
      </c>
      <c r="D20" s="312">
        <v>160003911</v>
      </c>
      <c r="E20" s="317">
        <v>10</v>
      </c>
      <c r="F20" s="266" t="s">
        <v>542</v>
      </c>
    </row>
    <row r="21" spans="1:6" ht="16.5" customHeight="1">
      <c r="A21" s="316" t="b">
        <v>1</v>
      </c>
      <c r="B21" s="310" t="s">
        <v>658</v>
      </c>
      <c r="C21" s="322">
        <v>1001013</v>
      </c>
      <c r="D21" s="322">
        <v>160003918</v>
      </c>
      <c r="E21" s="323">
        <v>75</v>
      </c>
      <c r="F21" s="266" t="s">
        <v>546</v>
      </c>
    </row>
    <row r="22" spans="1:6" ht="16.5" customHeight="1">
      <c r="A22" s="316" t="b">
        <v>1</v>
      </c>
      <c r="B22" s="310" t="s">
        <v>658</v>
      </c>
      <c r="C22" s="322">
        <v>1001013</v>
      </c>
      <c r="D22" s="322">
        <v>160003914</v>
      </c>
      <c r="E22" s="323">
        <v>20</v>
      </c>
      <c r="F22" s="266" t="s">
        <v>545</v>
      </c>
    </row>
    <row r="23" spans="1:6" ht="16.5" customHeight="1">
      <c r="A23" s="316" t="b">
        <v>1</v>
      </c>
      <c r="B23" s="310" t="s">
        <v>658</v>
      </c>
      <c r="C23" s="322">
        <v>1001013</v>
      </c>
      <c r="D23" s="322">
        <v>160003912</v>
      </c>
      <c r="E23" s="323">
        <v>10</v>
      </c>
      <c r="F23" s="266" t="s">
        <v>543</v>
      </c>
    </row>
    <row r="24" spans="1:6" ht="16.5" customHeight="1">
      <c r="A24" s="316" t="b">
        <v>1</v>
      </c>
      <c r="B24" s="309" t="s">
        <v>659</v>
      </c>
      <c r="C24" s="312">
        <v>1001014</v>
      </c>
      <c r="D24" s="312">
        <v>160003918</v>
      </c>
      <c r="E24" s="317">
        <v>75</v>
      </c>
      <c r="F24" s="266" t="s">
        <v>546</v>
      </c>
    </row>
    <row r="25" spans="1:6" ht="16.5" customHeight="1">
      <c r="A25" s="316" t="b">
        <v>1</v>
      </c>
      <c r="B25" s="309" t="s">
        <v>659</v>
      </c>
      <c r="C25" s="312">
        <v>1001014</v>
      </c>
      <c r="D25" s="312">
        <v>160003914</v>
      </c>
      <c r="E25" s="317">
        <v>20</v>
      </c>
      <c r="F25" s="266" t="s">
        <v>545</v>
      </c>
    </row>
    <row r="26" spans="1:6" ht="16.5" customHeight="1">
      <c r="A26" s="316" t="b">
        <v>1</v>
      </c>
      <c r="B26" s="309" t="s">
        <v>659</v>
      </c>
      <c r="C26" s="312">
        <v>1001014</v>
      </c>
      <c r="D26" s="312">
        <v>160003913</v>
      </c>
      <c r="E26" s="317">
        <v>10</v>
      </c>
      <c r="F26" s="266" t="s">
        <v>544</v>
      </c>
    </row>
    <row r="27" spans="1:6" ht="16.5" customHeight="1">
      <c r="A27" s="316" t="b">
        <v>1</v>
      </c>
      <c r="B27" s="311" t="s">
        <v>660</v>
      </c>
      <c r="C27" s="313">
        <v>1003011</v>
      </c>
      <c r="D27" s="324">
        <v>160003919</v>
      </c>
      <c r="E27" s="324">
        <v>10</v>
      </c>
      <c r="F27" s="266" t="s">
        <v>530</v>
      </c>
    </row>
    <row r="28" spans="1:6" ht="16.5" customHeight="1">
      <c r="A28" s="316" t="b">
        <v>1</v>
      </c>
      <c r="B28" s="311" t="s">
        <v>660</v>
      </c>
      <c r="C28" s="313">
        <v>1003011</v>
      </c>
      <c r="D28" s="325">
        <v>160003906</v>
      </c>
      <c r="E28" s="324">
        <v>5</v>
      </c>
      <c r="F28" s="326" t="s">
        <v>537</v>
      </c>
    </row>
    <row r="29" spans="1:6" ht="16.5" customHeight="1">
      <c r="A29" s="316" t="b">
        <v>1</v>
      </c>
      <c r="B29" s="311" t="s">
        <v>660</v>
      </c>
      <c r="C29" s="313">
        <v>1003011</v>
      </c>
      <c r="D29" s="325">
        <v>160003907</v>
      </c>
      <c r="E29" s="324">
        <v>5</v>
      </c>
      <c r="F29" s="326" t="s">
        <v>538</v>
      </c>
    </row>
    <row r="30" spans="1:6" ht="16.5" customHeight="1">
      <c r="A30" s="316" t="b">
        <v>1</v>
      </c>
      <c r="B30" s="311" t="s">
        <v>661</v>
      </c>
      <c r="C30" s="313">
        <v>1003013</v>
      </c>
      <c r="D30" s="324">
        <v>160003919</v>
      </c>
      <c r="E30" s="324">
        <v>50</v>
      </c>
      <c r="F30" s="266" t="s">
        <v>530</v>
      </c>
    </row>
    <row r="31" spans="1:6" ht="16.5" customHeight="1">
      <c r="A31" s="316" t="b">
        <v>1</v>
      </c>
      <c r="B31" s="311" t="s">
        <v>661</v>
      </c>
      <c r="C31" s="313">
        <v>1003013</v>
      </c>
      <c r="D31" s="325">
        <v>160003906</v>
      </c>
      <c r="E31" s="324">
        <v>5</v>
      </c>
      <c r="F31" s="326" t="s">
        <v>537</v>
      </c>
    </row>
    <row r="32" spans="1:6" ht="16.5" customHeight="1">
      <c r="A32" s="316" t="b">
        <v>1</v>
      </c>
      <c r="B32" s="311" t="s">
        <v>661</v>
      </c>
      <c r="C32" s="313">
        <v>1003013</v>
      </c>
      <c r="D32" s="325">
        <v>160003907</v>
      </c>
      <c r="E32" s="324">
        <v>5</v>
      </c>
      <c r="F32" s="326" t="s">
        <v>538</v>
      </c>
    </row>
    <row r="33" spans="1:6" ht="16.5" customHeight="1">
      <c r="A33" s="316" t="b">
        <v>1</v>
      </c>
      <c r="B33" s="327" t="s">
        <v>662</v>
      </c>
      <c r="C33" s="328">
        <v>1003021</v>
      </c>
      <c r="D33" s="292">
        <v>160003920</v>
      </c>
      <c r="E33" s="292">
        <v>10</v>
      </c>
      <c r="F33" s="266" t="s">
        <v>532</v>
      </c>
    </row>
    <row r="34" spans="1:6" ht="16.5" customHeight="1">
      <c r="A34" s="316" t="b">
        <v>1</v>
      </c>
      <c r="B34" s="327" t="s">
        <v>662</v>
      </c>
      <c r="C34" s="328">
        <v>1003021</v>
      </c>
      <c r="D34" s="290">
        <v>160003908</v>
      </c>
      <c r="E34" s="292">
        <v>5</v>
      </c>
      <c r="F34" s="326" t="s">
        <v>539</v>
      </c>
    </row>
    <row r="35" spans="1:6" ht="16.5" customHeight="1">
      <c r="A35" s="316" t="b">
        <v>1</v>
      </c>
      <c r="B35" s="327" t="s">
        <v>662</v>
      </c>
      <c r="C35" s="328">
        <v>1003021</v>
      </c>
      <c r="D35" s="290">
        <v>160003909</v>
      </c>
      <c r="E35" s="292">
        <v>5</v>
      </c>
      <c r="F35" s="326" t="s">
        <v>540</v>
      </c>
    </row>
    <row r="36" spans="1:6" ht="16.5" customHeight="1">
      <c r="A36" s="316" t="b">
        <v>1</v>
      </c>
      <c r="B36" s="327" t="s">
        <v>663</v>
      </c>
      <c r="C36" s="328">
        <v>1003023</v>
      </c>
      <c r="D36" s="292">
        <v>160003920</v>
      </c>
      <c r="E36" s="292">
        <v>50</v>
      </c>
      <c r="F36" s="266" t="s">
        <v>532</v>
      </c>
    </row>
    <row r="37" spans="1:6" ht="16.5" customHeight="1">
      <c r="A37" s="316" t="b">
        <v>1</v>
      </c>
      <c r="B37" s="327" t="s">
        <v>663</v>
      </c>
      <c r="C37" s="328">
        <v>1003023</v>
      </c>
      <c r="D37" s="290">
        <v>160003908</v>
      </c>
      <c r="E37" s="292">
        <v>5</v>
      </c>
      <c r="F37" s="326" t="s">
        <v>539</v>
      </c>
    </row>
    <row r="38" spans="1:6" ht="16.5" customHeight="1">
      <c r="A38" s="316" t="b">
        <v>1</v>
      </c>
      <c r="B38" s="327" t="s">
        <v>663</v>
      </c>
      <c r="C38" s="328">
        <v>1003023</v>
      </c>
      <c r="D38" s="290">
        <v>160003909</v>
      </c>
      <c r="E38" s="292">
        <v>5</v>
      </c>
      <c r="F38" s="326" t="s">
        <v>540</v>
      </c>
    </row>
  </sheetData>
  <phoneticPr fontId="6" type="noConversion"/>
  <pageMargins left="0.7" right="0.7" top="0.75" bottom="0.75" header="0.3" footer="0.3"/>
  <pageSetup paperSize="9" scale="40" fitToHeight="0" orientation="portrait" verticalDpi="0"/>
  <legacy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L636"/>
  <sheetViews>
    <sheetView zoomScale="85" workbookViewId="0">
      <pane ySplit="5" topLeftCell="A617" activePane="bottomLeft" state="frozen"/>
      <selection pane="bottomLeft" activeCell="I140" sqref="I140"/>
    </sheetView>
  </sheetViews>
  <sheetFormatPr defaultColWidth="9" defaultRowHeight="16.5" customHeight="1"/>
  <cols>
    <col min="1" max="1" width="15.125" style="207" customWidth="1"/>
    <col min="2" max="2" width="26.75" style="205" customWidth="1"/>
    <col min="3" max="3" width="19.875" style="205" customWidth="1"/>
    <col min="4" max="4" width="23.625" style="205" customWidth="1"/>
    <col min="5" max="5" width="41.625" style="217" customWidth="1"/>
    <col min="6" max="6" width="15.5" style="217" customWidth="1"/>
    <col min="7" max="9" width="20.5" style="217" customWidth="1"/>
    <col min="10" max="10" width="49.125" style="217" customWidth="1"/>
    <col min="11" max="11" width="28.375" style="207" customWidth="1"/>
    <col min="12" max="12" width="16" style="207" customWidth="1"/>
    <col min="13" max="16384" width="9" style="207"/>
  </cols>
  <sheetData>
    <row r="1" spans="1:12" ht="16.5" customHeight="1">
      <c r="A1" s="203" t="s">
        <v>506</v>
      </c>
      <c r="B1" s="204" t="s">
        <v>506</v>
      </c>
      <c r="D1" s="206"/>
      <c r="E1" s="206"/>
      <c r="F1" s="206"/>
      <c r="G1" s="206"/>
      <c r="H1" s="206"/>
      <c r="I1" s="206"/>
      <c r="J1" s="206"/>
    </row>
    <row r="2" spans="1:12" ht="130.5" customHeight="1">
      <c r="A2" s="208" t="s">
        <v>10</v>
      </c>
      <c r="B2" s="208" t="s">
        <v>10</v>
      </c>
      <c r="C2" s="209" t="s">
        <v>507</v>
      </c>
      <c r="D2" s="209" t="s">
        <v>508</v>
      </c>
      <c r="E2" s="210" t="s">
        <v>509</v>
      </c>
      <c r="F2" s="209" t="s">
        <v>510</v>
      </c>
      <c r="G2" s="211" t="s">
        <v>511</v>
      </c>
      <c r="H2" s="211" t="s">
        <v>512</v>
      </c>
      <c r="I2" s="211" t="s">
        <v>513</v>
      </c>
      <c r="J2" s="38" t="s">
        <v>241</v>
      </c>
      <c r="K2" s="30" t="s">
        <v>514</v>
      </c>
    </row>
    <row r="3" spans="1:12" ht="16.5" customHeight="1">
      <c r="A3" s="212" t="s">
        <v>515</v>
      </c>
      <c r="B3" s="212" t="s">
        <v>515</v>
      </c>
      <c r="C3" s="212" t="s">
        <v>516</v>
      </c>
      <c r="D3" s="212" t="s">
        <v>516</v>
      </c>
      <c r="E3" s="212" t="s">
        <v>516</v>
      </c>
      <c r="F3" s="212" t="s">
        <v>516</v>
      </c>
      <c r="G3" s="212" t="s">
        <v>516</v>
      </c>
      <c r="H3" s="212" t="s">
        <v>516</v>
      </c>
      <c r="I3" s="212" t="s">
        <v>516</v>
      </c>
      <c r="J3" s="213" t="s">
        <v>515</v>
      </c>
      <c r="K3" s="214" t="s">
        <v>516</v>
      </c>
    </row>
    <row r="4" spans="1:12" ht="40.5" customHeight="1">
      <c r="A4" s="215" t="s">
        <v>517</v>
      </c>
      <c r="B4" s="215" t="s">
        <v>518</v>
      </c>
      <c r="C4" s="215" t="s">
        <v>519</v>
      </c>
      <c r="D4" s="215" t="s">
        <v>520</v>
      </c>
      <c r="E4" s="215" t="s">
        <v>521</v>
      </c>
      <c r="F4" s="215" t="s">
        <v>521</v>
      </c>
      <c r="G4" s="215" t="s">
        <v>521</v>
      </c>
      <c r="H4" s="215" t="s">
        <v>521</v>
      </c>
      <c r="I4" s="215" t="s">
        <v>521</v>
      </c>
      <c r="J4" s="216" t="s">
        <v>518</v>
      </c>
      <c r="K4" s="215" t="s">
        <v>521</v>
      </c>
      <c r="L4" s="217"/>
    </row>
    <row r="5" spans="1:12" ht="16.5" customHeight="1">
      <c r="A5" s="218" t="s">
        <v>244</v>
      </c>
      <c r="B5" s="219" t="s">
        <v>5</v>
      </c>
      <c r="C5" s="218" t="s">
        <v>522</v>
      </c>
      <c r="D5" s="218" t="s">
        <v>523</v>
      </c>
      <c r="E5" s="218" t="s">
        <v>524</v>
      </c>
      <c r="F5" s="218" t="s">
        <v>222</v>
      </c>
      <c r="G5" s="218" t="s">
        <v>525</v>
      </c>
      <c r="H5" s="220" t="s">
        <v>526</v>
      </c>
      <c r="I5" s="220" t="s">
        <v>527</v>
      </c>
      <c r="J5" s="220" t="s">
        <v>10</v>
      </c>
      <c r="K5" s="221" t="s">
        <v>528</v>
      </c>
    </row>
    <row r="6" spans="1:12" ht="16.5" customHeight="1">
      <c r="A6" s="226" t="b">
        <v>1</v>
      </c>
      <c r="B6" s="227" t="s">
        <v>529</v>
      </c>
      <c r="C6" s="228">
        <v>9100001</v>
      </c>
      <c r="D6" s="229">
        <v>1</v>
      </c>
      <c r="E6" s="229">
        <v>1</v>
      </c>
      <c r="F6" s="230">
        <v>160003919</v>
      </c>
      <c r="G6" s="231">
        <v>8</v>
      </c>
      <c r="H6" s="231">
        <v>1</v>
      </c>
      <c r="I6" s="231">
        <v>2</v>
      </c>
      <c r="J6" s="232" t="s">
        <v>530</v>
      </c>
      <c r="K6" s="233">
        <v>120001</v>
      </c>
    </row>
    <row r="7" spans="1:12" ht="16.5" customHeight="1">
      <c r="A7" s="226" t="b">
        <v>1</v>
      </c>
      <c r="B7" s="227" t="s">
        <v>531</v>
      </c>
      <c r="C7" s="228">
        <v>9100001</v>
      </c>
      <c r="D7" s="229">
        <v>1</v>
      </c>
      <c r="E7" s="229">
        <v>1</v>
      </c>
      <c r="F7" s="230">
        <v>160003920</v>
      </c>
      <c r="G7" s="231">
        <v>8</v>
      </c>
      <c r="H7" s="231">
        <v>1</v>
      </c>
      <c r="I7" s="231">
        <v>2</v>
      </c>
      <c r="J7" s="232" t="s">
        <v>532</v>
      </c>
      <c r="K7" s="233">
        <v>120001</v>
      </c>
    </row>
    <row r="8" spans="1:12" ht="16.5" customHeight="1">
      <c r="A8" s="226" t="b">
        <v>1</v>
      </c>
      <c r="B8" s="227" t="s">
        <v>531</v>
      </c>
      <c r="C8" s="228">
        <v>9100001</v>
      </c>
      <c r="D8" s="229">
        <v>1</v>
      </c>
      <c r="E8" s="229">
        <v>1</v>
      </c>
      <c r="F8" s="230">
        <v>160003921</v>
      </c>
      <c r="G8" s="231">
        <v>8</v>
      </c>
      <c r="H8" s="231">
        <v>1</v>
      </c>
      <c r="I8" s="231">
        <v>2</v>
      </c>
      <c r="J8" s="232" t="s">
        <v>533</v>
      </c>
      <c r="K8" s="233">
        <v>120001</v>
      </c>
    </row>
    <row r="9" spans="1:12" ht="16.5" customHeight="1">
      <c r="A9" s="226" t="b">
        <v>1</v>
      </c>
      <c r="B9" s="227" t="s">
        <v>531</v>
      </c>
      <c r="C9" s="228">
        <v>9100001</v>
      </c>
      <c r="D9" s="229">
        <v>1</v>
      </c>
      <c r="E9" s="229">
        <v>1</v>
      </c>
      <c r="F9" s="230">
        <v>160003922</v>
      </c>
      <c r="G9" s="231">
        <v>8</v>
      </c>
      <c r="H9" s="231">
        <v>1</v>
      </c>
      <c r="I9" s="231">
        <v>2</v>
      </c>
      <c r="J9" s="232" t="s">
        <v>534</v>
      </c>
      <c r="K9" s="233">
        <v>120001</v>
      </c>
    </row>
    <row r="10" spans="1:12" ht="16.5" customHeight="1">
      <c r="A10" s="226" t="b">
        <v>1</v>
      </c>
      <c r="B10" s="227" t="s">
        <v>531</v>
      </c>
      <c r="C10" s="228">
        <v>9100001</v>
      </c>
      <c r="D10" s="229">
        <v>1</v>
      </c>
      <c r="E10" s="229">
        <v>1</v>
      </c>
      <c r="F10" s="230">
        <v>160003923</v>
      </c>
      <c r="G10" s="231">
        <v>8</v>
      </c>
      <c r="H10" s="231">
        <v>1</v>
      </c>
      <c r="I10" s="231">
        <v>2</v>
      </c>
      <c r="J10" s="232" t="s">
        <v>535</v>
      </c>
      <c r="K10" s="233">
        <v>120001</v>
      </c>
    </row>
    <row r="11" spans="1:12" ht="16.5" customHeight="1">
      <c r="A11" s="226" t="b">
        <v>1</v>
      </c>
      <c r="B11" s="227" t="s">
        <v>531</v>
      </c>
      <c r="C11" s="228">
        <v>9100001</v>
      </c>
      <c r="D11" s="229">
        <v>1</v>
      </c>
      <c r="E11" s="229">
        <v>1</v>
      </c>
      <c r="F11" s="230">
        <v>160003924</v>
      </c>
      <c r="G11" s="231">
        <v>8</v>
      </c>
      <c r="H11" s="231">
        <v>1</v>
      </c>
      <c r="I11" s="231">
        <v>2</v>
      </c>
      <c r="J11" s="232" t="s">
        <v>536</v>
      </c>
      <c r="K11" s="233">
        <v>120001</v>
      </c>
    </row>
    <row r="12" spans="1:12" ht="16.5" customHeight="1">
      <c r="A12" s="226" t="b">
        <v>1</v>
      </c>
      <c r="B12" s="227" t="s">
        <v>531</v>
      </c>
      <c r="C12" s="228">
        <v>9100001</v>
      </c>
      <c r="D12" s="234">
        <v>2</v>
      </c>
      <c r="E12" s="234">
        <v>1</v>
      </c>
      <c r="F12" s="235">
        <v>160003906</v>
      </c>
      <c r="G12" s="236">
        <v>8</v>
      </c>
      <c r="H12" s="236">
        <v>1</v>
      </c>
      <c r="I12" s="236">
        <v>1</v>
      </c>
      <c r="J12" s="234" t="s">
        <v>537</v>
      </c>
      <c r="K12" s="233">
        <v>120001</v>
      </c>
    </row>
    <row r="13" spans="1:12" ht="16.5" customHeight="1">
      <c r="A13" s="226" t="b">
        <v>1</v>
      </c>
      <c r="B13" s="227" t="s">
        <v>531</v>
      </c>
      <c r="C13" s="228">
        <v>9100001</v>
      </c>
      <c r="D13" s="234">
        <v>2</v>
      </c>
      <c r="E13" s="234">
        <v>1</v>
      </c>
      <c r="F13" s="235">
        <v>160003907</v>
      </c>
      <c r="G13" s="236">
        <v>8</v>
      </c>
      <c r="H13" s="236">
        <v>1</v>
      </c>
      <c r="I13" s="236">
        <v>1</v>
      </c>
      <c r="J13" s="234" t="s">
        <v>538</v>
      </c>
      <c r="K13" s="233">
        <v>120001</v>
      </c>
    </row>
    <row r="14" spans="1:12" ht="16.5" customHeight="1">
      <c r="A14" s="226" t="b">
        <v>1</v>
      </c>
      <c r="B14" s="227" t="s">
        <v>531</v>
      </c>
      <c r="C14" s="228">
        <v>9100001</v>
      </c>
      <c r="D14" s="234">
        <v>2</v>
      </c>
      <c r="E14" s="234">
        <v>1</v>
      </c>
      <c r="F14" s="235">
        <v>160003908</v>
      </c>
      <c r="G14" s="236">
        <v>6</v>
      </c>
      <c r="H14" s="236">
        <v>1</v>
      </c>
      <c r="I14" s="236">
        <v>1</v>
      </c>
      <c r="J14" s="234" t="s">
        <v>539</v>
      </c>
      <c r="K14" s="233">
        <v>120001</v>
      </c>
    </row>
    <row r="15" spans="1:12" ht="16.5" customHeight="1">
      <c r="A15" s="226" t="b">
        <v>1</v>
      </c>
      <c r="B15" s="227" t="s">
        <v>531</v>
      </c>
      <c r="C15" s="228">
        <v>9100001</v>
      </c>
      <c r="D15" s="234">
        <v>2</v>
      </c>
      <c r="E15" s="234">
        <v>1</v>
      </c>
      <c r="F15" s="235">
        <v>160003909</v>
      </c>
      <c r="G15" s="236">
        <v>6</v>
      </c>
      <c r="H15" s="236">
        <v>1</v>
      </c>
      <c r="I15" s="236">
        <v>1</v>
      </c>
      <c r="J15" s="234" t="s">
        <v>540</v>
      </c>
      <c r="K15" s="233">
        <v>120001</v>
      </c>
    </row>
    <row r="16" spans="1:12" ht="16.5" customHeight="1">
      <c r="A16" s="226" t="b">
        <v>1</v>
      </c>
      <c r="B16" s="227" t="s">
        <v>531</v>
      </c>
      <c r="C16" s="228">
        <v>9100001</v>
      </c>
      <c r="D16" s="237">
        <v>3</v>
      </c>
      <c r="E16" s="234">
        <v>1</v>
      </c>
      <c r="F16" s="235">
        <v>160003910</v>
      </c>
      <c r="G16" s="236">
        <v>4</v>
      </c>
      <c r="H16" s="236">
        <v>1</v>
      </c>
      <c r="I16" s="236">
        <v>1</v>
      </c>
      <c r="J16" s="234" t="s">
        <v>541</v>
      </c>
      <c r="K16" s="233">
        <v>120001</v>
      </c>
    </row>
    <row r="17" spans="1:11" ht="16.5" customHeight="1">
      <c r="A17" s="226" t="b">
        <v>1</v>
      </c>
      <c r="B17" s="227" t="s">
        <v>531</v>
      </c>
      <c r="C17" s="228">
        <v>9100001</v>
      </c>
      <c r="D17" s="237">
        <v>3</v>
      </c>
      <c r="E17" s="234">
        <v>1</v>
      </c>
      <c r="F17" s="235">
        <v>160003911</v>
      </c>
      <c r="G17" s="236">
        <v>4</v>
      </c>
      <c r="H17" s="236">
        <v>1</v>
      </c>
      <c r="I17" s="236">
        <v>1</v>
      </c>
      <c r="J17" s="234" t="s">
        <v>542</v>
      </c>
      <c r="K17" s="233">
        <v>120001</v>
      </c>
    </row>
    <row r="18" spans="1:11" ht="16.5" customHeight="1">
      <c r="A18" s="226" t="b">
        <v>1</v>
      </c>
      <c r="B18" s="227" t="s">
        <v>531</v>
      </c>
      <c r="C18" s="228">
        <v>9100001</v>
      </c>
      <c r="D18" s="238">
        <v>3</v>
      </c>
      <c r="E18" s="235">
        <v>1</v>
      </c>
      <c r="F18" s="235">
        <v>160003912</v>
      </c>
      <c r="G18" s="236">
        <v>2</v>
      </c>
      <c r="H18" s="236">
        <v>1</v>
      </c>
      <c r="I18" s="236">
        <v>1</v>
      </c>
      <c r="J18" s="235" t="s">
        <v>543</v>
      </c>
      <c r="K18" s="233">
        <v>120001</v>
      </c>
    </row>
    <row r="19" spans="1:11" ht="16.5" customHeight="1">
      <c r="A19" s="226" t="b">
        <v>1</v>
      </c>
      <c r="B19" s="227" t="s">
        <v>531</v>
      </c>
      <c r="C19" s="228">
        <v>9100001</v>
      </c>
      <c r="D19" s="238">
        <v>3</v>
      </c>
      <c r="E19" s="235">
        <v>1</v>
      </c>
      <c r="F19" s="235">
        <v>160003913</v>
      </c>
      <c r="G19" s="236">
        <v>2</v>
      </c>
      <c r="H19" s="236">
        <v>1</v>
      </c>
      <c r="I19" s="236">
        <v>1</v>
      </c>
      <c r="J19" s="235" t="s">
        <v>544</v>
      </c>
      <c r="K19" s="233">
        <v>120001</v>
      </c>
    </row>
    <row r="20" spans="1:11" ht="16.5" customHeight="1">
      <c r="A20" s="226" t="b">
        <v>1</v>
      </c>
      <c r="B20" s="227" t="s">
        <v>531</v>
      </c>
      <c r="C20" s="228">
        <v>9100001</v>
      </c>
      <c r="D20" s="239">
        <v>4</v>
      </c>
      <c r="E20" s="239">
        <v>2</v>
      </c>
      <c r="F20" s="239">
        <v>160003914</v>
      </c>
      <c r="G20" s="240">
        <v>10</v>
      </c>
      <c r="H20" s="241">
        <v>2</v>
      </c>
      <c r="I20" s="241">
        <v>2</v>
      </c>
      <c r="J20" s="239" t="s">
        <v>545</v>
      </c>
      <c r="K20" s="233">
        <v>120001</v>
      </c>
    </row>
    <row r="21" spans="1:11" ht="16.5" customHeight="1">
      <c r="A21" s="226" t="b">
        <v>1</v>
      </c>
      <c r="B21" s="227" t="s">
        <v>531</v>
      </c>
      <c r="C21" s="228">
        <v>9100001</v>
      </c>
      <c r="D21" s="242">
        <v>5</v>
      </c>
      <c r="E21" s="243">
        <v>2</v>
      </c>
      <c r="F21" s="239">
        <v>160003918</v>
      </c>
      <c r="G21" s="240">
        <v>15</v>
      </c>
      <c r="H21" s="241">
        <v>2</v>
      </c>
      <c r="I21" s="240">
        <v>3</v>
      </c>
      <c r="J21" s="244" t="s">
        <v>546</v>
      </c>
      <c r="K21" s="233">
        <v>120001</v>
      </c>
    </row>
    <row r="22" spans="1:11" ht="16.5" customHeight="1">
      <c r="A22" s="245" t="b">
        <v>1</v>
      </c>
      <c r="B22" s="246" t="s">
        <v>531</v>
      </c>
      <c r="C22" s="247">
        <v>9100001</v>
      </c>
      <c r="D22" s="247">
        <v>6</v>
      </c>
      <c r="E22" s="248">
        <v>1</v>
      </c>
      <c r="F22" s="245">
        <v>160000101</v>
      </c>
      <c r="G22" s="249">
        <v>25</v>
      </c>
      <c r="H22" s="250">
        <v>1</v>
      </c>
      <c r="I22" s="250">
        <v>1</v>
      </c>
      <c r="J22" s="251" t="s">
        <v>547</v>
      </c>
      <c r="K22" s="233">
        <v>120001</v>
      </c>
    </row>
    <row r="23" spans="1:11" ht="16.5" customHeight="1">
      <c r="A23" s="245" t="b">
        <v>1</v>
      </c>
      <c r="B23" s="246" t="s">
        <v>531</v>
      </c>
      <c r="C23" s="247">
        <v>9100001</v>
      </c>
      <c r="D23" s="247">
        <v>6</v>
      </c>
      <c r="E23" s="248">
        <v>1</v>
      </c>
      <c r="F23" s="245">
        <f>F22+100</f>
        <v>160000201</v>
      </c>
      <c r="G23" s="249">
        <v>25</v>
      </c>
      <c r="H23" s="250">
        <v>1</v>
      </c>
      <c r="I23" s="250">
        <v>1</v>
      </c>
      <c r="J23" s="251" t="s">
        <v>548</v>
      </c>
      <c r="K23" s="233">
        <v>120001</v>
      </c>
    </row>
    <row r="24" spans="1:11" ht="16.5" customHeight="1">
      <c r="A24" s="245" t="b">
        <v>1</v>
      </c>
      <c r="B24" s="246" t="s">
        <v>531</v>
      </c>
      <c r="C24" s="247">
        <v>9100001</v>
      </c>
      <c r="D24" s="247">
        <v>6</v>
      </c>
      <c r="E24" s="248">
        <v>1</v>
      </c>
      <c r="F24" s="245">
        <f>F23+100</f>
        <v>160000301</v>
      </c>
      <c r="G24" s="249">
        <v>25</v>
      </c>
      <c r="H24" s="250">
        <v>1</v>
      </c>
      <c r="I24" s="250">
        <v>1</v>
      </c>
      <c r="J24" s="251" t="s">
        <v>549</v>
      </c>
      <c r="K24" s="233">
        <v>120001</v>
      </c>
    </row>
    <row r="25" spans="1:11" ht="16.5" customHeight="1">
      <c r="A25" s="245" t="b">
        <v>1</v>
      </c>
      <c r="B25" s="246" t="s">
        <v>531</v>
      </c>
      <c r="C25" s="247">
        <v>9100001</v>
      </c>
      <c r="D25" s="247">
        <v>6</v>
      </c>
      <c r="E25" s="248">
        <v>1</v>
      </c>
      <c r="F25" s="245">
        <f>F24+100</f>
        <v>160000401</v>
      </c>
      <c r="G25" s="249">
        <v>25</v>
      </c>
      <c r="H25" s="250">
        <v>1</v>
      </c>
      <c r="I25" s="250">
        <v>1</v>
      </c>
      <c r="J25" s="251" t="s">
        <v>550</v>
      </c>
      <c r="K25" s="233">
        <v>120001</v>
      </c>
    </row>
    <row r="26" spans="1:11" ht="16.5" customHeight="1">
      <c r="A26" s="252" t="b">
        <v>0</v>
      </c>
      <c r="B26" s="253" t="s">
        <v>531</v>
      </c>
      <c r="C26" s="254">
        <v>9100001</v>
      </c>
      <c r="D26" s="254">
        <v>7</v>
      </c>
      <c r="E26" s="255">
        <v>1</v>
      </c>
      <c r="F26" s="252">
        <v>160003136</v>
      </c>
      <c r="G26" s="256">
        <v>50</v>
      </c>
      <c r="H26" s="257">
        <v>1</v>
      </c>
      <c r="I26" s="257">
        <v>1</v>
      </c>
      <c r="J26" s="258" t="s">
        <v>551</v>
      </c>
      <c r="K26" s="233">
        <v>120001</v>
      </c>
    </row>
    <row r="27" spans="1:11" ht="16.5" customHeight="1">
      <c r="A27" s="252" t="b">
        <v>0</v>
      </c>
      <c r="B27" s="253" t="s">
        <v>531</v>
      </c>
      <c r="C27" s="254">
        <v>9100001</v>
      </c>
      <c r="D27" s="254">
        <v>7</v>
      </c>
      <c r="E27" s="255">
        <v>1</v>
      </c>
      <c r="F27" s="252">
        <v>160003938</v>
      </c>
      <c r="G27" s="256">
        <v>25</v>
      </c>
      <c r="H27" s="257">
        <v>1</v>
      </c>
      <c r="I27" s="257">
        <v>1</v>
      </c>
      <c r="J27" s="258" t="s">
        <v>552</v>
      </c>
      <c r="K27" s="233">
        <v>120001</v>
      </c>
    </row>
    <row r="28" spans="1:11" ht="16.5" customHeight="1">
      <c r="A28" s="252" t="b">
        <v>0</v>
      </c>
      <c r="B28" s="253" t="s">
        <v>531</v>
      </c>
      <c r="C28" s="254">
        <v>9100001</v>
      </c>
      <c r="D28" s="254">
        <v>7</v>
      </c>
      <c r="E28" s="255">
        <v>1</v>
      </c>
      <c r="F28" s="252">
        <v>160003929</v>
      </c>
      <c r="G28" s="256">
        <v>10</v>
      </c>
      <c r="H28" s="257">
        <v>1</v>
      </c>
      <c r="I28" s="257">
        <v>1</v>
      </c>
      <c r="J28" s="258" t="s">
        <v>553</v>
      </c>
      <c r="K28" s="233">
        <v>120001</v>
      </c>
    </row>
    <row r="29" spans="1:11" ht="16.5" customHeight="1">
      <c r="A29" s="252" t="b">
        <v>0</v>
      </c>
      <c r="B29" s="253" t="s">
        <v>531</v>
      </c>
      <c r="C29" s="254">
        <v>9100001</v>
      </c>
      <c r="D29" s="254">
        <v>7</v>
      </c>
      <c r="E29" s="255">
        <v>1</v>
      </c>
      <c r="F29" s="252">
        <v>160003947</v>
      </c>
      <c r="G29" s="256">
        <v>25</v>
      </c>
      <c r="H29" s="257">
        <v>1</v>
      </c>
      <c r="I29" s="257">
        <v>1</v>
      </c>
      <c r="J29" s="258" t="s">
        <v>554</v>
      </c>
      <c r="K29" s="233">
        <v>120001</v>
      </c>
    </row>
    <row r="30" spans="1:11" ht="16.5" customHeight="1">
      <c r="A30" s="226" t="b">
        <v>1</v>
      </c>
      <c r="B30" s="226" t="s">
        <v>555</v>
      </c>
      <c r="C30" s="228">
        <v>9100002</v>
      </c>
      <c r="D30" s="229">
        <v>1</v>
      </c>
      <c r="E30" s="229">
        <v>1</v>
      </c>
      <c r="F30" s="230">
        <v>160003919</v>
      </c>
      <c r="G30" s="231">
        <v>11</v>
      </c>
      <c r="H30" s="231">
        <v>1</v>
      </c>
      <c r="I30" s="231">
        <v>2</v>
      </c>
      <c r="J30" s="232" t="s">
        <v>530</v>
      </c>
      <c r="K30" s="233">
        <v>120001</v>
      </c>
    </row>
    <row r="31" spans="1:11" ht="16.5" customHeight="1">
      <c r="A31" s="226" t="b">
        <v>1</v>
      </c>
      <c r="B31" s="226" t="s">
        <v>556</v>
      </c>
      <c r="C31" s="228">
        <v>9100002</v>
      </c>
      <c r="D31" s="229">
        <v>1</v>
      </c>
      <c r="E31" s="229">
        <v>1</v>
      </c>
      <c r="F31" s="230">
        <v>160003920</v>
      </c>
      <c r="G31" s="231">
        <v>12</v>
      </c>
      <c r="H31" s="231">
        <v>1</v>
      </c>
      <c r="I31" s="231">
        <v>2</v>
      </c>
      <c r="J31" s="232" t="s">
        <v>532</v>
      </c>
      <c r="K31" s="233">
        <v>120001</v>
      </c>
    </row>
    <row r="32" spans="1:11" ht="16.5" customHeight="1">
      <c r="A32" s="226" t="b">
        <v>1</v>
      </c>
      <c r="B32" s="226" t="s">
        <v>556</v>
      </c>
      <c r="C32" s="228">
        <v>9100002</v>
      </c>
      <c r="D32" s="229">
        <v>1</v>
      </c>
      <c r="E32" s="229">
        <v>1</v>
      </c>
      <c r="F32" s="230">
        <v>160003921</v>
      </c>
      <c r="G32" s="231">
        <v>13</v>
      </c>
      <c r="H32" s="231">
        <v>1</v>
      </c>
      <c r="I32" s="231">
        <v>2</v>
      </c>
      <c r="J32" s="232" t="s">
        <v>533</v>
      </c>
      <c r="K32" s="233">
        <v>120001</v>
      </c>
    </row>
    <row r="33" spans="1:12" ht="16.5" customHeight="1">
      <c r="A33" s="226" t="b">
        <v>1</v>
      </c>
      <c r="B33" s="226" t="s">
        <v>556</v>
      </c>
      <c r="C33" s="228">
        <v>9100002</v>
      </c>
      <c r="D33" s="229">
        <v>1</v>
      </c>
      <c r="E33" s="229">
        <v>1</v>
      </c>
      <c r="F33" s="230">
        <v>160003922</v>
      </c>
      <c r="G33" s="231">
        <v>14</v>
      </c>
      <c r="H33" s="231">
        <v>1</v>
      </c>
      <c r="I33" s="231">
        <v>2</v>
      </c>
      <c r="J33" s="232" t="s">
        <v>534</v>
      </c>
      <c r="K33" s="233">
        <v>120001</v>
      </c>
    </row>
    <row r="34" spans="1:12" ht="16.5" customHeight="1">
      <c r="A34" s="226" t="b">
        <v>1</v>
      </c>
      <c r="B34" s="226" t="s">
        <v>556</v>
      </c>
      <c r="C34" s="228">
        <v>9100002</v>
      </c>
      <c r="D34" s="229">
        <v>1</v>
      </c>
      <c r="E34" s="229">
        <v>1</v>
      </c>
      <c r="F34" s="230">
        <v>160003923</v>
      </c>
      <c r="G34" s="231">
        <v>15</v>
      </c>
      <c r="H34" s="231">
        <v>1</v>
      </c>
      <c r="I34" s="231">
        <v>2</v>
      </c>
      <c r="J34" s="232" t="s">
        <v>535</v>
      </c>
      <c r="K34" s="233">
        <v>120001</v>
      </c>
    </row>
    <row r="35" spans="1:12" ht="16.5" customHeight="1">
      <c r="A35" s="226" t="b">
        <v>1</v>
      </c>
      <c r="B35" s="226" t="s">
        <v>556</v>
      </c>
      <c r="C35" s="228">
        <v>9100002</v>
      </c>
      <c r="D35" s="229">
        <v>1</v>
      </c>
      <c r="E35" s="229">
        <v>1</v>
      </c>
      <c r="F35" s="230">
        <v>160003924</v>
      </c>
      <c r="G35" s="231">
        <v>16</v>
      </c>
      <c r="H35" s="231">
        <v>1</v>
      </c>
      <c r="I35" s="231">
        <v>2</v>
      </c>
      <c r="J35" s="232" t="s">
        <v>536</v>
      </c>
      <c r="K35" s="233">
        <v>120001</v>
      </c>
    </row>
    <row r="36" spans="1:12" ht="16.5" customHeight="1">
      <c r="A36" s="226" t="b">
        <v>1</v>
      </c>
      <c r="B36" s="226" t="s">
        <v>556</v>
      </c>
      <c r="C36" s="228">
        <v>9100002</v>
      </c>
      <c r="D36" s="234">
        <v>2</v>
      </c>
      <c r="E36" s="234">
        <v>1</v>
      </c>
      <c r="F36" s="235">
        <v>160003906</v>
      </c>
      <c r="G36" s="236">
        <v>12</v>
      </c>
      <c r="H36" s="236">
        <v>1</v>
      </c>
      <c r="I36" s="236">
        <v>1</v>
      </c>
      <c r="J36" s="234" t="s">
        <v>537</v>
      </c>
      <c r="K36" s="233">
        <v>120001</v>
      </c>
    </row>
    <row r="37" spans="1:12" s="217" customFormat="1" ht="16.5" customHeight="1">
      <c r="A37" s="226" t="b">
        <v>1</v>
      </c>
      <c r="B37" s="226" t="s">
        <v>556</v>
      </c>
      <c r="C37" s="228">
        <v>9100002</v>
      </c>
      <c r="D37" s="234">
        <v>2</v>
      </c>
      <c r="E37" s="234">
        <v>1</v>
      </c>
      <c r="F37" s="235">
        <v>160003907</v>
      </c>
      <c r="G37" s="236">
        <v>12</v>
      </c>
      <c r="H37" s="236">
        <v>1</v>
      </c>
      <c r="I37" s="236">
        <v>1</v>
      </c>
      <c r="J37" s="234" t="s">
        <v>538</v>
      </c>
      <c r="K37" s="233">
        <v>120001</v>
      </c>
      <c r="L37" s="207"/>
    </row>
    <row r="38" spans="1:12" s="217" customFormat="1" ht="16.5" customHeight="1">
      <c r="A38" s="226" t="b">
        <v>1</v>
      </c>
      <c r="B38" s="226" t="s">
        <v>556</v>
      </c>
      <c r="C38" s="228">
        <v>9100002</v>
      </c>
      <c r="D38" s="234">
        <v>2</v>
      </c>
      <c r="E38" s="234">
        <v>1</v>
      </c>
      <c r="F38" s="235">
        <v>160003908</v>
      </c>
      <c r="G38" s="236">
        <v>10</v>
      </c>
      <c r="H38" s="236">
        <v>1</v>
      </c>
      <c r="I38" s="236">
        <v>1</v>
      </c>
      <c r="J38" s="234" t="s">
        <v>539</v>
      </c>
      <c r="K38" s="233">
        <v>120001</v>
      </c>
      <c r="L38" s="207"/>
    </row>
    <row r="39" spans="1:12" s="217" customFormat="1" ht="16.5" customHeight="1">
      <c r="A39" s="226" t="b">
        <v>1</v>
      </c>
      <c r="B39" s="226" t="s">
        <v>556</v>
      </c>
      <c r="C39" s="228">
        <v>9100002</v>
      </c>
      <c r="D39" s="234">
        <v>2</v>
      </c>
      <c r="E39" s="234">
        <v>1</v>
      </c>
      <c r="F39" s="235">
        <v>160003909</v>
      </c>
      <c r="G39" s="236">
        <v>10</v>
      </c>
      <c r="H39" s="236">
        <v>1</v>
      </c>
      <c r="I39" s="236">
        <v>1</v>
      </c>
      <c r="J39" s="234" t="s">
        <v>540</v>
      </c>
      <c r="K39" s="233">
        <v>120001</v>
      </c>
      <c r="L39" s="207"/>
    </row>
    <row r="40" spans="1:12" s="217" customFormat="1" ht="16.5" customHeight="1">
      <c r="A40" s="226" t="b">
        <v>1</v>
      </c>
      <c r="B40" s="226" t="s">
        <v>556</v>
      </c>
      <c r="C40" s="228">
        <v>9100002</v>
      </c>
      <c r="D40" s="237">
        <v>3</v>
      </c>
      <c r="E40" s="234">
        <v>1</v>
      </c>
      <c r="F40" s="235">
        <v>160003910</v>
      </c>
      <c r="G40" s="236">
        <v>8</v>
      </c>
      <c r="H40" s="236">
        <v>1</v>
      </c>
      <c r="I40" s="236">
        <v>1</v>
      </c>
      <c r="J40" s="234" t="s">
        <v>541</v>
      </c>
      <c r="K40" s="233">
        <v>120001</v>
      </c>
      <c r="L40" s="207"/>
    </row>
    <row r="41" spans="1:12" s="217" customFormat="1" ht="16.5" customHeight="1">
      <c r="A41" s="226" t="b">
        <v>1</v>
      </c>
      <c r="B41" s="226" t="s">
        <v>556</v>
      </c>
      <c r="C41" s="228">
        <v>9100002</v>
      </c>
      <c r="D41" s="237">
        <v>3</v>
      </c>
      <c r="E41" s="234">
        <v>1</v>
      </c>
      <c r="F41" s="235">
        <v>160003911</v>
      </c>
      <c r="G41" s="236">
        <v>8</v>
      </c>
      <c r="H41" s="236">
        <v>1</v>
      </c>
      <c r="I41" s="236">
        <v>1</v>
      </c>
      <c r="J41" s="234" t="s">
        <v>542</v>
      </c>
      <c r="K41" s="233">
        <v>120001</v>
      </c>
      <c r="L41" s="207"/>
    </row>
    <row r="42" spans="1:12" s="217" customFormat="1" ht="16.5" customHeight="1">
      <c r="A42" s="226" t="b">
        <v>1</v>
      </c>
      <c r="B42" s="226" t="s">
        <v>556</v>
      </c>
      <c r="C42" s="228">
        <v>9100002</v>
      </c>
      <c r="D42" s="238">
        <v>3</v>
      </c>
      <c r="E42" s="235">
        <v>1</v>
      </c>
      <c r="F42" s="235">
        <v>160003912</v>
      </c>
      <c r="G42" s="236">
        <v>6</v>
      </c>
      <c r="H42" s="236">
        <v>1</v>
      </c>
      <c r="I42" s="236">
        <v>1</v>
      </c>
      <c r="J42" s="235" t="s">
        <v>543</v>
      </c>
      <c r="K42" s="233">
        <v>120001</v>
      </c>
      <c r="L42" s="207"/>
    </row>
    <row r="43" spans="1:12" s="217" customFormat="1" ht="16.5" customHeight="1">
      <c r="A43" s="226" t="b">
        <v>1</v>
      </c>
      <c r="B43" s="226" t="s">
        <v>556</v>
      </c>
      <c r="C43" s="228">
        <v>9100002</v>
      </c>
      <c r="D43" s="238">
        <v>3</v>
      </c>
      <c r="E43" s="235">
        <v>1</v>
      </c>
      <c r="F43" s="235">
        <v>160003913</v>
      </c>
      <c r="G43" s="236">
        <v>6</v>
      </c>
      <c r="H43" s="236">
        <v>1</v>
      </c>
      <c r="I43" s="236">
        <v>1</v>
      </c>
      <c r="J43" s="235" t="s">
        <v>544</v>
      </c>
      <c r="K43" s="233">
        <v>120001</v>
      </c>
      <c r="L43" s="207"/>
    </row>
    <row r="44" spans="1:12" s="217" customFormat="1" ht="16.5" customHeight="1">
      <c r="A44" s="226" t="b">
        <v>1</v>
      </c>
      <c r="B44" s="226" t="s">
        <v>556</v>
      </c>
      <c r="C44" s="228">
        <v>9100002</v>
      </c>
      <c r="D44" s="239">
        <v>4</v>
      </c>
      <c r="E44" s="239">
        <v>2</v>
      </c>
      <c r="F44" s="239">
        <v>160003914</v>
      </c>
      <c r="G44" s="240">
        <v>15</v>
      </c>
      <c r="H44" s="241">
        <v>3</v>
      </c>
      <c r="I44" s="241">
        <v>3</v>
      </c>
      <c r="J44" s="239" t="s">
        <v>545</v>
      </c>
      <c r="K44" s="233">
        <v>120001</v>
      </c>
      <c r="L44" s="207"/>
    </row>
    <row r="45" spans="1:12" s="217" customFormat="1" ht="16.5" customHeight="1">
      <c r="A45" s="226" t="b">
        <v>1</v>
      </c>
      <c r="B45" s="226" t="s">
        <v>556</v>
      </c>
      <c r="C45" s="228">
        <v>9100002</v>
      </c>
      <c r="D45" s="242">
        <v>5</v>
      </c>
      <c r="E45" s="243">
        <v>2</v>
      </c>
      <c r="F45" s="239">
        <v>160003918</v>
      </c>
      <c r="G45" s="240">
        <v>18</v>
      </c>
      <c r="H45" s="241">
        <v>3</v>
      </c>
      <c r="I45" s="240">
        <v>4</v>
      </c>
      <c r="J45" s="244" t="s">
        <v>546</v>
      </c>
      <c r="K45" s="233">
        <v>120001</v>
      </c>
      <c r="L45" s="207"/>
    </row>
    <row r="46" spans="1:12" ht="16.5" customHeight="1">
      <c r="A46" s="245" t="b">
        <v>1</v>
      </c>
      <c r="B46" s="246" t="s">
        <v>556</v>
      </c>
      <c r="C46" s="247">
        <v>9100002</v>
      </c>
      <c r="D46" s="247">
        <v>6</v>
      </c>
      <c r="E46" s="248">
        <v>1</v>
      </c>
      <c r="F46" s="245">
        <v>160000101</v>
      </c>
      <c r="G46" s="249">
        <v>25</v>
      </c>
      <c r="H46" s="250">
        <v>1</v>
      </c>
      <c r="I46" s="250">
        <v>1</v>
      </c>
      <c r="J46" s="251" t="s">
        <v>547</v>
      </c>
      <c r="K46" s="233">
        <v>120001</v>
      </c>
    </row>
    <row r="47" spans="1:12" ht="16.5" customHeight="1">
      <c r="A47" s="245" t="b">
        <v>1</v>
      </c>
      <c r="B47" s="246" t="s">
        <v>556</v>
      </c>
      <c r="C47" s="247">
        <v>9100002</v>
      </c>
      <c r="D47" s="247">
        <v>6</v>
      </c>
      <c r="E47" s="248">
        <v>1</v>
      </c>
      <c r="F47" s="245">
        <f>F46+100</f>
        <v>160000201</v>
      </c>
      <c r="G47" s="249">
        <v>25</v>
      </c>
      <c r="H47" s="250">
        <v>1</v>
      </c>
      <c r="I47" s="250">
        <v>1</v>
      </c>
      <c r="J47" s="251" t="s">
        <v>548</v>
      </c>
      <c r="K47" s="233">
        <v>120001</v>
      </c>
    </row>
    <row r="48" spans="1:12" ht="16.5" customHeight="1">
      <c r="A48" s="245" t="b">
        <v>1</v>
      </c>
      <c r="B48" s="246" t="s">
        <v>556</v>
      </c>
      <c r="C48" s="247">
        <v>9100002</v>
      </c>
      <c r="D48" s="247">
        <v>6</v>
      </c>
      <c r="E48" s="248">
        <v>1</v>
      </c>
      <c r="F48" s="245">
        <f>F47+100</f>
        <v>160000301</v>
      </c>
      <c r="G48" s="249">
        <v>25</v>
      </c>
      <c r="H48" s="250">
        <v>1</v>
      </c>
      <c r="I48" s="250">
        <v>1</v>
      </c>
      <c r="J48" s="251" t="s">
        <v>549</v>
      </c>
      <c r="K48" s="233">
        <v>120001</v>
      </c>
    </row>
    <row r="49" spans="1:12" ht="16.5" customHeight="1">
      <c r="A49" s="245" t="b">
        <v>1</v>
      </c>
      <c r="B49" s="246" t="s">
        <v>556</v>
      </c>
      <c r="C49" s="247">
        <v>9100002</v>
      </c>
      <c r="D49" s="247">
        <v>6</v>
      </c>
      <c r="E49" s="248">
        <v>1</v>
      </c>
      <c r="F49" s="245">
        <f>F48+100</f>
        <v>160000401</v>
      </c>
      <c r="G49" s="249">
        <v>25</v>
      </c>
      <c r="H49" s="250">
        <v>1</v>
      </c>
      <c r="I49" s="250">
        <v>1</v>
      </c>
      <c r="J49" s="251" t="s">
        <v>550</v>
      </c>
      <c r="K49" s="233">
        <v>120001</v>
      </c>
    </row>
    <row r="50" spans="1:12" s="217" customFormat="1" ht="16.5" customHeight="1">
      <c r="A50" s="226" t="b">
        <v>1</v>
      </c>
      <c r="B50" s="227" t="s">
        <v>557</v>
      </c>
      <c r="C50" s="228">
        <v>9100003</v>
      </c>
      <c r="D50" s="229">
        <v>1</v>
      </c>
      <c r="E50" s="229">
        <v>1</v>
      </c>
      <c r="F50" s="230">
        <v>160003919</v>
      </c>
      <c r="G50" s="231">
        <v>14</v>
      </c>
      <c r="H50" s="231">
        <v>1</v>
      </c>
      <c r="I50" s="231">
        <v>2</v>
      </c>
      <c r="J50" s="232" t="s">
        <v>530</v>
      </c>
      <c r="K50" s="233">
        <v>120001</v>
      </c>
      <c r="L50" s="207"/>
    </row>
    <row r="51" spans="1:12" s="217" customFormat="1" ht="16.5" customHeight="1">
      <c r="A51" s="226" t="b">
        <v>1</v>
      </c>
      <c r="B51" s="227" t="s">
        <v>558</v>
      </c>
      <c r="C51" s="228">
        <v>9100003</v>
      </c>
      <c r="D51" s="229">
        <v>1</v>
      </c>
      <c r="E51" s="229">
        <v>1</v>
      </c>
      <c r="F51" s="230">
        <v>160003920</v>
      </c>
      <c r="G51" s="231">
        <v>16</v>
      </c>
      <c r="H51" s="231">
        <v>1</v>
      </c>
      <c r="I51" s="231">
        <v>2</v>
      </c>
      <c r="J51" s="232" t="s">
        <v>532</v>
      </c>
      <c r="K51" s="233">
        <v>120001</v>
      </c>
      <c r="L51" s="207"/>
    </row>
    <row r="52" spans="1:12" s="217" customFormat="1" ht="16.5" customHeight="1">
      <c r="A52" s="226" t="b">
        <v>1</v>
      </c>
      <c r="B52" s="227" t="s">
        <v>558</v>
      </c>
      <c r="C52" s="228">
        <v>9100003</v>
      </c>
      <c r="D52" s="229">
        <v>1</v>
      </c>
      <c r="E52" s="229">
        <v>1</v>
      </c>
      <c r="F52" s="230">
        <v>160003921</v>
      </c>
      <c r="G52" s="231">
        <v>18</v>
      </c>
      <c r="H52" s="231">
        <v>1</v>
      </c>
      <c r="I52" s="231">
        <v>2</v>
      </c>
      <c r="J52" s="232" t="s">
        <v>533</v>
      </c>
      <c r="K52" s="233">
        <v>120001</v>
      </c>
      <c r="L52" s="207"/>
    </row>
    <row r="53" spans="1:12" s="217" customFormat="1" ht="16.5" customHeight="1">
      <c r="A53" s="226" t="b">
        <v>1</v>
      </c>
      <c r="B53" s="227" t="s">
        <v>558</v>
      </c>
      <c r="C53" s="228">
        <v>9100003</v>
      </c>
      <c r="D53" s="229">
        <v>1</v>
      </c>
      <c r="E53" s="229">
        <v>1</v>
      </c>
      <c r="F53" s="230">
        <v>160003922</v>
      </c>
      <c r="G53" s="231">
        <v>20</v>
      </c>
      <c r="H53" s="231">
        <v>1</v>
      </c>
      <c r="I53" s="231">
        <v>2</v>
      </c>
      <c r="J53" s="232" t="s">
        <v>534</v>
      </c>
      <c r="K53" s="233">
        <v>120001</v>
      </c>
      <c r="L53" s="207"/>
    </row>
    <row r="54" spans="1:12" s="217" customFormat="1" ht="16.5" customHeight="1">
      <c r="A54" s="226" t="b">
        <v>1</v>
      </c>
      <c r="B54" s="227" t="s">
        <v>558</v>
      </c>
      <c r="C54" s="228">
        <v>9100003</v>
      </c>
      <c r="D54" s="229">
        <v>1</v>
      </c>
      <c r="E54" s="229">
        <v>1</v>
      </c>
      <c r="F54" s="230">
        <v>160003923</v>
      </c>
      <c r="G54" s="231">
        <v>22</v>
      </c>
      <c r="H54" s="231">
        <v>1</v>
      </c>
      <c r="I54" s="231">
        <v>2</v>
      </c>
      <c r="J54" s="232" t="s">
        <v>535</v>
      </c>
      <c r="K54" s="233">
        <v>120001</v>
      </c>
      <c r="L54" s="207"/>
    </row>
    <row r="55" spans="1:12" s="217" customFormat="1" ht="16.5" customHeight="1">
      <c r="A55" s="226" t="b">
        <v>1</v>
      </c>
      <c r="B55" s="227" t="s">
        <v>558</v>
      </c>
      <c r="C55" s="228">
        <v>9100003</v>
      </c>
      <c r="D55" s="229">
        <v>1</v>
      </c>
      <c r="E55" s="229">
        <v>1</v>
      </c>
      <c r="F55" s="230">
        <v>160003924</v>
      </c>
      <c r="G55" s="231">
        <v>24</v>
      </c>
      <c r="H55" s="231">
        <v>1</v>
      </c>
      <c r="I55" s="231">
        <v>2</v>
      </c>
      <c r="J55" s="232" t="s">
        <v>536</v>
      </c>
      <c r="K55" s="233">
        <v>120001</v>
      </c>
      <c r="L55" s="207"/>
    </row>
    <row r="56" spans="1:12" s="217" customFormat="1" ht="16.5" customHeight="1">
      <c r="A56" s="226" t="b">
        <v>1</v>
      </c>
      <c r="B56" s="227" t="s">
        <v>558</v>
      </c>
      <c r="C56" s="228">
        <v>9100003</v>
      </c>
      <c r="D56" s="234">
        <v>2</v>
      </c>
      <c r="E56" s="234">
        <v>1</v>
      </c>
      <c r="F56" s="235">
        <v>160003906</v>
      </c>
      <c r="G56" s="236">
        <v>16</v>
      </c>
      <c r="H56" s="236">
        <v>1</v>
      </c>
      <c r="I56" s="259">
        <v>2</v>
      </c>
      <c r="J56" s="234" t="s">
        <v>537</v>
      </c>
      <c r="K56" s="233">
        <v>120001</v>
      </c>
      <c r="L56" s="207"/>
    </row>
    <row r="57" spans="1:12" s="217" customFormat="1" ht="16.5" customHeight="1">
      <c r="A57" s="226" t="b">
        <v>1</v>
      </c>
      <c r="B57" s="227" t="s">
        <v>558</v>
      </c>
      <c r="C57" s="228">
        <v>9100003</v>
      </c>
      <c r="D57" s="234">
        <v>2</v>
      </c>
      <c r="E57" s="234">
        <v>1</v>
      </c>
      <c r="F57" s="235">
        <v>160003907</v>
      </c>
      <c r="G57" s="236">
        <v>16</v>
      </c>
      <c r="H57" s="236">
        <v>1</v>
      </c>
      <c r="I57" s="259">
        <v>2</v>
      </c>
      <c r="J57" s="234" t="s">
        <v>538</v>
      </c>
      <c r="K57" s="233">
        <v>120001</v>
      </c>
      <c r="L57" s="207"/>
    </row>
    <row r="58" spans="1:12" s="217" customFormat="1" ht="16.5" customHeight="1">
      <c r="A58" s="226" t="b">
        <v>1</v>
      </c>
      <c r="B58" s="227" t="s">
        <v>558</v>
      </c>
      <c r="C58" s="228">
        <v>9100003</v>
      </c>
      <c r="D58" s="234">
        <v>2</v>
      </c>
      <c r="E58" s="234">
        <v>1</v>
      </c>
      <c r="F58" s="235">
        <v>160003908</v>
      </c>
      <c r="G58" s="236">
        <v>14</v>
      </c>
      <c r="H58" s="236">
        <v>1</v>
      </c>
      <c r="I58" s="259">
        <v>2</v>
      </c>
      <c r="J58" s="234" t="s">
        <v>539</v>
      </c>
      <c r="K58" s="233">
        <v>120001</v>
      </c>
      <c r="L58" s="207"/>
    </row>
    <row r="59" spans="1:12" s="217" customFormat="1" ht="16.5" customHeight="1">
      <c r="A59" s="226" t="b">
        <v>1</v>
      </c>
      <c r="B59" s="227" t="s">
        <v>558</v>
      </c>
      <c r="C59" s="228">
        <v>9100003</v>
      </c>
      <c r="D59" s="234">
        <v>2</v>
      </c>
      <c r="E59" s="234">
        <v>1</v>
      </c>
      <c r="F59" s="235">
        <v>160003909</v>
      </c>
      <c r="G59" s="236">
        <v>14</v>
      </c>
      <c r="H59" s="236">
        <v>1</v>
      </c>
      <c r="I59" s="259">
        <v>2</v>
      </c>
      <c r="J59" s="234" t="s">
        <v>540</v>
      </c>
      <c r="K59" s="233">
        <v>120001</v>
      </c>
      <c r="L59" s="207"/>
    </row>
    <row r="60" spans="1:12" s="217" customFormat="1" ht="16.5" customHeight="1">
      <c r="A60" s="226" t="b">
        <v>1</v>
      </c>
      <c r="B60" s="227" t="s">
        <v>558</v>
      </c>
      <c r="C60" s="228">
        <v>9100003</v>
      </c>
      <c r="D60" s="237">
        <v>3</v>
      </c>
      <c r="E60" s="234">
        <v>1</v>
      </c>
      <c r="F60" s="235">
        <v>160003910</v>
      </c>
      <c r="G60" s="236">
        <v>12</v>
      </c>
      <c r="H60" s="236">
        <v>1</v>
      </c>
      <c r="I60" s="259">
        <v>2</v>
      </c>
      <c r="J60" s="234" t="s">
        <v>541</v>
      </c>
      <c r="K60" s="233">
        <v>120001</v>
      </c>
      <c r="L60" s="207"/>
    </row>
    <row r="61" spans="1:12" s="217" customFormat="1" ht="16.5" customHeight="1">
      <c r="A61" s="226" t="b">
        <v>1</v>
      </c>
      <c r="B61" s="227" t="s">
        <v>558</v>
      </c>
      <c r="C61" s="228">
        <v>9100003</v>
      </c>
      <c r="D61" s="237">
        <v>3</v>
      </c>
      <c r="E61" s="234">
        <v>1</v>
      </c>
      <c r="F61" s="235">
        <v>160003911</v>
      </c>
      <c r="G61" s="236">
        <v>12</v>
      </c>
      <c r="H61" s="236">
        <v>1</v>
      </c>
      <c r="I61" s="259">
        <v>2</v>
      </c>
      <c r="J61" s="234" t="s">
        <v>542</v>
      </c>
      <c r="K61" s="233">
        <v>120001</v>
      </c>
      <c r="L61" s="207"/>
    </row>
    <row r="62" spans="1:12" s="217" customFormat="1" ht="16.5" customHeight="1">
      <c r="A62" s="226" t="b">
        <v>1</v>
      </c>
      <c r="B62" s="227" t="s">
        <v>558</v>
      </c>
      <c r="C62" s="228">
        <v>9100003</v>
      </c>
      <c r="D62" s="238">
        <v>3</v>
      </c>
      <c r="E62" s="235">
        <v>1</v>
      </c>
      <c r="F62" s="235">
        <v>160003912</v>
      </c>
      <c r="G62" s="236">
        <v>10</v>
      </c>
      <c r="H62" s="236">
        <v>1</v>
      </c>
      <c r="I62" s="259">
        <v>2</v>
      </c>
      <c r="J62" s="235" t="s">
        <v>543</v>
      </c>
      <c r="K62" s="233">
        <v>120001</v>
      </c>
      <c r="L62" s="207"/>
    </row>
    <row r="63" spans="1:12" s="217" customFormat="1" ht="16.5" customHeight="1">
      <c r="A63" s="226" t="b">
        <v>1</v>
      </c>
      <c r="B63" s="227" t="s">
        <v>558</v>
      </c>
      <c r="C63" s="228">
        <v>9100003</v>
      </c>
      <c r="D63" s="238">
        <v>3</v>
      </c>
      <c r="E63" s="235">
        <v>1</v>
      </c>
      <c r="F63" s="235">
        <v>160003913</v>
      </c>
      <c r="G63" s="236">
        <v>10</v>
      </c>
      <c r="H63" s="236">
        <v>1</v>
      </c>
      <c r="I63" s="259">
        <v>2</v>
      </c>
      <c r="J63" s="235" t="s">
        <v>544</v>
      </c>
      <c r="K63" s="233">
        <v>120001</v>
      </c>
      <c r="L63" s="207"/>
    </row>
    <row r="64" spans="1:12" s="217" customFormat="1" ht="16.5" customHeight="1">
      <c r="A64" s="226" t="b">
        <v>1</v>
      </c>
      <c r="B64" s="227" t="s">
        <v>558</v>
      </c>
      <c r="C64" s="228">
        <v>9100003</v>
      </c>
      <c r="D64" s="239">
        <v>4</v>
      </c>
      <c r="E64" s="239">
        <v>2</v>
      </c>
      <c r="F64" s="235">
        <v>160003914</v>
      </c>
      <c r="G64" s="240">
        <v>20</v>
      </c>
      <c r="H64" s="241">
        <v>4</v>
      </c>
      <c r="I64" s="241">
        <v>4</v>
      </c>
      <c r="J64" s="235" t="s">
        <v>545</v>
      </c>
      <c r="K64" s="233">
        <v>120001</v>
      </c>
      <c r="L64" s="207"/>
    </row>
    <row r="65" spans="1:12" s="217" customFormat="1" ht="16.5" customHeight="1">
      <c r="A65" s="226" t="b">
        <v>1</v>
      </c>
      <c r="B65" s="227" t="s">
        <v>558</v>
      </c>
      <c r="C65" s="228">
        <v>9100003</v>
      </c>
      <c r="D65" s="242">
        <v>5</v>
      </c>
      <c r="E65" s="243">
        <v>2</v>
      </c>
      <c r="F65" s="235">
        <v>160003918</v>
      </c>
      <c r="G65" s="240">
        <v>21</v>
      </c>
      <c r="H65" s="241">
        <v>4</v>
      </c>
      <c r="I65" s="240">
        <v>5</v>
      </c>
      <c r="J65" s="260" t="s">
        <v>546</v>
      </c>
      <c r="K65" s="233">
        <v>120001</v>
      </c>
      <c r="L65" s="207"/>
    </row>
    <row r="66" spans="1:12" ht="16.5" customHeight="1">
      <c r="A66" s="245" t="b">
        <v>1</v>
      </c>
      <c r="B66" s="246" t="s">
        <v>558</v>
      </c>
      <c r="C66" s="247">
        <v>9100003</v>
      </c>
      <c r="D66" s="247">
        <v>6</v>
      </c>
      <c r="E66" s="248">
        <v>1</v>
      </c>
      <c r="F66" s="245">
        <v>160000101</v>
      </c>
      <c r="G66" s="249">
        <v>25</v>
      </c>
      <c r="H66" s="250">
        <v>1</v>
      </c>
      <c r="I66" s="250">
        <v>1</v>
      </c>
      <c r="J66" s="251" t="s">
        <v>547</v>
      </c>
      <c r="K66" s="233">
        <v>120001</v>
      </c>
    </row>
    <row r="67" spans="1:12" ht="16.5" customHeight="1">
      <c r="A67" s="245" t="b">
        <v>1</v>
      </c>
      <c r="B67" s="246" t="s">
        <v>558</v>
      </c>
      <c r="C67" s="247">
        <v>9100003</v>
      </c>
      <c r="D67" s="247">
        <v>6</v>
      </c>
      <c r="E67" s="248">
        <v>1</v>
      </c>
      <c r="F67" s="245">
        <f>F66+100</f>
        <v>160000201</v>
      </c>
      <c r="G67" s="249">
        <v>25</v>
      </c>
      <c r="H67" s="250">
        <v>1</v>
      </c>
      <c r="I67" s="250">
        <v>1</v>
      </c>
      <c r="J67" s="251" t="s">
        <v>548</v>
      </c>
      <c r="K67" s="233">
        <v>120001</v>
      </c>
    </row>
    <row r="68" spans="1:12" ht="16.5" customHeight="1">
      <c r="A68" s="245" t="b">
        <v>1</v>
      </c>
      <c r="B68" s="246" t="s">
        <v>558</v>
      </c>
      <c r="C68" s="247">
        <v>9100003</v>
      </c>
      <c r="D68" s="247">
        <v>6</v>
      </c>
      <c r="E68" s="248">
        <v>1</v>
      </c>
      <c r="F68" s="245">
        <f>F67+100</f>
        <v>160000301</v>
      </c>
      <c r="G68" s="249">
        <v>25</v>
      </c>
      <c r="H68" s="250">
        <v>1</v>
      </c>
      <c r="I68" s="250">
        <v>1</v>
      </c>
      <c r="J68" s="251" t="s">
        <v>549</v>
      </c>
      <c r="K68" s="233">
        <v>120001</v>
      </c>
    </row>
    <row r="69" spans="1:12" ht="16.5" customHeight="1">
      <c r="A69" s="245" t="b">
        <v>1</v>
      </c>
      <c r="B69" s="246" t="s">
        <v>558</v>
      </c>
      <c r="C69" s="247">
        <v>9100003</v>
      </c>
      <c r="D69" s="247">
        <v>6</v>
      </c>
      <c r="E69" s="248">
        <v>1</v>
      </c>
      <c r="F69" s="245">
        <f>F68+100</f>
        <v>160000401</v>
      </c>
      <c r="G69" s="249">
        <v>25</v>
      </c>
      <c r="H69" s="250">
        <v>1</v>
      </c>
      <c r="I69" s="250">
        <v>1</v>
      </c>
      <c r="J69" s="251" t="s">
        <v>550</v>
      </c>
      <c r="K69" s="233">
        <v>120001</v>
      </c>
    </row>
    <row r="70" spans="1:12" s="217" customFormat="1" ht="16.5" customHeight="1">
      <c r="A70" s="226" t="b">
        <v>1</v>
      </c>
      <c r="B70" s="226" t="s">
        <v>559</v>
      </c>
      <c r="C70" s="228">
        <v>9100004</v>
      </c>
      <c r="D70" s="229">
        <v>1</v>
      </c>
      <c r="E70" s="229">
        <v>1</v>
      </c>
      <c r="F70" s="230">
        <v>160003919</v>
      </c>
      <c r="G70" s="231">
        <v>17</v>
      </c>
      <c r="H70" s="261">
        <v>2</v>
      </c>
      <c r="I70" s="231">
        <v>2</v>
      </c>
      <c r="J70" s="232" t="s">
        <v>530</v>
      </c>
      <c r="K70" s="233">
        <v>120001</v>
      </c>
      <c r="L70" s="207"/>
    </row>
    <row r="71" spans="1:12" s="217" customFormat="1" ht="16.5" customHeight="1">
      <c r="A71" s="226" t="b">
        <v>1</v>
      </c>
      <c r="B71" s="226" t="s">
        <v>560</v>
      </c>
      <c r="C71" s="228">
        <v>9100004</v>
      </c>
      <c r="D71" s="229">
        <v>1</v>
      </c>
      <c r="E71" s="229">
        <v>1</v>
      </c>
      <c r="F71" s="230">
        <v>160003920</v>
      </c>
      <c r="G71" s="231">
        <v>20</v>
      </c>
      <c r="H71" s="261">
        <v>2</v>
      </c>
      <c r="I71" s="231">
        <v>2</v>
      </c>
      <c r="J71" s="232" t="s">
        <v>532</v>
      </c>
      <c r="K71" s="233">
        <v>120001</v>
      </c>
      <c r="L71" s="207"/>
    </row>
    <row r="72" spans="1:12" s="217" customFormat="1" ht="16.5" customHeight="1">
      <c r="A72" s="226" t="b">
        <v>1</v>
      </c>
      <c r="B72" s="226" t="s">
        <v>560</v>
      </c>
      <c r="C72" s="228">
        <v>9100004</v>
      </c>
      <c r="D72" s="229">
        <v>1</v>
      </c>
      <c r="E72" s="229">
        <v>1</v>
      </c>
      <c r="F72" s="230">
        <v>160003921</v>
      </c>
      <c r="G72" s="231">
        <v>23</v>
      </c>
      <c r="H72" s="261">
        <v>2</v>
      </c>
      <c r="I72" s="231">
        <v>2</v>
      </c>
      <c r="J72" s="232" t="s">
        <v>533</v>
      </c>
      <c r="K72" s="233">
        <v>120001</v>
      </c>
      <c r="L72" s="207"/>
    </row>
    <row r="73" spans="1:12" s="217" customFormat="1" ht="16.5" customHeight="1">
      <c r="A73" s="226" t="b">
        <v>1</v>
      </c>
      <c r="B73" s="226" t="s">
        <v>560</v>
      </c>
      <c r="C73" s="228">
        <v>9100004</v>
      </c>
      <c r="D73" s="229">
        <v>1</v>
      </c>
      <c r="E73" s="229">
        <v>1</v>
      </c>
      <c r="F73" s="230">
        <v>160003922</v>
      </c>
      <c r="G73" s="231">
        <v>26</v>
      </c>
      <c r="H73" s="261">
        <v>2</v>
      </c>
      <c r="I73" s="231">
        <v>2</v>
      </c>
      <c r="J73" s="232" t="s">
        <v>534</v>
      </c>
      <c r="K73" s="233">
        <v>120001</v>
      </c>
      <c r="L73" s="207"/>
    </row>
    <row r="74" spans="1:12" s="217" customFormat="1" ht="16.5" customHeight="1">
      <c r="A74" s="226" t="b">
        <v>1</v>
      </c>
      <c r="B74" s="226" t="s">
        <v>560</v>
      </c>
      <c r="C74" s="228">
        <v>9100004</v>
      </c>
      <c r="D74" s="229">
        <v>1</v>
      </c>
      <c r="E74" s="229">
        <v>1</v>
      </c>
      <c r="F74" s="230">
        <v>160003923</v>
      </c>
      <c r="G74" s="231">
        <v>29</v>
      </c>
      <c r="H74" s="261">
        <v>2</v>
      </c>
      <c r="I74" s="231">
        <v>2</v>
      </c>
      <c r="J74" s="232" t="s">
        <v>535</v>
      </c>
      <c r="K74" s="233">
        <v>120001</v>
      </c>
      <c r="L74" s="207"/>
    </row>
    <row r="75" spans="1:12" s="217" customFormat="1" ht="16.5" customHeight="1">
      <c r="A75" s="226" t="b">
        <v>1</v>
      </c>
      <c r="B75" s="226" t="s">
        <v>560</v>
      </c>
      <c r="C75" s="228">
        <v>9100004</v>
      </c>
      <c r="D75" s="229">
        <v>1</v>
      </c>
      <c r="E75" s="229">
        <v>1</v>
      </c>
      <c r="F75" s="230">
        <v>160003924</v>
      </c>
      <c r="G75" s="231">
        <v>32</v>
      </c>
      <c r="H75" s="261">
        <v>2</v>
      </c>
      <c r="I75" s="231">
        <v>2</v>
      </c>
      <c r="J75" s="232" t="s">
        <v>536</v>
      </c>
      <c r="K75" s="233">
        <v>120001</v>
      </c>
      <c r="L75" s="207"/>
    </row>
    <row r="76" spans="1:12" s="217" customFormat="1" ht="16.5" customHeight="1">
      <c r="A76" s="226" t="b">
        <v>1</v>
      </c>
      <c r="B76" s="226" t="s">
        <v>560</v>
      </c>
      <c r="C76" s="228">
        <v>9100004</v>
      </c>
      <c r="D76" s="234">
        <v>2</v>
      </c>
      <c r="E76" s="234">
        <v>1</v>
      </c>
      <c r="F76" s="235">
        <v>160003906</v>
      </c>
      <c r="G76" s="236">
        <v>20</v>
      </c>
      <c r="H76" s="259">
        <v>2</v>
      </c>
      <c r="I76" s="259">
        <v>2</v>
      </c>
      <c r="J76" s="234" t="s">
        <v>537</v>
      </c>
      <c r="K76" s="233">
        <v>120001</v>
      </c>
      <c r="L76" s="207"/>
    </row>
    <row r="77" spans="1:12" s="217" customFormat="1" ht="16.5" customHeight="1">
      <c r="A77" s="226" t="b">
        <v>1</v>
      </c>
      <c r="B77" s="226" t="s">
        <v>560</v>
      </c>
      <c r="C77" s="228">
        <v>9100004</v>
      </c>
      <c r="D77" s="234">
        <v>2</v>
      </c>
      <c r="E77" s="234">
        <v>1</v>
      </c>
      <c r="F77" s="235">
        <v>160003907</v>
      </c>
      <c r="G77" s="236">
        <v>20</v>
      </c>
      <c r="H77" s="259">
        <v>2</v>
      </c>
      <c r="I77" s="259">
        <v>2</v>
      </c>
      <c r="J77" s="234" t="s">
        <v>538</v>
      </c>
      <c r="K77" s="233">
        <v>120001</v>
      </c>
      <c r="L77" s="207"/>
    </row>
    <row r="78" spans="1:12" s="217" customFormat="1" ht="16.5" customHeight="1">
      <c r="A78" s="226" t="b">
        <v>1</v>
      </c>
      <c r="B78" s="226" t="s">
        <v>560</v>
      </c>
      <c r="C78" s="228">
        <v>9100004</v>
      </c>
      <c r="D78" s="234">
        <v>2</v>
      </c>
      <c r="E78" s="234">
        <v>1</v>
      </c>
      <c r="F78" s="235">
        <v>160003908</v>
      </c>
      <c r="G78" s="236">
        <v>18</v>
      </c>
      <c r="H78" s="259">
        <v>2</v>
      </c>
      <c r="I78" s="259">
        <v>2</v>
      </c>
      <c r="J78" s="234" t="s">
        <v>539</v>
      </c>
      <c r="K78" s="233">
        <v>120001</v>
      </c>
      <c r="L78" s="207"/>
    </row>
    <row r="79" spans="1:12" s="217" customFormat="1" ht="16.5" customHeight="1">
      <c r="A79" s="226" t="b">
        <v>1</v>
      </c>
      <c r="B79" s="226" t="s">
        <v>560</v>
      </c>
      <c r="C79" s="228">
        <v>9100004</v>
      </c>
      <c r="D79" s="234">
        <v>2</v>
      </c>
      <c r="E79" s="234">
        <v>1</v>
      </c>
      <c r="F79" s="235">
        <v>160003909</v>
      </c>
      <c r="G79" s="236">
        <v>18</v>
      </c>
      <c r="H79" s="259">
        <v>2</v>
      </c>
      <c r="I79" s="259">
        <v>2</v>
      </c>
      <c r="J79" s="234" t="s">
        <v>540</v>
      </c>
      <c r="K79" s="233">
        <v>120001</v>
      </c>
      <c r="L79" s="207"/>
    </row>
    <row r="80" spans="1:12" s="217" customFormat="1" ht="16.5" customHeight="1">
      <c r="A80" s="226" t="b">
        <v>1</v>
      </c>
      <c r="B80" s="226" t="s">
        <v>560</v>
      </c>
      <c r="C80" s="228">
        <v>9100004</v>
      </c>
      <c r="D80" s="237">
        <v>3</v>
      </c>
      <c r="E80" s="234">
        <v>1</v>
      </c>
      <c r="F80" s="235">
        <v>160003910</v>
      </c>
      <c r="G80" s="236">
        <v>16</v>
      </c>
      <c r="H80" s="259">
        <v>2</v>
      </c>
      <c r="I80" s="259">
        <v>2</v>
      </c>
      <c r="J80" s="234" t="s">
        <v>541</v>
      </c>
      <c r="K80" s="233">
        <v>120001</v>
      </c>
      <c r="L80" s="207"/>
    </row>
    <row r="81" spans="1:12" s="217" customFormat="1" ht="16.5" customHeight="1">
      <c r="A81" s="226" t="b">
        <v>1</v>
      </c>
      <c r="B81" s="226" t="s">
        <v>560</v>
      </c>
      <c r="C81" s="228">
        <v>9100004</v>
      </c>
      <c r="D81" s="237">
        <v>3</v>
      </c>
      <c r="E81" s="234">
        <v>1</v>
      </c>
      <c r="F81" s="235">
        <v>160003911</v>
      </c>
      <c r="G81" s="236">
        <v>16</v>
      </c>
      <c r="H81" s="259">
        <v>2</v>
      </c>
      <c r="I81" s="259">
        <v>2</v>
      </c>
      <c r="J81" s="234" t="s">
        <v>542</v>
      </c>
      <c r="K81" s="233">
        <v>120001</v>
      </c>
      <c r="L81" s="207"/>
    </row>
    <row r="82" spans="1:12" s="217" customFormat="1" ht="16.5" customHeight="1">
      <c r="A82" s="226" t="b">
        <v>1</v>
      </c>
      <c r="B82" s="226" t="s">
        <v>560</v>
      </c>
      <c r="C82" s="228">
        <v>9100004</v>
      </c>
      <c r="D82" s="238">
        <v>3</v>
      </c>
      <c r="E82" s="235">
        <v>1</v>
      </c>
      <c r="F82" s="235">
        <v>160003912</v>
      </c>
      <c r="G82" s="236">
        <v>14</v>
      </c>
      <c r="H82" s="259">
        <v>2</v>
      </c>
      <c r="I82" s="259">
        <v>2</v>
      </c>
      <c r="J82" s="235" t="s">
        <v>543</v>
      </c>
      <c r="K82" s="233">
        <v>120001</v>
      </c>
      <c r="L82" s="207"/>
    </row>
    <row r="83" spans="1:12" s="217" customFormat="1" ht="16.5" customHeight="1">
      <c r="A83" s="226" t="b">
        <v>1</v>
      </c>
      <c r="B83" s="226" t="s">
        <v>560</v>
      </c>
      <c r="C83" s="228">
        <v>9100004</v>
      </c>
      <c r="D83" s="238">
        <v>3</v>
      </c>
      <c r="E83" s="235">
        <v>1</v>
      </c>
      <c r="F83" s="235">
        <v>160003913</v>
      </c>
      <c r="G83" s="236">
        <v>14</v>
      </c>
      <c r="H83" s="259">
        <v>2</v>
      </c>
      <c r="I83" s="259">
        <v>2</v>
      </c>
      <c r="J83" s="235" t="s">
        <v>544</v>
      </c>
      <c r="K83" s="233">
        <v>120001</v>
      </c>
      <c r="L83" s="207"/>
    </row>
    <row r="84" spans="1:12" s="217" customFormat="1" ht="16.5" customHeight="1">
      <c r="A84" s="226" t="b">
        <v>1</v>
      </c>
      <c r="B84" s="226" t="s">
        <v>560</v>
      </c>
      <c r="C84" s="228">
        <v>9100004</v>
      </c>
      <c r="D84" s="239">
        <v>4</v>
      </c>
      <c r="E84" s="239">
        <v>2</v>
      </c>
      <c r="F84" s="235">
        <v>160003914</v>
      </c>
      <c r="G84" s="240">
        <v>20</v>
      </c>
      <c r="H84" s="241">
        <v>5</v>
      </c>
      <c r="I84" s="241">
        <v>5</v>
      </c>
      <c r="J84" s="235" t="s">
        <v>545</v>
      </c>
      <c r="K84" s="233">
        <v>120001</v>
      </c>
      <c r="L84" s="207"/>
    </row>
    <row r="85" spans="1:12" s="217" customFormat="1" ht="16.5" customHeight="1">
      <c r="A85" s="226" t="b">
        <v>1</v>
      </c>
      <c r="B85" s="226" t="s">
        <v>560</v>
      </c>
      <c r="C85" s="228">
        <v>9100004</v>
      </c>
      <c r="D85" s="242">
        <v>5</v>
      </c>
      <c r="E85" s="243">
        <v>2</v>
      </c>
      <c r="F85" s="235">
        <v>160003918</v>
      </c>
      <c r="G85" s="240">
        <v>24</v>
      </c>
      <c r="H85" s="241">
        <v>5</v>
      </c>
      <c r="I85" s="240">
        <v>6</v>
      </c>
      <c r="J85" s="260" t="s">
        <v>546</v>
      </c>
      <c r="K85" s="233">
        <v>120001</v>
      </c>
      <c r="L85" s="207"/>
    </row>
    <row r="86" spans="1:12" ht="16.5" customHeight="1">
      <c r="A86" s="245" t="b">
        <v>1</v>
      </c>
      <c r="B86" s="246" t="s">
        <v>560</v>
      </c>
      <c r="C86" s="247">
        <v>9100004</v>
      </c>
      <c r="D86" s="247">
        <v>6</v>
      </c>
      <c r="E86" s="248">
        <v>1</v>
      </c>
      <c r="F86" s="245">
        <v>160000101</v>
      </c>
      <c r="G86" s="249">
        <v>25</v>
      </c>
      <c r="H86" s="250">
        <v>1</v>
      </c>
      <c r="I86" s="250">
        <v>1</v>
      </c>
      <c r="J86" s="251" t="s">
        <v>547</v>
      </c>
      <c r="K86" s="233">
        <v>120001</v>
      </c>
    </row>
    <row r="87" spans="1:12" ht="16.5" customHeight="1">
      <c r="A87" s="245" t="b">
        <v>1</v>
      </c>
      <c r="B87" s="246" t="s">
        <v>560</v>
      </c>
      <c r="C87" s="247">
        <v>9100004</v>
      </c>
      <c r="D87" s="247">
        <v>6</v>
      </c>
      <c r="E87" s="248">
        <v>1</v>
      </c>
      <c r="F87" s="245">
        <f>F86+100</f>
        <v>160000201</v>
      </c>
      <c r="G87" s="249">
        <v>25</v>
      </c>
      <c r="H87" s="250">
        <v>1</v>
      </c>
      <c r="I87" s="250">
        <v>1</v>
      </c>
      <c r="J87" s="251" t="s">
        <v>548</v>
      </c>
      <c r="K87" s="233">
        <v>120001</v>
      </c>
    </row>
    <row r="88" spans="1:12" ht="16.5" customHeight="1">
      <c r="A88" s="245" t="b">
        <v>1</v>
      </c>
      <c r="B88" s="246" t="s">
        <v>560</v>
      </c>
      <c r="C88" s="247">
        <v>9100004</v>
      </c>
      <c r="D88" s="247">
        <v>6</v>
      </c>
      <c r="E88" s="248">
        <v>1</v>
      </c>
      <c r="F88" s="245">
        <f>F87+100</f>
        <v>160000301</v>
      </c>
      <c r="G88" s="249">
        <v>25</v>
      </c>
      <c r="H88" s="250">
        <v>1</v>
      </c>
      <c r="I88" s="250">
        <v>1</v>
      </c>
      <c r="J88" s="251" t="s">
        <v>549</v>
      </c>
      <c r="K88" s="233">
        <v>120001</v>
      </c>
    </row>
    <row r="89" spans="1:12" ht="16.5" customHeight="1">
      <c r="A89" s="245" t="b">
        <v>1</v>
      </c>
      <c r="B89" s="246" t="s">
        <v>560</v>
      </c>
      <c r="C89" s="247">
        <v>9100004</v>
      </c>
      <c r="D89" s="247">
        <v>6</v>
      </c>
      <c r="E89" s="248">
        <v>1</v>
      </c>
      <c r="F89" s="245">
        <f>F88+100</f>
        <v>160000401</v>
      </c>
      <c r="G89" s="249">
        <v>25</v>
      </c>
      <c r="H89" s="250">
        <v>1</v>
      </c>
      <c r="I89" s="250">
        <v>1</v>
      </c>
      <c r="J89" s="251" t="s">
        <v>550</v>
      </c>
      <c r="K89" s="233">
        <v>120001</v>
      </c>
    </row>
    <row r="90" spans="1:12" s="217" customFormat="1" ht="16.5" customHeight="1">
      <c r="A90" s="226" t="b">
        <v>1</v>
      </c>
      <c r="B90" s="227" t="s">
        <v>561</v>
      </c>
      <c r="C90" s="228">
        <v>9100005</v>
      </c>
      <c r="D90" s="229">
        <v>1</v>
      </c>
      <c r="E90" s="229">
        <v>1</v>
      </c>
      <c r="F90" s="230">
        <v>160003919</v>
      </c>
      <c r="G90" s="231">
        <v>20</v>
      </c>
      <c r="H90" s="261">
        <v>2</v>
      </c>
      <c r="I90" s="261">
        <v>3</v>
      </c>
      <c r="J90" s="232" t="s">
        <v>530</v>
      </c>
      <c r="K90" s="233">
        <v>120001</v>
      </c>
      <c r="L90" s="207"/>
    </row>
    <row r="91" spans="1:12" s="217" customFormat="1" ht="16.5" customHeight="1">
      <c r="A91" s="226" t="b">
        <v>1</v>
      </c>
      <c r="B91" s="227" t="s">
        <v>562</v>
      </c>
      <c r="C91" s="228">
        <v>9100005</v>
      </c>
      <c r="D91" s="229">
        <v>1</v>
      </c>
      <c r="E91" s="229">
        <v>1</v>
      </c>
      <c r="F91" s="230">
        <v>160003920</v>
      </c>
      <c r="G91" s="231">
        <v>24</v>
      </c>
      <c r="H91" s="261">
        <v>2</v>
      </c>
      <c r="I91" s="261">
        <v>3</v>
      </c>
      <c r="J91" s="232" t="s">
        <v>532</v>
      </c>
      <c r="K91" s="233">
        <v>120001</v>
      </c>
      <c r="L91" s="207"/>
    </row>
    <row r="92" spans="1:12" s="217" customFormat="1" ht="16.5" customHeight="1">
      <c r="A92" s="226" t="b">
        <v>1</v>
      </c>
      <c r="B92" s="227" t="s">
        <v>562</v>
      </c>
      <c r="C92" s="228">
        <v>9100005</v>
      </c>
      <c r="D92" s="229">
        <v>1</v>
      </c>
      <c r="E92" s="229">
        <v>1</v>
      </c>
      <c r="F92" s="230">
        <v>160003921</v>
      </c>
      <c r="G92" s="231">
        <v>28</v>
      </c>
      <c r="H92" s="261">
        <v>2</v>
      </c>
      <c r="I92" s="261">
        <v>3</v>
      </c>
      <c r="J92" s="232" t="s">
        <v>533</v>
      </c>
      <c r="K92" s="233">
        <v>120001</v>
      </c>
      <c r="L92" s="207"/>
    </row>
    <row r="93" spans="1:12" s="217" customFormat="1" ht="16.5" customHeight="1">
      <c r="A93" s="226" t="b">
        <v>1</v>
      </c>
      <c r="B93" s="227" t="s">
        <v>562</v>
      </c>
      <c r="C93" s="228">
        <v>9100005</v>
      </c>
      <c r="D93" s="229">
        <v>1</v>
      </c>
      <c r="E93" s="229">
        <v>1</v>
      </c>
      <c r="F93" s="230">
        <v>160003922</v>
      </c>
      <c r="G93" s="231">
        <v>32</v>
      </c>
      <c r="H93" s="261">
        <v>2</v>
      </c>
      <c r="I93" s="261">
        <v>3</v>
      </c>
      <c r="J93" s="232" t="s">
        <v>534</v>
      </c>
      <c r="K93" s="233">
        <v>120001</v>
      </c>
      <c r="L93" s="207"/>
    </row>
    <row r="94" spans="1:12" s="217" customFormat="1" ht="16.5" customHeight="1">
      <c r="A94" s="226" t="b">
        <v>1</v>
      </c>
      <c r="B94" s="227" t="s">
        <v>562</v>
      </c>
      <c r="C94" s="228">
        <v>9100005</v>
      </c>
      <c r="D94" s="229">
        <v>1</v>
      </c>
      <c r="E94" s="229">
        <v>1</v>
      </c>
      <c r="F94" s="230">
        <v>160003923</v>
      </c>
      <c r="G94" s="231">
        <v>36</v>
      </c>
      <c r="H94" s="261">
        <v>2</v>
      </c>
      <c r="I94" s="261">
        <v>3</v>
      </c>
      <c r="J94" s="232" t="s">
        <v>535</v>
      </c>
      <c r="K94" s="233">
        <v>120001</v>
      </c>
      <c r="L94" s="207"/>
    </row>
    <row r="95" spans="1:12" s="217" customFormat="1" ht="16.5" customHeight="1">
      <c r="A95" s="226" t="b">
        <v>1</v>
      </c>
      <c r="B95" s="227" t="s">
        <v>562</v>
      </c>
      <c r="C95" s="228">
        <v>9100005</v>
      </c>
      <c r="D95" s="229">
        <v>1</v>
      </c>
      <c r="E95" s="229">
        <v>1</v>
      </c>
      <c r="F95" s="230">
        <v>160003924</v>
      </c>
      <c r="G95" s="231">
        <v>40</v>
      </c>
      <c r="H95" s="261">
        <v>2</v>
      </c>
      <c r="I95" s="261">
        <v>3</v>
      </c>
      <c r="J95" s="232" t="s">
        <v>536</v>
      </c>
      <c r="K95" s="233">
        <v>120001</v>
      </c>
      <c r="L95" s="207"/>
    </row>
    <row r="96" spans="1:12" s="217" customFormat="1" ht="16.5" customHeight="1">
      <c r="A96" s="226" t="b">
        <v>1</v>
      </c>
      <c r="B96" s="227" t="s">
        <v>562</v>
      </c>
      <c r="C96" s="228">
        <v>9100005</v>
      </c>
      <c r="D96" s="234">
        <v>2</v>
      </c>
      <c r="E96" s="234">
        <v>1</v>
      </c>
      <c r="F96" s="235">
        <v>160003906</v>
      </c>
      <c r="G96" s="236">
        <v>24</v>
      </c>
      <c r="H96" s="259">
        <v>2</v>
      </c>
      <c r="I96" s="259">
        <v>3</v>
      </c>
      <c r="J96" s="234" t="s">
        <v>537</v>
      </c>
      <c r="K96" s="233">
        <v>120001</v>
      </c>
      <c r="L96" s="207"/>
    </row>
    <row r="97" spans="1:12" s="217" customFormat="1" ht="16.5" customHeight="1">
      <c r="A97" s="226" t="b">
        <v>1</v>
      </c>
      <c r="B97" s="227" t="s">
        <v>562</v>
      </c>
      <c r="C97" s="228">
        <v>9100005</v>
      </c>
      <c r="D97" s="234">
        <v>2</v>
      </c>
      <c r="E97" s="234">
        <v>1</v>
      </c>
      <c r="F97" s="235">
        <v>160003907</v>
      </c>
      <c r="G97" s="236">
        <v>24</v>
      </c>
      <c r="H97" s="259">
        <v>2</v>
      </c>
      <c r="I97" s="259">
        <v>3</v>
      </c>
      <c r="J97" s="234" t="s">
        <v>538</v>
      </c>
      <c r="K97" s="233">
        <v>120001</v>
      </c>
      <c r="L97" s="207"/>
    </row>
    <row r="98" spans="1:12" s="217" customFormat="1" ht="16.5" customHeight="1">
      <c r="A98" s="226" t="b">
        <v>1</v>
      </c>
      <c r="B98" s="227" t="s">
        <v>562</v>
      </c>
      <c r="C98" s="228">
        <v>9100005</v>
      </c>
      <c r="D98" s="234">
        <v>2</v>
      </c>
      <c r="E98" s="234">
        <v>1</v>
      </c>
      <c r="F98" s="235">
        <v>160003908</v>
      </c>
      <c r="G98" s="236">
        <v>22</v>
      </c>
      <c r="H98" s="259">
        <v>2</v>
      </c>
      <c r="I98" s="259">
        <v>3</v>
      </c>
      <c r="J98" s="234" t="s">
        <v>539</v>
      </c>
      <c r="K98" s="233">
        <v>120001</v>
      </c>
      <c r="L98" s="207"/>
    </row>
    <row r="99" spans="1:12" s="217" customFormat="1" ht="16.5" customHeight="1">
      <c r="A99" s="226" t="b">
        <v>1</v>
      </c>
      <c r="B99" s="227" t="s">
        <v>562</v>
      </c>
      <c r="C99" s="228">
        <v>9100005</v>
      </c>
      <c r="D99" s="234">
        <v>2</v>
      </c>
      <c r="E99" s="234">
        <v>1</v>
      </c>
      <c r="F99" s="235">
        <v>160003909</v>
      </c>
      <c r="G99" s="236">
        <v>22</v>
      </c>
      <c r="H99" s="259">
        <v>2</v>
      </c>
      <c r="I99" s="259">
        <v>3</v>
      </c>
      <c r="J99" s="234" t="s">
        <v>540</v>
      </c>
      <c r="K99" s="233">
        <v>120001</v>
      </c>
      <c r="L99" s="207"/>
    </row>
    <row r="100" spans="1:12" s="217" customFormat="1" ht="16.5" customHeight="1">
      <c r="A100" s="226" t="b">
        <v>1</v>
      </c>
      <c r="B100" s="227" t="s">
        <v>562</v>
      </c>
      <c r="C100" s="228">
        <v>9100005</v>
      </c>
      <c r="D100" s="237">
        <v>3</v>
      </c>
      <c r="E100" s="234">
        <v>1</v>
      </c>
      <c r="F100" s="235">
        <v>160003910</v>
      </c>
      <c r="G100" s="236">
        <v>20</v>
      </c>
      <c r="H100" s="259">
        <v>2</v>
      </c>
      <c r="I100" s="259">
        <v>3</v>
      </c>
      <c r="J100" s="234" t="s">
        <v>541</v>
      </c>
      <c r="K100" s="233">
        <v>120001</v>
      </c>
      <c r="L100" s="207"/>
    </row>
    <row r="101" spans="1:12" s="217" customFormat="1" ht="16.5" customHeight="1">
      <c r="A101" s="226" t="b">
        <v>1</v>
      </c>
      <c r="B101" s="227" t="s">
        <v>562</v>
      </c>
      <c r="C101" s="228">
        <v>9100005</v>
      </c>
      <c r="D101" s="237">
        <v>3</v>
      </c>
      <c r="E101" s="234">
        <v>1</v>
      </c>
      <c r="F101" s="235">
        <v>160003911</v>
      </c>
      <c r="G101" s="236">
        <v>20</v>
      </c>
      <c r="H101" s="259">
        <v>2</v>
      </c>
      <c r="I101" s="259">
        <v>3</v>
      </c>
      <c r="J101" s="234" t="s">
        <v>542</v>
      </c>
      <c r="K101" s="233">
        <v>120001</v>
      </c>
      <c r="L101" s="207"/>
    </row>
    <row r="102" spans="1:12" s="217" customFormat="1" ht="16.5" customHeight="1">
      <c r="A102" s="226" t="b">
        <v>1</v>
      </c>
      <c r="B102" s="227" t="s">
        <v>562</v>
      </c>
      <c r="C102" s="228">
        <v>9100005</v>
      </c>
      <c r="D102" s="238">
        <v>3</v>
      </c>
      <c r="E102" s="235">
        <v>1</v>
      </c>
      <c r="F102" s="235">
        <v>160003912</v>
      </c>
      <c r="G102" s="236">
        <v>18</v>
      </c>
      <c r="H102" s="259">
        <v>2</v>
      </c>
      <c r="I102" s="259">
        <v>3</v>
      </c>
      <c r="J102" s="235" t="s">
        <v>543</v>
      </c>
      <c r="K102" s="233">
        <v>120001</v>
      </c>
      <c r="L102" s="207"/>
    </row>
    <row r="103" spans="1:12" s="217" customFormat="1" ht="16.5" customHeight="1">
      <c r="A103" s="226" t="b">
        <v>1</v>
      </c>
      <c r="B103" s="227" t="s">
        <v>562</v>
      </c>
      <c r="C103" s="228">
        <v>9100005</v>
      </c>
      <c r="D103" s="238">
        <v>3</v>
      </c>
      <c r="E103" s="235">
        <v>1</v>
      </c>
      <c r="F103" s="235">
        <v>160003913</v>
      </c>
      <c r="G103" s="236">
        <v>18</v>
      </c>
      <c r="H103" s="259">
        <v>2</v>
      </c>
      <c r="I103" s="259">
        <v>3</v>
      </c>
      <c r="J103" s="235" t="s">
        <v>544</v>
      </c>
      <c r="K103" s="233">
        <v>120001</v>
      </c>
      <c r="L103" s="207"/>
    </row>
    <row r="104" spans="1:12" s="217" customFormat="1" ht="16.5" customHeight="1">
      <c r="A104" s="226" t="b">
        <v>1</v>
      </c>
      <c r="B104" s="227" t="s">
        <v>562</v>
      </c>
      <c r="C104" s="228">
        <v>9100005</v>
      </c>
      <c r="D104" s="239">
        <v>4</v>
      </c>
      <c r="E104" s="239">
        <v>2</v>
      </c>
      <c r="F104" s="235">
        <v>160003914</v>
      </c>
      <c r="G104" s="240">
        <v>20</v>
      </c>
      <c r="H104" s="241">
        <v>6</v>
      </c>
      <c r="I104" s="241">
        <v>6</v>
      </c>
      <c r="J104" s="235" t="s">
        <v>545</v>
      </c>
      <c r="K104" s="233">
        <v>120001</v>
      </c>
      <c r="L104" s="207"/>
    </row>
    <row r="105" spans="1:12" s="217" customFormat="1" ht="16.5" customHeight="1">
      <c r="A105" s="226" t="b">
        <v>1</v>
      </c>
      <c r="B105" s="227" t="s">
        <v>562</v>
      </c>
      <c r="C105" s="228">
        <v>9100005</v>
      </c>
      <c r="D105" s="242">
        <v>5</v>
      </c>
      <c r="E105" s="243">
        <v>2</v>
      </c>
      <c r="F105" s="235">
        <v>160003918</v>
      </c>
      <c r="G105" s="240">
        <v>27</v>
      </c>
      <c r="H105" s="241">
        <v>6</v>
      </c>
      <c r="I105" s="240">
        <v>7</v>
      </c>
      <c r="J105" s="260" t="s">
        <v>546</v>
      </c>
      <c r="K105" s="233">
        <v>120001</v>
      </c>
      <c r="L105" s="207"/>
    </row>
    <row r="106" spans="1:12" ht="16.5" customHeight="1">
      <c r="A106" s="245" t="b">
        <v>1</v>
      </c>
      <c r="B106" s="246" t="s">
        <v>562</v>
      </c>
      <c r="C106" s="247">
        <v>9100005</v>
      </c>
      <c r="D106" s="247">
        <v>6</v>
      </c>
      <c r="E106" s="248">
        <v>1</v>
      </c>
      <c r="F106" s="245">
        <v>160000101</v>
      </c>
      <c r="G106" s="249">
        <v>18</v>
      </c>
      <c r="H106" s="250">
        <v>1</v>
      </c>
      <c r="I106" s="250">
        <v>1</v>
      </c>
      <c r="J106" s="251" t="s">
        <v>547</v>
      </c>
      <c r="K106" s="233">
        <v>120001</v>
      </c>
    </row>
    <row r="107" spans="1:12" ht="16.5" customHeight="1">
      <c r="A107" s="245" t="b">
        <v>1</v>
      </c>
      <c r="B107" s="246" t="s">
        <v>562</v>
      </c>
      <c r="C107" s="247">
        <v>9100005</v>
      </c>
      <c r="D107" s="247">
        <v>6</v>
      </c>
      <c r="E107" s="248">
        <v>1</v>
      </c>
      <c r="F107" s="245">
        <f>F106+100</f>
        <v>160000201</v>
      </c>
      <c r="G107" s="249">
        <v>18</v>
      </c>
      <c r="H107" s="250">
        <v>1</v>
      </c>
      <c r="I107" s="250">
        <v>1</v>
      </c>
      <c r="J107" s="251" t="s">
        <v>548</v>
      </c>
      <c r="K107" s="233">
        <v>120001</v>
      </c>
    </row>
    <row r="108" spans="1:12" ht="16.5" customHeight="1">
      <c r="A108" s="245" t="b">
        <v>1</v>
      </c>
      <c r="B108" s="246" t="s">
        <v>562</v>
      </c>
      <c r="C108" s="247">
        <v>9100005</v>
      </c>
      <c r="D108" s="247">
        <v>6</v>
      </c>
      <c r="E108" s="248">
        <v>1</v>
      </c>
      <c r="F108" s="245">
        <f>F107+100</f>
        <v>160000301</v>
      </c>
      <c r="G108" s="249">
        <v>18</v>
      </c>
      <c r="H108" s="250">
        <v>1</v>
      </c>
      <c r="I108" s="250">
        <v>1</v>
      </c>
      <c r="J108" s="251" t="s">
        <v>549</v>
      </c>
      <c r="K108" s="233">
        <v>120001</v>
      </c>
    </row>
    <row r="109" spans="1:12" ht="16.5" customHeight="1">
      <c r="A109" s="245" t="b">
        <v>1</v>
      </c>
      <c r="B109" s="246" t="s">
        <v>562</v>
      </c>
      <c r="C109" s="247">
        <v>9100005</v>
      </c>
      <c r="D109" s="247">
        <v>6</v>
      </c>
      <c r="E109" s="248">
        <v>1</v>
      </c>
      <c r="F109" s="245">
        <f>F108+100</f>
        <v>160000401</v>
      </c>
      <c r="G109" s="249">
        <v>18</v>
      </c>
      <c r="H109" s="250">
        <v>1</v>
      </c>
      <c r="I109" s="250">
        <v>1</v>
      </c>
      <c r="J109" s="251" t="s">
        <v>550</v>
      </c>
      <c r="K109" s="233">
        <v>120001</v>
      </c>
    </row>
    <row r="110" spans="1:12" ht="16.5" customHeight="1">
      <c r="A110" s="245" t="b">
        <v>1</v>
      </c>
      <c r="B110" s="246" t="s">
        <v>562</v>
      </c>
      <c r="C110" s="247">
        <v>9100005</v>
      </c>
      <c r="D110" s="247">
        <v>6</v>
      </c>
      <c r="E110" s="248">
        <v>1</v>
      </c>
      <c r="F110" s="245">
        <v>160000102</v>
      </c>
      <c r="G110" s="249">
        <v>7</v>
      </c>
      <c r="H110" s="250">
        <v>1</v>
      </c>
      <c r="I110" s="250">
        <v>1</v>
      </c>
      <c r="J110" s="251" t="s">
        <v>563</v>
      </c>
      <c r="K110" s="233">
        <v>120001</v>
      </c>
    </row>
    <row r="111" spans="1:12" ht="16.5" customHeight="1">
      <c r="A111" s="245" t="b">
        <v>1</v>
      </c>
      <c r="B111" s="246" t="s">
        <v>562</v>
      </c>
      <c r="C111" s="247">
        <v>9100005</v>
      </c>
      <c r="D111" s="247">
        <v>6</v>
      </c>
      <c r="E111" s="248">
        <v>1</v>
      </c>
      <c r="F111" s="245">
        <f>F110+100</f>
        <v>160000202</v>
      </c>
      <c r="G111" s="249">
        <v>7</v>
      </c>
      <c r="H111" s="250">
        <v>1</v>
      </c>
      <c r="I111" s="250">
        <v>1</v>
      </c>
      <c r="J111" s="251" t="s">
        <v>564</v>
      </c>
      <c r="K111" s="233">
        <v>120001</v>
      </c>
    </row>
    <row r="112" spans="1:12" ht="16.5" customHeight="1">
      <c r="A112" s="245" t="b">
        <v>1</v>
      </c>
      <c r="B112" s="246" t="s">
        <v>562</v>
      </c>
      <c r="C112" s="247">
        <v>9100005</v>
      </c>
      <c r="D112" s="247">
        <v>6</v>
      </c>
      <c r="E112" s="248">
        <v>1</v>
      </c>
      <c r="F112" s="245">
        <f>F111+100</f>
        <v>160000302</v>
      </c>
      <c r="G112" s="249">
        <v>7</v>
      </c>
      <c r="H112" s="250">
        <v>1</v>
      </c>
      <c r="I112" s="250">
        <v>1</v>
      </c>
      <c r="J112" s="251" t="s">
        <v>565</v>
      </c>
      <c r="K112" s="233">
        <v>120001</v>
      </c>
    </row>
    <row r="113" spans="1:12" ht="16.5" customHeight="1">
      <c r="A113" s="245" t="b">
        <v>1</v>
      </c>
      <c r="B113" s="246" t="s">
        <v>562</v>
      </c>
      <c r="C113" s="247">
        <v>9100005</v>
      </c>
      <c r="D113" s="247">
        <v>6</v>
      </c>
      <c r="E113" s="248">
        <v>1</v>
      </c>
      <c r="F113" s="245">
        <f>F112+100</f>
        <v>160000402</v>
      </c>
      <c r="G113" s="249">
        <v>7</v>
      </c>
      <c r="H113" s="250">
        <v>1</v>
      </c>
      <c r="I113" s="250">
        <v>1</v>
      </c>
      <c r="J113" s="251" t="s">
        <v>566</v>
      </c>
      <c r="K113" s="233">
        <v>120001</v>
      </c>
    </row>
    <row r="114" spans="1:12" s="217" customFormat="1" ht="16.5" customHeight="1">
      <c r="A114" s="226" t="b">
        <v>1</v>
      </c>
      <c r="B114" s="226" t="s">
        <v>567</v>
      </c>
      <c r="C114" s="228">
        <v>9100006</v>
      </c>
      <c r="D114" s="229">
        <v>1</v>
      </c>
      <c r="E114" s="229">
        <v>1</v>
      </c>
      <c r="F114" s="230">
        <v>160003919</v>
      </c>
      <c r="G114" s="231">
        <v>28</v>
      </c>
      <c r="H114" s="261">
        <v>3</v>
      </c>
      <c r="I114" s="261">
        <v>3</v>
      </c>
      <c r="J114" s="232" t="s">
        <v>530</v>
      </c>
      <c r="K114" s="233">
        <v>120001</v>
      </c>
      <c r="L114" s="207"/>
    </row>
    <row r="115" spans="1:12" s="217" customFormat="1" ht="16.5" customHeight="1">
      <c r="A115" s="226" t="b">
        <v>1</v>
      </c>
      <c r="B115" s="226" t="s">
        <v>568</v>
      </c>
      <c r="C115" s="228">
        <v>9100006</v>
      </c>
      <c r="D115" s="229">
        <v>1</v>
      </c>
      <c r="E115" s="229">
        <v>1</v>
      </c>
      <c r="F115" s="230">
        <v>160003920</v>
      </c>
      <c r="G115" s="231">
        <v>32</v>
      </c>
      <c r="H115" s="261">
        <v>3</v>
      </c>
      <c r="I115" s="261">
        <v>3</v>
      </c>
      <c r="J115" s="232" t="s">
        <v>532</v>
      </c>
      <c r="K115" s="233">
        <v>120001</v>
      </c>
      <c r="L115" s="207"/>
    </row>
    <row r="116" spans="1:12" s="217" customFormat="1" ht="16.5" customHeight="1">
      <c r="A116" s="226" t="b">
        <v>1</v>
      </c>
      <c r="B116" s="226" t="s">
        <v>568</v>
      </c>
      <c r="C116" s="228">
        <v>9100006</v>
      </c>
      <c r="D116" s="229">
        <v>1</v>
      </c>
      <c r="E116" s="229">
        <v>1</v>
      </c>
      <c r="F116" s="230">
        <v>160003921</v>
      </c>
      <c r="G116" s="231">
        <v>36</v>
      </c>
      <c r="H116" s="261">
        <v>3</v>
      </c>
      <c r="I116" s="261">
        <v>3</v>
      </c>
      <c r="J116" s="232" t="s">
        <v>533</v>
      </c>
      <c r="K116" s="233">
        <v>120001</v>
      </c>
      <c r="L116" s="207"/>
    </row>
    <row r="117" spans="1:12" s="217" customFormat="1" ht="16.5" customHeight="1">
      <c r="A117" s="226" t="b">
        <v>1</v>
      </c>
      <c r="B117" s="226" t="s">
        <v>568</v>
      </c>
      <c r="C117" s="228">
        <v>9100006</v>
      </c>
      <c r="D117" s="229">
        <v>1</v>
      </c>
      <c r="E117" s="229">
        <v>1</v>
      </c>
      <c r="F117" s="230">
        <v>160003922</v>
      </c>
      <c r="G117" s="231">
        <v>40</v>
      </c>
      <c r="H117" s="261">
        <v>3</v>
      </c>
      <c r="I117" s="261">
        <v>3</v>
      </c>
      <c r="J117" s="232" t="s">
        <v>534</v>
      </c>
      <c r="K117" s="233">
        <v>120001</v>
      </c>
      <c r="L117" s="207"/>
    </row>
    <row r="118" spans="1:12" s="217" customFormat="1" ht="16.5" customHeight="1">
      <c r="A118" s="226" t="b">
        <v>1</v>
      </c>
      <c r="B118" s="226" t="s">
        <v>568</v>
      </c>
      <c r="C118" s="228">
        <v>9100006</v>
      </c>
      <c r="D118" s="229">
        <v>1</v>
      </c>
      <c r="E118" s="229">
        <v>1</v>
      </c>
      <c r="F118" s="230">
        <v>160003923</v>
      </c>
      <c r="G118" s="231">
        <v>44</v>
      </c>
      <c r="H118" s="261">
        <v>3</v>
      </c>
      <c r="I118" s="261">
        <v>3</v>
      </c>
      <c r="J118" s="232" t="s">
        <v>535</v>
      </c>
      <c r="K118" s="233">
        <v>120001</v>
      </c>
      <c r="L118" s="207"/>
    </row>
    <row r="119" spans="1:12" s="217" customFormat="1" ht="16.5" customHeight="1">
      <c r="A119" s="226" t="b">
        <v>1</v>
      </c>
      <c r="B119" s="226" t="s">
        <v>568</v>
      </c>
      <c r="C119" s="228">
        <v>9100006</v>
      </c>
      <c r="D119" s="229">
        <v>1</v>
      </c>
      <c r="E119" s="229">
        <v>1</v>
      </c>
      <c r="F119" s="230">
        <v>160003924</v>
      </c>
      <c r="G119" s="231">
        <v>48</v>
      </c>
      <c r="H119" s="261">
        <v>3</v>
      </c>
      <c r="I119" s="261">
        <v>3</v>
      </c>
      <c r="J119" s="232" t="s">
        <v>536</v>
      </c>
      <c r="K119" s="233">
        <v>120001</v>
      </c>
      <c r="L119" s="207"/>
    </row>
    <row r="120" spans="1:12" s="217" customFormat="1" ht="16.5" customHeight="1">
      <c r="A120" s="226" t="b">
        <v>1</v>
      </c>
      <c r="B120" s="226" t="s">
        <v>568</v>
      </c>
      <c r="C120" s="228">
        <v>9100006</v>
      </c>
      <c r="D120" s="234">
        <v>2</v>
      </c>
      <c r="E120" s="234">
        <v>1</v>
      </c>
      <c r="F120" s="235">
        <v>160003906</v>
      </c>
      <c r="G120" s="236">
        <v>28</v>
      </c>
      <c r="H120" s="259">
        <v>3</v>
      </c>
      <c r="I120" s="259">
        <v>3</v>
      </c>
      <c r="J120" s="234" t="s">
        <v>537</v>
      </c>
      <c r="K120" s="233">
        <v>120001</v>
      </c>
      <c r="L120" s="207"/>
    </row>
    <row r="121" spans="1:12" s="217" customFormat="1" ht="16.5" customHeight="1">
      <c r="A121" s="226" t="b">
        <v>1</v>
      </c>
      <c r="B121" s="226" t="s">
        <v>568</v>
      </c>
      <c r="C121" s="228">
        <v>9100006</v>
      </c>
      <c r="D121" s="234">
        <v>2</v>
      </c>
      <c r="E121" s="234">
        <v>1</v>
      </c>
      <c r="F121" s="235">
        <v>160003907</v>
      </c>
      <c r="G121" s="236">
        <v>28</v>
      </c>
      <c r="H121" s="259">
        <v>3</v>
      </c>
      <c r="I121" s="259">
        <v>3</v>
      </c>
      <c r="J121" s="234" t="s">
        <v>538</v>
      </c>
      <c r="K121" s="233">
        <v>120001</v>
      </c>
      <c r="L121" s="207"/>
    </row>
    <row r="122" spans="1:12" s="217" customFormat="1" ht="16.5" customHeight="1">
      <c r="A122" s="226" t="b">
        <v>1</v>
      </c>
      <c r="B122" s="226" t="s">
        <v>568</v>
      </c>
      <c r="C122" s="228">
        <v>9100006</v>
      </c>
      <c r="D122" s="234">
        <v>2</v>
      </c>
      <c r="E122" s="234">
        <v>1</v>
      </c>
      <c r="F122" s="235">
        <v>160003908</v>
      </c>
      <c r="G122" s="236">
        <v>26</v>
      </c>
      <c r="H122" s="259">
        <v>3</v>
      </c>
      <c r="I122" s="259">
        <v>3</v>
      </c>
      <c r="J122" s="234" t="s">
        <v>539</v>
      </c>
      <c r="K122" s="233">
        <v>120001</v>
      </c>
      <c r="L122" s="207"/>
    </row>
    <row r="123" spans="1:12" s="217" customFormat="1" ht="16.5" customHeight="1">
      <c r="A123" s="226" t="b">
        <v>1</v>
      </c>
      <c r="B123" s="226" t="s">
        <v>568</v>
      </c>
      <c r="C123" s="228">
        <v>9100006</v>
      </c>
      <c r="D123" s="234">
        <v>2</v>
      </c>
      <c r="E123" s="234">
        <v>1</v>
      </c>
      <c r="F123" s="235">
        <v>160003909</v>
      </c>
      <c r="G123" s="236">
        <v>26</v>
      </c>
      <c r="H123" s="259">
        <v>3</v>
      </c>
      <c r="I123" s="259">
        <v>3</v>
      </c>
      <c r="J123" s="234" t="s">
        <v>540</v>
      </c>
      <c r="K123" s="233">
        <v>120001</v>
      </c>
      <c r="L123" s="207"/>
    </row>
    <row r="124" spans="1:12" s="217" customFormat="1" ht="16.5" customHeight="1">
      <c r="A124" s="226" t="b">
        <v>1</v>
      </c>
      <c r="B124" s="226" t="s">
        <v>568</v>
      </c>
      <c r="C124" s="228">
        <v>9100006</v>
      </c>
      <c r="D124" s="237">
        <v>3</v>
      </c>
      <c r="E124" s="234">
        <v>1</v>
      </c>
      <c r="F124" s="235">
        <v>160003910</v>
      </c>
      <c r="G124" s="236">
        <v>24</v>
      </c>
      <c r="H124" s="259">
        <v>3</v>
      </c>
      <c r="I124" s="259">
        <v>3</v>
      </c>
      <c r="J124" s="234" t="s">
        <v>541</v>
      </c>
      <c r="K124" s="233">
        <v>120001</v>
      </c>
      <c r="L124" s="207"/>
    </row>
    <row r="125" spans="1:12" s="217" customFormat="1" ht="16.5" customHeight="1">
      <c r="A125" s="226" t="b">
        <v>1</v>
      </c>
      <c r="B125" s="226" t="s">
        <v>568</v>
      </c>
      <c r="C125" s="228">
        <v>9100006</v>
      </c>
      <c r="D125" s="237">
        <v>3</v>
      </c>
      <c r="E125" s="234">
        <v>1</v>
      </c>
      <c r="F125" s="235">
        <v>160003911</v>
      </c>
      <c r="G125" s="236">
        <v>24</v>
      </c>
      <c r="H125" s="259">
        <v>3</v>
      </c>
      <c r="I125" s="259">
        <v>3</v>
      </c>
      <c r="J125" s="234" t="s">
        <v>542</v>
      </c>
      <c r="K125" s="233">
        <v>120001</v>
      </c>
      <c r="L125" s="207"/>
    </row>
    <row r="126" spans="1:12" s="217" customFormat="1" ht="16.5" customHeight="1">
      <c r="A126" s="226" t="b">
        <v>1</v>
      </c>
      <c r="B126" s="226" t="s">
        <v>568</v>
      </c>
      <c r="C126" s="228">
        <v>9100006</v>
      </c>
      <c r="D126" s="238">
        <v>3</v>
      </c>
      <c r="E126" s="235">
        <v>1</v>
      </c>
      <c r="F126" s="235">
        <v>160003912</v>
      </c>
      <c r="G126" s="236">
        <v>22</v>
      </c>
      <c r="H126" s="259">
        <v>3</v>
      </c>
      <c r="I126" s="259">
        <v>3</v>
      </c>
      <c r="J126" s="235" t="s">
        <v>543</v>
      </c>
      <c r="K126" s="233">
        <v>120001</v>
      </c>
      <c r="L126" s="207"/>
    </row>
    <row r="127" spans="1:12" s="217" customFormat="1" ht="16.5" customHeight="1">
      <c r="A127" s="226" t="b">
        <v>1</v>
      </c>
      <c r="B127" s="226" t="s">
        <v>568</v>
      </c>
      <c r="C127" s="228">
        <v>9100006</v>
      </c>
      <c r="D127" s="238">
        <v>3</v>
      </c>
      <c r="E127" s="235">
        <v>1</v>
      </c>
      <c r="F127" s="235">
        <v>160003913</v>
      </c>
      <c r="G127" s="236">
        <v>22</v>
      </c>
      <c r="H127" s="259">
        <v>3</v>
      </c>
      <c r="I127" s="259">
        <v>3</v>
      </c>
      <c r="J127" s="235" t="s">
        <v>544</v>
      </c>
      <c r="K127" s="233">
        <v>120001</v>
      </c>
      <c r="L127" s="207"/>
    </row>
    <row r="128" spans="1:12" s="217" customFormat="1" ht="16.5" customHeight="1">
      <c r="A128" s="226" t="b">
        <v>1</v>
      </c>
      <c r="B128" s="226" t="s">
        <v>568</v>
      </c>
      <c r="C128" s="228">
        <v>9100006</v>
      </c>
      <c r="D128" s="239">
        <v>4</v>
      </c>
      <c r="E128" s="239">
        <v>2</v>
      </c>
      <c r="F128" s="235">
        <v>160003914</v>
      </c>
      <c r="G128" s="240">
        <v>20</v>
      </c>
      <c r="H128" s="241">
        <v>7</v>
      </c>
      <c r="I128" s="241">
        <v>7</v>
      </c>
      <c r="J128" s="235" t="s">
        <v>545</v>
      </c>
      <c r="K128" s="233">
        <v>120001</v>
      </c>
      <c r="L128" s="207"/>
    </row>
    <row r="129" spans="1:12" s="217" customFormat="1" ht="16.5" customHeight="1">
      <c r="A129" s="226" t="b">
        <v>1</v>
      </c>
      <c r="B129" s="226" t="s">
        <v>568</v>
      </c>
      <c r="C129" s="228">
        <v>9100006</v>
      </c>
      <c r="D129" s="242">
        <v>5</v>
      </c>
      <c r="E129" s="243">
        <v>2</v>
      </c>
      <c r="F129" s="235">
        <v>160003918</v>
      </c>
      <c r="G129" s="240">
        <v>31</v>
      </c>
      <c r="H129" s="241">
        <v>7</v>
      </c>
      <c r="I129" s="240">
        <v>8</v>
      </c>
      <c r="J129" s="260" t="s">
        <v>546</v>
      </c>
      <c r="K129" s="233">
        <v>120001</v>
      </c>
      <c r="L129" s="207"/>
    </row>
    <row r="130" spans="1:12" ht="16.5" customHeight="1">
      <c r="A130" s="245" t="b">
        <v>1</v>
      </c>
      <c r="B130" s="246" t="s">
        <v>568</v>
      </c>
      <c r="C130" s="247">
        <v>9100006</v>
      </c>
      <c r="D130" s="247">
        <v>6</v>
      </c>
      <c r="E130" s="248">
        <v>1</v>
      </c>
      <c r="F130" s="245">
        <v>160000101</v>
      </c>
      <c r="G130" s="249">
        <v>10</v>
      </c>
      <c r="H130" s="250">
        <v>1</v>
      </c>
      <c r="I130" s="250">
        <v>1</v>
      </c>
      <c r="J130" s="251" t="s">
        <v>547</v>
      </c>
      <c r="K130" s="233">
        <v>120001</v>
      </c>
    </row>
    <row r="131" spans="1:12" ht="16.5" customHeight="1">
      <c r="A131" s="245" t="b">
        <v>1</v>
      </c>
      <c r="B131" s="246" t="s">
        <v>568</v>
      </c>
      <c r="C131" s="247">
        <v>9100006</v>
      </c>
      <c r="D131" s="247">
        <v>6</v>
      </c>
      <c r="E131" s="248">
        <v>1</v>
      </c>
      <c r="F131" s="245">
        <f>F130+100</f>
        <v>160000201</v>
      </c>
      <c r="G131" s="249">
        <v>10</v>
      </c>
      <c r="H131" s="250">
        <v>1</v>
      </c>
      <c r="I131" s="250">
        <v>1</v>
      </c>
      <c r="J131" s="251" t="s">
        <v>548</v>
      </c>
      <c r="K131" s="233">
        <v>120001</v>
      </c>
    </row>
    <row r="132" spans="1:12" ht="16.5" customHeight="1">
      <c r="A132" s="245" t="b">
        <v>1</v>
      </c>
      <c r="B132" s="246" t="s">
        <v>568</v>
      </c>
      <c r="C132" s="247">
        <v>9100006</v>
      </c>
      <c r="D132" s="247">
        <v>6</v>
      </c>
      <c r="E132" s="248">
        <v>1</v>
      </c>
      <c r="F132" s="245">
        <f>F131+100</f>
        <v>160000301</v>
      </c>
      <c r="G132" s="249">
        <v>10</v>
      </c>
      <c r="H132" s="250">
        <v>1</v>
      </c>
      <c r="I132" s="250">
        <v>1</v>
      </c>
      <c r="J132" s="251" t="s">
        <v>549</v>
      </c>
      <c r="K132" s="233">
        <v>120001</v>
      </c>
    </row>
    <row r="133" spans="1:12" ht="16.5" customHeight="1">
      <c r="A133" s="245" t="b">
        <v>1</v>
      </c>
      <c r="B133" s="246" t="s">
        <v>568</v>
      </c>
      <c r="C133" s="247">
        <v>9100006</v>
      </c>
      <c r="D133" s="247">
        <v>6</v>
      </c>
      <c r="E133" s="248">
        <v>1</v>
      </c>
      <c r="F133" s="245">
        <f>F132+100</f>
        <v>160000401</v>
      </c>
      <c r="G133" s="249">
        <v>10</v>
      </c>
      <c r="H133" s="250">
        <v>1</v>
      </c>
      <c r="I133" s="250">
        <v>1</v>
      </c>
      <c r="J133" s="251" t="s">
        <v>550</v>
      </c>
      <c r="K133" s="233">
        <v>120001</v>
      </c>
    </row>
    <row r="134" spans="1:12" ht="16.5" customHeight="1">
      <c r="A134" s="245" t="b">
        <v>1</v>
      </c>
      <c r="B134" s="246" t="s">
        <v>568</v>
      </c>
      <c r="C134" s="247">
        <v>9100006</v>
      </c>
      <c r="D134" s="247">
        <v>6</v>
      </c>
      <c r="E134" s="248">
        <v>1</v>
      </c>
      <c r="F134" s="245">
        <v>160000102</v>
      </c>
      <c r="G134" s="249">
        <v>15</v>
      </c>
      <c r="H134" s="250">
        <v>1</v>
      </c>
      <c r="I134" s="250">
        <v>1</v>
      </c>
      <c r="J134" s="251" t="s">
        <v>563</v>
      </c>
      <c r="K134" s="233">
        <v>120001</v>
      </c>
    </row>
    <row r="135" spans="1:12" ht="16.5" customHeight="1">
      <c r="A135" s="245" t="b">
        <v>1</v>
      </c>
      <c r="B135" s="246" t="s">
        <v>568</v>
      </c>
      <c r="C135" s="247">
        <v>9100006</v>
      </c>
      <c r="D135" s="247">
        <v>6</v>
      </c>
      <c r="E135" s="248">
        <v>1</v>
      </c>
      <c r="F135" s="245">
        <f>F134+100</f>
        <v>160000202</v>
      </c>
      <c r="G135" s="249">
        <v>15</v>
      </c>
      <c r="H135" s="250">
        <v>1</v>
      </c>
      <c r="I135" s="250">
        <v>1</v>
      </c>
      <c r="J135" s="251" t="s">
        <v>564</v>
      </c>
      <c r="K135" s="233">
        <v>120001</v>
      </c>
    </row>
    <row r="136" spans="1:12" ht="16.5" customHeight="1">
      <c r="A136" s="245" t="b">
        <v>1</v>
      </c>
      <c r="B136" s="246" t="s">
        <v>568</v>
      </c>
      <c r="C136" s="247">
        <v>9100006</v>
      </c>
      <c r="D136" s="247">
        <v>6</v>
      </c>
      <c r="E136" s="248">
        <v>1</v>
      </c>
      <c r="F136" s="245">
        <f>F135+100</f>
        <v>160000302</v>
      </c>
      <c r="G136" s="249">
        <v>15</v>
      </c>
      <c r="H136" s="250">
        <v>1</v>
      </c>
      <c r="I136" s="250">
        <v>1</v>
      </c>
      <c r="J136" s="251" t="s">
        <v>565</v>
      </c>
      <c r="K136" s="233">
        <v>120001</v>
      </c>
    </row>
    <row r="137" spans="1:12" ht="16.5" customHeight="1">
      <c r="A137" s="245" t="b">
        <v>1</v>
      </c>
      <c r="B137" s="246" t="s">
        <v>568</v>
      </c>
      <c r="C137" s="247">
        <v>9100006</v>
      </c>
      <c r="D137" s="247">
        <v>6</v>
      </c>
      <c r="E137" s="248">
        <v>1</v>
      </c>
      <c r="F137" s="245">
        <f>F136+100</f>
        <v>160000402</v>
      </c>
      <c r="G137" s="249">
        <v>15</v>
      </c>
      <c r="H137" s="250">
        <v>1</v>
      </c>
      <c r="I137" s="250">
        <v>1</v>
      </c>
      <c r="J137" s="251" t="s">
        <v>566</v>
      </c>
      <c r="K137" s="233">
        <v>120001</v>
      </c>
    </row>
    <row r="138" spans="1:12" s="217" customFormat="1" ht="16.5" customHeight="1">
      <c r="A138" s="226" t="b">
        <v>1</v>
      </c>
      <c r="B138" s="227" t="s">
        <v>569</v>
      </c>
      <c r="C138" s="228">
        <v>9100007</v>
      </c>
      <c r="D138" s="229">
        <v>1</v>
      </c>
      <c r="E138" s="229">
        <v>1</v>
      </c>
      <c r="F138" s="230">
        <v>160003919</v>
      </c>
      <c r="G138" s="231">
        <v>31</v>
      </c>
      <c r="H138" s="261">
        <v>3</v>
      </c>
      <c r="I138" s="261">
        <v>4</v>
      </c>
      <c r="J138" s="232" t="s">
        <v>530</v>
      </c>
      <c r="K138" s="233">
        <v>120001</v>
      </c>
      <c r="L138" s="207"/>
    </row>
    <row r="139" spans="1:12" s="217" customFormat="1" ht="16.5" customHeight="1">
      <c r="A139" s="226" t="b">
        <v>1</v>
      </c>
      <c r="B139" s="227" t="s">
        <v>570</v>
      </c>
      <c r="C139" s="228">
        <v>9100007</v>
      </c>
      <c r="D139" s="229">
        <v>1</v>
      </c>
      <c r="E139" s="229">
        <v>1</v>
      </c>
      <c r="F139" s="230">
        <v>160003920</v>
      </c>
      <c r="G139" s="231">
        <v>36</v>
      </c>
      <c r="H139" s="261">
        <v>3</v>
      </c>
      <c r="I139" s="261">
        <v>4</v>
      </c>
      <c r="J139" s="232" t="s">
        <v>532</v>
      </c>
      <c r="K139" s="233">
        <v>120001</v>
      </c>
      <c r="L139" s="207"/>
    </row>
    <row r="140" spans="1:12" s="217" customFormat="1" ht="16.5" customHeight="1">
      <c r="A140" s="226" t="b">
        <v>1</v>
      </c>
      <c r="B140" s="227" t="s">
        <v>570</v>
      </c>
      <c r="C140" s="228">
        <v>9100007</v>
      </c>
      <c r="D140" s="229">
        <v>1</v>
      </c>
      <c r="E140" s="229">
        <v>1</v>
      </c>
      <c r="F140" s="230">
        <v>160003921</v>
      </c>
      <c r="G140" s="231">
        <v>41</v>
      </c>
      <c r="H140" s="261">
        <v>3</v>
      </c>
      <c r="I140" s="261">
        <v>4</v>
      </c>
      <c r="J140" s="232" t="s">
        <v>533</v>
      </c>
      <c r="K140" s="233">
        <v>120001</v>
      </c>
      <c r="L140" s="207"/>
    </row>
    <row r="141" spans="1:12" s="217" customFormat="1" ht="16.5" customHeight="1">
      <c r="A141" s="226" t="b">
        <v>1</v>
      </c>
      <c r="B141" s="227" t="s">
        <v>570</v>
      </c>
      <c r="C141" s="228">
        <v>9100007</v>
      </c>
      <c r="D141" s="229">
        <v>1</v>
      </c>
      <c r="E141" s="229">
        <v>1</v>
      </c>
      <c r="F141" s="230">
        <v>160003922</v>
      </c>
      <c r="G141" s="231">
        <v>46</v>
      </c>
      <c r="H141" s="261">
        <v>3</v>
      </c>
      <c r="I141" s="261">
        <v>4</v>
      </c>
      <c r="J141" s="232" t="s">
        <v>534</v>
      </c>
      <c r="K141" s="233">
        <v>120001</v>
      </c>
      <c r="L141" s="207"/>
    </row>
    <row r="142" spans="1:12" s="217" customFormat="1" ht="16.5" customHeight="1">
      <c r="A142" s="226" t="b">
        <v>1</v>
      </c>
      <c r="B142" s="227" t="s">
        <v>570</v>
      </c>
      <c r="C142" s="228">
        <v>9100007</v>
      </c>
      <c r="D142" s="229">
        <v>1</v>
      </c>
      <c r="E142" s="229">
        <v>1</v>
      </c>
      <c r="F142" s="230">
        <v>160003923</v>
      </c>
      <c r="G142" s="231">
        <v>51</v>
      </c>
      <c r="H142" s="261">
        <v>3</v>
      </c>
      <c r="I142" s="261">
        <v>4</v>
      </c>
      <c r="J142" s="232" t="s">
        <v>535</v>
      </c>
      <c r="K142" s="233">
        <v>120001</v>
      </c>
      <c r="L142" s="207"/>
    </row>
    <row r="143" spans="1:12" s="217" customFormat="1" ht="16.5" customHeight="1">
      <c r="A143" s="226" t="b">
        <v>1</v>
      </c>
      <c r="B143" s="227" t="s">
        <v>570</v>
      </c>
      <c r="C143" s="228">
        <v>9100007</v>
      </c>
      <c r="D143" s="229">
        <v>1</v>
      </c>
      <c r="E143" s="229">
        <v>1</v>
      </c>
      <c r="F143" s="230">
        <v>160003924</v>
      </c>
      <c r="G143" s="231">
        <v>56</v>
      </c>
      <c r="H143" s="261">
        <v>3</v>
      </c>
      <c r="I143" s="261">
        <v>4</v>
      </c>
      <c r="J143" s="232" t="s">
        <v>536</v>
      </c>
      <c r="K143" s="233">
        <v>120001</v>
      </c>
      <c r="L143" s="207"/>
    </row>
    <row r="144" spans="1:12" s="217" customFormat="1" ht="16.5" customHeight="1">
      <c r="A144" s="226" t="b">
        <v>1</v>
      </c>
      <c r="B144" s="227" t="s">
        <v>570</v>
      </c>
      <c r="C144" s="228">
        <v>9100007</v>
      </c>
      <c r="D144" s="234">
        <v>2</v>
      </c>
      <c r="E144" s="234">
        <v>1</v>
      </c>
      <c r="F144" s="235">
        <v>160003906</v>
      </c>
      <c r="G144" s="236">
        <v>32</v>
      </c>
      <c r="H144" s="259">
        <v>3</v>
      </c>
      <c r="I144" s="259">
        <v>4</v>
      </c>
      <c r="J144" s="234" t="s">
        <v>537</v>
      </c>
      <c r="K144" s="233">
        <v>120001</v>
      </c>
      <c r="L144" s="207"/>
    </row>
    <row r="145" spans="1:12" s="217" customFormat="1" ht="16.5" customHeight="1">
      <c r="A145" s="226" t="b">
        <v>1</v>
      </c>
      <c r="B145" s="227" t="s">
        <v>570</v>
      </c>
      <c r="C145" s="228">
        <v>9100007</v>
      </c>
      <c r="D145" s="234">
        <v>2</v>
      </c>
      <c r="E145" s="234">
        <v>1</v>
      </c>
      <c r="F145" s="235">
        <v>160003907</v>
      </c>
      <c r="G145" s="236">
        <v>32</v>
      </c>
      <c r="H145" s="259">
        <v>3</v>
      </c>
      <c r="I145" s="259">
        <v>4</v>
      </c>
      <c r="J145" s="234" t="s">
        <v>538</v>
      </c>
      <c r="K145" s="233">
        <v>120001</v>
      </c>
      <c r="L145" s="207"/>
    </row>
    <row r="146" spans="1:12" s="217" customFormat="1" ht="16.5" customHeight="1">
      <c r="A146" s="226" t="b">
        <v>1</v>
      </c>
      <c r="B146" s="227" t="s">
        <v>570</v>
      </c>
      <c r="C146" s="228">
        <v>9100007</v>
      </c>
      <c r="D146" s="234">
        <v>2</v>
      </c>
      <c r="E146" s="234">
        <v>1</v>
      </c>
      <c r="F146" s="235">
        <v>160003908</v>
      </c>
      <c r="G146" s="236">
        <v>30</v>
      </c>
      <c r="H146" s="259">
        <v>3</v>
      </c>
      <c r="I146" s="259">
        <v>4</v>
      </c>
      <c r="J146" s="234" t="s">
        <v>539</v>
      </c>
      <c r="K146" s="233">
        <v>120001</v>
      </c>
      <c r="L146" s="207"/>
    </row>
    <row r="147" spans="1:12" s="217" customFormat="1" ht="16.5" customHeight="1">
      <c r="A147" s="226" t="b">
        <v>1</v>
      </c>
      <c r="B147" s="227" t="s">
        <v>570</v>
      </c>
      <c r="C147" s="228">
        <v>9100007</v>
      </c>
      <c r="D147" s="234">
        <v>2</v>
      </c>
      <c r="E147" s="234">
        <v>1</v>
      </c>
      <c r="F147" s="235">
        <v>160003909</v>
      </c>
      <c r="G147" s="236">
        <v>30</v>
      </c>
      <c r="H147" s="259">
        <v>3</v>
      </c>
      <c r="I147" s="259">
        <v>4</v>
      </c>
      <c r="J147" s="234" t="s">
        <v>540</v>
      </c>
      <c r="K147" s="233">
        <v>120001</v>
      </c>
      <c r="L147" s="207"/>
    </row>
    <row r="148" spans="1:12" s="217" customFormat="1" ht="16.5" customHeight="1">
      <c r="A148" s="226" t="b">
        <v>1</v>
      </c>
      <c r="B148" s="227" t="s">
        <v>570</v>
      </c>
      <c r="C148" s="228">
        <v>9100007</v>
      </c>
      <c r="D148" s="237">
        <v>3</v>
      </c>
      <c r="E148" s="234">
        <v>1</v>
      </c>
      <c r="F148" s="235">
        <v>160003910</v>
      </c>
      <c r="G148" s="236">
        <v>28</v>
      </c>
      <c r="H148" s="259">
        <v>3</v>
      </c>
      <c r="I148" s="259">
        <v>4</v>
      </c>
      <c r="J148" s="234" t="s">
        <v>541</v>
      </c>
      <c r="K148" s="233">
        <v>120001</v>
      </c>
      <c r="L148" s="207"/>
    </row>
    <row r="149" spans="1:12" s="217" customFormat="1" ht="16.5" customHeight="1">
      <c r="A149" s="226" t="b">
        <v>1</v>
      </c>
      <c r="B149" s="227" t="s">
        <v>570</v>
      </c>
      <c r="C149" s="228">
        <v>9100007</v>
      </c>
      <c r="D149" s="237">
        <v>3</v>
      </c>
      <c r="E149" s="234">
        <v>1</v>
      </c>
      <c r="F149" s="235">
        <v>160003911</v>
      </c>
      <c r="G149" s="236">
        <v>28</v>
      </c>
      <c r="H149" s="259">
        <v>3</v>
      </c>
      <c r="I149" s="259">
        <v>4</v>
      </c>
      <c r="J149" s="234" t="s">
        <v>542</v>
      </c>
      <c r="K149" s="233">
        <v>120001</v>
      </c>
      <c r="L149" s="207"/>
    </row>
    <row r="150" spans="1:12" s="217" customFormat="1" ht="16.5" customHeight="1">
      <c r="A150" s="226" t="b">
        <v>1</v>
      </c>
      <c r="B150" s="227" t="s">
        <v>570</v>
      </c>
      <c r="C150" s="228">
        <v>9100007</v>
      </c>
      <c r="D150" s="238">
        <v>3</v>
      </c>
      <c r="E150" s="235">
        <v>1</v>
      </c>
      <c r="F150" s="235">
        <v>160003912</v>
      </c>
      <c r="G150" s="236">
        <v>26</v>
      </c>
      <c r="H150" s="259">
        <v>3</v>
      </c>
      <c r="I150" s="259">
        <v>4</v>
      </c>
      <c r="J150" s="235" t="s">
        <v>543</v>
      </c>
      <c r="K150" s="233">
        <v>120001</v>
      </c>
      <c r="L150" s="207"/>
    </row>
    <row r="151" spans="1:12" s="217" customFormat="1" ht="16.5" customHeight="1">
      <c r="A151" s="226" t="b">
        <v>1</v>
      </c>
      <c r="B151" s="227" t="s">
        <v>570</v>
      </c>
      <c r="C151" s="228">
        <v>9100007</v>
      </c>
      <c r="D151" s="238">
        <v>3</v>
      </c>
      <c r="E151" s="235">
        <v>1</v>
      </c>
      <c r="F151" s="235">
        <v>160003913</v>
      </c>
      <c r="G151" s="236">
        <v>26</v>
      </c>
      <c r="H151" s="259">
        <v>3</v>
      </c>
      <c r="I151" s="259">
        <v>4</v>
      </c>
      <c r="J151" s="235" t="s">
        <v>544</v>
      </c>
      <c r="K151" s="233">
        <v>120001</v>
      </c>
      <c r="L151" s="207"/>
    </row>
    <row r="152" spans="1:12" s="217" customFormat="1" ht="16.5" customHeight="1">
      <c r="A152" s="226" t="b">
        <v>1</v>
      </c>
      <c r="B152" s="227" t="s">
        <v>570</v>
      </c>
      <c r="C152" s="228">
        <v>9100007</v>
      </c>
      <c r="D152" s="239">
        <v>4</v>
      </c>
      <c r="E152" s="239">
        <v>2</v>
      </c>
      <c r="F152" s="235">
        <v>160003914</v>
      </c>
      <c r="G152" s="240">
        <v>25</v>
      </c>
      <c r="H152" s="241">
        <v>7</v>
      </c>
      <c r="I152" s="241">
        <v>8</v>
      </c>
      <c r="J152" s="235" t="s">
        <v>545</v>
      </c>
      <c r="K152" s="233">
        <v>120001</v>
      </c>
      <c r="L152" s="207"/>
    </row>
    <row r="153" spans="1:12" s="217" customFormat="1" ht="16.5" customHeight="1">
      <c r="A153" s="226" t="b">
        <v>1</v>
      </c>
      <c r="B153" s="227" t="s">
        <v>570</v>
      </c>
      <c r="C153" s="228">
        <v>9100007</v>
      </c>
      <c r="D153" s="242">
        <v>5</v>
      </c>
      <c r="E153" s="243">
        <v>2</v>
      </c>
      <c r="F153" s="235">
        <v>160003918</v>
      </c>
      <c r="G153" s="240">
        <v>34</v>
      </c>
      <c r="H153" s="241">
        <v>7</v>
      </c>
      <c r="I153" s="240">
        <v>9</v>
      </c>
      <c r="J153" s="260" t="s">
        <v>546</v>
      </c>
      <c r="K153" s="233">
        <v>120001</v>
      </c>
      <c r="L153" s="207"/>
    </row>
    <row r="154" spans="1:12" ht="16.5" customHeight="1">
      <c r="A154" s="245" t="b">
        <v>1</v>
      </c>
      <c r="B154" s="246" t="s">
        <v>570</v>
      </c>
      <c r="C154" s="247">
        <v>9100007</v>
      </c>
      <c r="D154" s="247">
        <v>6</v>
      </c>
      <c r="E154" s="248">
        <v>1</v>
      </c>
      <c r="F154" s="245">
        <v>160000101</v>
      </c>
      <c r="G154" s="249">
        <v>3</v>
      </c>
      <c r="H154" s="250">
        <v>1</v>
      </c>
      <c r="I154" s="250">
        <v>1</v>
      </c>
      <c r="J154" s="251" t="s">
        <v>547</v>
      </c>
      <c r="K154" s="233">
        <v>120001</v>
      </c>
    </row>
    <row r="155" spans="1:12" ht="16.5" customHeight="1">
      <c r="A155" s="245" t="b">
        <v>1</v>
      </c>
      <c r="B155" s="246" t="s">
        <v>570</v>
      </c>
      <c r="C155" s="247">
        <v>9100007</v>
      </c>
      <c r="D155" s="247">
        <v>6</v>
      </c>
      <c r="E155" s="248">
        <v>1</v>
      </c>
      <c r="F155" s="245">
        <f>F154+100</f>
        <v>160000201</v>
      </c>
      <c r="G155" s="249">
        <v>3</v>
      </c>
      <c r="H155" s="250">
        <v>1</v>
      </c>
      <c r="I155" s="250">
        <v>1</v>
      </c>
      <c r="J155" s="251" t="s">
        <v>548</v>
      </c>
      <c r="K155" s="233">
        <v>120001</v>
      </c>
    </row>
    <row r="156" spans="1:12" ht="16.5" customHeight="1">
      <c r="A156" s="245" t="b">
        <v>1</v>
      </c>
      <c r="B156" s="246" t="s">
        <v>570</v>
      </c>
      <c r="C156" s="247">
        <v>9100007</v>
      </c>
      <c r="D156" s="247">
        <v>6</v>
      </c>
      <c r="E156" s="248">
        <v>1</v>
      </c>
      <c r="F156" s="245">
        <f>F155+100</f>
        <v>160000301</v>
      </c>
      <c r="G156" s="249">
        <v>3</v>
      </c>
      <c r="H156" s="250">
        <v>1</v>
      </c>
      <c r="I156" s="250">
        <v>1</v>
      </c>
      <c r="J156" s="251" t="s">
        <v>549</v>
      </c>
      <c r="K156" s="233">
        <v>120001</v>
      </c>
    </row>
    <row r="157" spans="1:12" ht="16.5" customHeight="1">
      <c r="A157" s="245" t="b">
        <v>1</v>
      </c>
      <c r="B157" s="246" t="s">
        <v>570</v>
      </c>
      <c r="C157" s="247">
        <v>9100007</v>
      </c>
      <c r="D157" s="247">
        <v>6</v>
      </c>
      <c r="E157" s="248">
        <v>1</v>
      </c>
      <c r="F157" s="245">
        <f>F156+100</f>
        <v>160000401</v>
      </c>
      <c r="G157" s="249">
        <v>3</v>
      </c>
      <c r="H157" s="250">
        <v>1</v>
      </c>
      <c r="I157" s="250">
        <v>1</v>
      </c>
      <c r="J157" s="251" t="s">
        <v>550</v>
      </c>
      <c r="K157" s="233">
        <v>120001</v>
      </c>
    </row>
    <row r="158" spans="1:12" ht="16.5" customHeight="1">
      <c r="A158" s="245" t="b">
        <v>1</v>
      </c>
      <c r="B158" s="246" t="s">
        <v>570</v>
      </c>
      <c r="C158" s="247">
        <v>9100007</v>
      </c>
      <c r="D158" s="247">
        <v>6</v>
      </c>
      <c r="E158" s="248">
        <v>1</v>
      </c>
      <c r="F158" s="245">
        <v>160000102</v>
      </c>
      <c r="G158" s="249">
        <v>22</v>
      </c>
      <c r="H158" s="250">
        <v>1</v>
      </c>
      <c r="I158" s="250">
        <v>1</v>
      </c>
      <c r="J158" s="251" t="s">
        <v>563</v>
      </c>
      <c r="K158" s="233">
        <v>120001</v>
      </c>
    </row>
    <row r="159" spans="1:12" ht="16.5" customHeight="1">
      <c r="A159" s="245" t="b">
        <v>1</v>
      </c>
      <c r="B159" s="246" t="s">
        <v>570</v>
      </c>
      <c r="C159" s="247">
        <v>9100007</v>
      </c>
      <c r="D159" s="247">
        <v>6</v>
      </c>
      <c r="E159" s="248">
        <v>1</v>
      </c>
      <c r="F159" s="245">
        <f>F158+100</f>
        <v>160000202</v>
      </c>
      <c r="G159" s="249">
        <v>22</v>
      </c>
      <c r="H159" s="250">
        <v>1</v>
      </c>
      <c r="I159" s="250">
        <v>1</v>
      </c>
      <c r="J159" s="251" t="s">
        <v>564</v>
      </c>
      <c r="K159" s="233">
        <v>120001</v>
      </c>
    </row>
    <row r="160" spans="1:12" ht="16.5" customHeight="1">
      <c r="A160" s="245" t="b">
        <v>1</v>
      </c>
      <c r="B160" s="246" t="s">
        <v>570</v>
      </c>
      <c r="C160" s="247">
        <v>9100007</v>
      </c>
      <c r="D160" s="247">
        <v>6</v>
      </c>
      <c r="E160" s="248">
        <v>1</v>
      </c>
      <c r="F160" s="245">
        <f>F159+100</f>
        <v>160000302</v>
      </c>
      <c r="G160" s="249">
        <v>22</v>
      </c>
      <c r="H160" s="250">
        <v>1</v>
      </c>
      <c r="I160" s="250">
        <v>1</v>
      </c>
      <c r="J160" s="251" t="s">
        <v>565</v>
      </c>
      <c r="K160" s="233">
        <v>120001</v>
      </c>
    </row>
    <row r="161" spans="1:12" ht="16.5" customHeight="1">
      <c r="A161" s="245" t="b">
        <v>1</v>
      </c>
      <c r="B161" s="246" t="s">
        <v>570</v>
      </c>
      <c r="C161" s="247">
        <v>9100007</v>
      </c>
      <c r="D161" s="247">
        <v>6</v>
      </c>
      <c r="E161" s="248">
        <v>1</v>
      </c>
      <c r="F161" s="245">
        <f>F160+100</f>
        <v>160000402</v>
      </c>
      <c r="G161" s="249">
        <v>22</v>
      </c>
      <c r="H161" s="250">
        <v>1</v>
      </c>
      <c r="I161" s="250">
        <v>1</v>
      </c>
      <c r="J161" s="251" t="s">
        <v>566</v>
      </c>
      <c r="K161" s="233">
        <v>120001</v>
      </c>
    </row>
    <row r="162" spans="1:12" s="217" customFormat="1" ht="16.5" customHeight="1">
      <c r="A162" s="226" t="b">
        <v>1</v>
      </c>
      <c r="B162" s="226" t="s">
        <v>571</v>
      </c>
      <c r="C162" s="228">
        <v>9100008</v>
      </c>
      <c r="D162" s="229">
        <v>1</v>
      </c>
      <c r="E162" s="229">
        <v>1</v>
      </c>
      <c r="F162" s="230">
        <v>160003919</v>
      </c>
      <c r="G162" s="231">
        <v>34</v>
      </c>
      <c r="H162" s="261">
        <v>3</v>
      </c>
      <c r="I162" s="261">
        <v>5</v>
      </c>
      <c r="J162" s="232" t="s">
        <v>530</v>
      </c>
      <c r="K162" s="233">
        <v>120001</v>
      </c>
      <c r="L162" s="207"/>
    </row>
    <row r="163" spans="1:12" s="217" customFormat="1" ht="16.5" customHeight="1">
      <c r="A163" s="226" t="b">
        <v>1</v>
      </c>
      <c r="B163" s="226" t="s">
        <v>572</v>
      </c>
      <c r="C163" s="228">
        <v>9100008</v>
      </c>
      <c r="D163" s="229">
        <v>1</v>
      </c>
      <c r="E163" s="229">
        <v>1</v>
      </c>
      <c r="F163" s="230">
        <v>160003920</v>
      </c>
      <c r="G163" s="231">
        <v>40</v>
      </c>
      <c r="H163" s="261">
        <v>3</v>
      </c>
      <c r="I163" s="261">
        <v>5</v>
      </c>
      <c r="J163" s="232" t="s">
        <v>532</v>
      </c>
      <c r="K163" s="233">
        <v>120001</v>
      </c>
      <c r="L163" s="207"/>
    </row>
    <row r="164" spans="1:12" s="217" customFormat="1" ht="16.5" customHeight="1">
      <c r="A164" s="226" t="b">
        <v>1</v>
      </c>
      <c r="B164" s="226" t="s">
        <v>572</v>
      </c>
      <c r="C164" s="228">
        <v>9100008</v>
      </c>
      <c r="D164" s="229">
        <v>1</v>
      </c>
      <c r="E164" s="229">
        <v>1</v>
      </c>
      <c r="F164" s="230">
        <v>160003921</v>
      </c>
      <c r="G164" s="231">
        <v>46</v>
      </c>
      <c r="H164" s="261">
        <v>3</v>
      </c>
      <c r="I164" s="261">
        <v>5</v>
      </c>
      <c r="J164" s="232" t="s">
        <v>533</v>
      </c>
      <c r="K164" s="233">
        <v>120001</v>
      </c>
      <c r="L164" s="207"/>
    </row>
    <row r="165" spans="1:12" s="217" customFormat="1" ht="16.5" customHeight="1">
      <c r="A165" s="226" t="b">
        <v>1</v>
      </c>
      <c r="B165" s="226" t="s">
        <v>572</v>
      </c>
      <c r="C165" s="228">
        <v>9100008</v>
      </c>
      <c r="D165" s="229">
        <v>1</v>
      </c>
      <c r="E165" s="229">
        <v>1</v>
      </c>
      <c r="F165" s="230">
        <v>160003922</v>
      </c>
      <c r="G165" s="231">
        <v>52</v>
      </c>
      <c r="H165" s="261">
        <v>3</v>
      </c>
      <c r="I165" s="261">
        <v>5</v>
      </c>
      <c r="J165" s="232" t="s">
        <v>534</v>
      </c>
      <c r="K165" s="233">
        <v>120001</v>
      </c>
      <c r="L165" s="207"/>
    </row>
    <row r="166" spans="1:12" s="217" customFormat="1" ht="16.5" customHeight="1">
      <c r="A166" s="226" t="b">
        <v>1</v>
      </c>
      <c r="B166" s="226" t="s">
        <v>572</v>
      </c>
      <c r="C166" s="228">
        <v>9100008</v>
      </c>
      <c r="D166" s="229">
        <v>1</v>
      </c>
      <c r="E166" s="229">
        <v>1</v>
      </c>
      <c r="F166" s="230">
        <v>160003923</v>
      </c>
      <c r="G166" s="231">
        <v>58</v>
      </c>
      <c r="H166" s="261">
        <v>3</v>
      </c>
      <c r="I166" s="261">
        <v>5</v>
      </c>
      <c r="J166" s="232" t="s">
        <v>535</v>
      </c>
      <c r="K166" s="233">
        <v>120001</v>
      </c>
      <c r="L166" s="207"/>
    </row>
    <row r="167" spans="1:12" s="217" customFormat="1" ht="16.5" customHeight="1">
      <c r="A167" s="226" t="b">
        <v>1</v>
      </c>
      <c r="B167" s="226" t="s">
        <v>572</v>
      </c>
      <c r="C167" s="228">
        <v>9100008</v>
      </c>
      <c r="D167" s="229">
        <v>1</v>
      </c>
      <c r="E167" s="229">
        <v>1</v>
      </c>
      <c r="F167" s="230">
        <v>160003924</v>
      </c>
      <c r="G167" s="231">
        <v>64</v>
      </c>
      <c r="H167" s="261">
        <v>3</v>
      </c>
      <c r="I167" s="261">
        <v>5</v>
      </c>
      <c r="J167" s="232" t="s">
        <v>536</v>
      </c>
      <c r="K167" s="233">
        <v>120001</v>
      </c>
      <c r="L167" s="207"/>
    </row>
    <row r="168" spans="1:12" s="217" customFormat="1" ht="16.5" customHeight="1">
      <c r="A168" s="226" t="b">
        <v>1</v>
      </c>
      <c r="B168" s="226" t="s">
        <v>572</v>
      </c>
      <c r="C168" s="228">
        <v>9100008</v>
      </c>
      <c r="D168" s="234">
        <v>2</v>
      </c>
      <c r="E168" s="234">
        <v>1</v>
      </c>
      <c r="F168" s="235">
        <v>160003906</v>
      </c>
      <c r="G168" s="236">
        <v>36</v>
      </c>
      <c r="H168" s="259">
        <v>3</v>
      </c>
      <c r="I168" s="259">
        <v>5</v>
      </c>
      <c r="J168" s="234" t="s">
        <v>537</v>
      </c>
      <c r="K168" s="233">
        <v>120001</v>
      </c>
      <c r="L168" s="207"/>
    </row>
    <row r="169" spans="1:12" s="217" customFormat="1" ht="16.5" customHeight="1">
      <c r="A169" s="226" t="b">
        <v>1</v>
      </c>
      <c r="B169" s="226" t="s">
        <v>572</v>
      </c>
      <c r="C169" s="228">
        <v>9100008</v>
      </c>
      <c r="D169" s="234">
        <v>2</v>
      </c>
      <c r="E169" s="234">
        <v>1</v>
      </c>
      <c r="F169" s="235">
        <v>160003907</v>
      </c>
      <c r="G169" s="236">
        <v>36</v>
      </c>
      <c r="H169" s="259">
        <v>3</v>
      </c>
      <c r="I169" s="259">
        <v>5</v>
      </c>
      <c r="J169" s="234" t="s">
        <v>538</v>
      </c>
      <c r="K169" s="233">
        <v>120001</v>
      </c>
      <c r="L169" s="207"/>
    </row>
    <row r="170" spans="1:12" s="217" customFormat="1" ht="16.5" customHeight="1">
      <c r="A170" s="226" t="b">
        <v>1</v>
      </c>
      <c r="B170" s="226" t="s">
        <v>572</v>
      </c>
      <c r="C170" s="228">
        <v>9100008</v>
      </c>
      <c r="D170" s="234">
        <v>2</v>
      </c>
      <c r="E170" s="234">
        <v>1</v>
      </c>
      <c r="F170" s="235">
        <v>160003908</v>
      </c>
      <c r="G170" s="236">
        <v>34</v>
      </c>
      <c r="H170" s="259">
        <v>3</v>
      </c>
      <c r="I170" s="259">
        <v>5</v>
      </c>
      <c r="J170" s="234" t="s">
        <v>539</v>
      </c>
      <c r="K170" s="233">
        <v>120001</v>
      </c>
      <c r="L170" s="207"/>
    </row>
    <row r="171" spans="1:12" s="217" customFormat="1" ht="16.5" customHeight="1">
      <c r="A171" s="226" t="b">
        <v>1</v>
      </c>
      <c r="B171" s="226" t="s">
        <v>572</v>
      </c>
      <c r="C171" s="228">
        <v>9100008</v>
      </c>
      <c r="D171" s="234">
        <v>2</v>
      </c>
      <c r="E171" s="234">
        <v>1</v>
      </c>
      <c r="F171" s="235">
        <v>160003909</v>
      </c>
      <c r="G171" s="236">
        <v>34</v>
      </c>
      <c r="H171" s="259">
        <v>3</v>
      </c>
      <c r="I171" s="259">
        <v>5</v>
      </c>
      <c r="J171" s="234" t="s">
        <v>540</v>
      </c>
      <c r="K171" s="233">
        <v>120001</v>
      </c>
      <c r="L171" s="207"/>
    </row>
    <row r="172" spans="1:12" s="217" customFormat="1" ht="16.5" customHeight="1">
      <c r="A172" s="226" t="b">
        <v>1</v>
      </c>
      <c r="B172" s="226" t="s">
        <v>572</v>
      </c>
      <c r="C172" s="228">
        <v>9100008</v>
      </c>
      <c r="D172" s="237">
        <v>3</v>
      </c>
      <c r="E172" s="234">
        <v>1</v>
      </c>
      <c r="F172" s="235">
        <v>160003910</v>
      </c>
      <c r="G172" s="236">
        <v>32</v>
      </c>
      <c r="H172" s="259">
        <v>3</v>
      </c>
      <c r="I172" s="259">
        <v>5</v>
      </c>
      <c r="J172" s="234" t="s">
        <v>541</v>
      </c>
      <c r="K172" s="233">
        <v>120001</v>
      </c>
      <c r="L172" s="207"/>
    </row>
    <row r="173" spans="1:12" s="217" customFormat="1" ht="16.5" customHeight="1">
      <c r="A173" s="226" t="b">
        <v>1</v>
      </c>
      <c r="B173" s="226" t="s">
        <v>572</v>
      </c>
      <c r="C173" s="228">
        <v>9100008</v>
      </c>
      <c r="D173" s="237">
        <v>3</v>
      </c>
      <c r="E173" s="234">
        <v>1</v>
      </c>
      <c r="F173" s="235">
        <v>160003911</v>
      </c>
      <c r="G173" s="236">
        <v>32</v>
      </c>
      <c r="H173" s="259">
        <v>3</v>
      </c>
      <c r="I173" s="259">
        <v>5</v>
      </c>
      <c r="J173" s="234" t="s">
        <v>542</v>
      </c>
      <c r="K173" s="233">
        <v>120001</v>
      </c>
      <c r="L173" s="207"/>
    </row>
    <row r="174" spans="1:12" s="217" customFormat="1" ht="16.5" customHeight="1">
      <c r="A174" s="226" t="b">
        <v>1</v>
      </c>
      <c r="B174" s="226" t="s">
        <v>572</v>
      </c>
      <c r="C174" s="228">
        <v>9100008</v>
      </c>
      <c r="D174" s="238">
        <v>3</v>
      </c>
      <c r="E174" s="235">
        <v>1</v>
      </c>
      <c r="F174" s="235">
        <v>160003912</v>
      </c>
      <c r="G174" s="236">
        <v>30</v>
      </c>
      <c r="H174" s="259">
        <v>3</v>
      </c>
      <c r="I174" s="259">
        <v>5</v>
      </c>
      <c r="J174" s="235" t="s">
        <v>543</v>
      </c>
      <c r="K174" s="233">
        <v>120001</v>
      </c>
      <c r="L174" s="207"/>
    </row>
    <row r="175" spans="1:12" s="217" customFormat="1" ht="16.5" customHeight="1">
      <c r="A175" s="226" t="b">
        <v>1</v>
      </c>
      <c r="B175" s="226" t="s">
        <v>572</v>
      </c>
      <c r="C175" s="228">
        <v>9100008</v>
      </c>
      <c r="D175" s="238">
        <v>3</v>
      </c>
      <c r="E175" s="235">
        <v>1</v>
      </c>
      <c r="F175" s="235">
        <v>160003913</v>
      </c>
      <c r="G175" s="236">
        <v>30</v>
      </c>
      <c r="H175" s="259">
        <v>3</v>
      </c>
      <c r="I175" s="259">
        <v>5</v>
      </c>
      <c r="J175" s="235" t="s">
        <v>544</v>
      </c>
      <c r="K175" s="233">
        <v>120001</v>
      </c>
      <c r="L175" s="207"/>
    </row>
    <row r="176" spans="1:12" s="217" customFormat="1" ht="16.5" customHeight="1">
      <c r="A176" s="226" t="b">
        <v>1</v>
      </c>
      <c r="B176" s="226" t="s">
        <v>572</v>
      </c>
      <c r="C176" s="228">
        <v>9100008</v>
      </c>
      <c r="D176" s="239">
        <v>4</v>
      </c>
      <c r="E176" s="239">
        <v>2</v>
      </c>
      <c r="F176" s="235">
        <v>160003914</v>
      </c>
      <c r="G176" s="240">
        <v>25</v>
      </c>
      <c r="H176" s="241">
        <v>7</v>
      </c>
      <c r="I176" s="241">
        <v>9</v>
      </c>
      <c r="J176" s="235" t="s">
        <v>545</v>
      </c>
      <c r="K176" s="233">
        <v>120001</v>
      </c>
      <c r="L176" s="207"/>
    </row>
    <row r="177" spans="1:12" s="217" customFormat="1" ht="16.5" customHeight="1">
      <c r="A177" s="226" t="b">
        <v>1</v>
      </c>
      <c r="B177" s="226" t="s">
        <v>572</v>
      </c>
      <c r="C177" s="228">
        <v>9100008</v>
      </c>
      <c r="D177" s="242">
        <v>5</v>
      </c>
      <c r="E177" s="243">
        <v>2</v>
      </c>
      <c r="F177" s="235">
        <v>160003918</v>
      </c>
      <c r="G177" s="240">
        <v>38</v>
      </c>
      <c r="H177" s="241">
        <v>7</v>
      </c>
      <c r="I177" s="240">
        <v>10</v>
      </c>
      <c r="J177" s="260" t="s">
        <v>546</v>
      </c>
      <c r="K177" s="233">
        <v>120001</v>
      </c>
      <c r="L177" s="207"/>
    </row>
    <row r="178" spans="1:12" ht="16.5" customHeight="1">
      <c r="A178" s="245" t="b">
        <v>1</v>
      </c>
      <c r="B178" s="246" t="s">
        <v>572</v>
      </c>
      <c r="C178" s="247">
        <v>9100008</v>
      </c>
      <c r="D178" s="247">
        <v>6</v>
      </c>
      <c r="E178" s="248">
        <v>1</v>
      </c>
      <c r="F178" s="245">
        <v>160000102</v>
      </c>
      <c r="G178" s="249">
        <v>25</v>
      </c>
      <c r="H178" s="250">
        <v>1</v>
      </c>
      <c r="I178" s="250">
        <v>1</v>
      </c>
      <c r="J178" s="251" t="s">
        <v>563</v>
      </c>
      <c r="K178" s="233">
        <v>120001</v>
      </c>
    </row>
    <row r="179" spans="1:12" ht="16.5" customHeight="1">
      <c r="A179" s="245" t="b">
        <v>1</v>
      </c>
      <c r="B179" s="246" t="s">
        <v>572</v>
      </c>
      <c r="C179" s="247">
        <v>9100008</v>
      </c>
      <c r="D179" s="247">
        <v>6</v>
      </c>
      <c r="E179" s="248">
        <v>1</v>
      </c>
      <c r="F179" s="245">
        <f>F178+100</f>
        <v>160000202</v>
      </c>
      <c r="G179" s="249">
        <v>25</v>
      </c>
      <c r="H179" s="250">
        <v>1</v>
      </c>
      <c r="I179" s="250">
        <v>1</v>
      </c>
      <c r="J179" s="251" t="s">
        <v>564</v>
      </c>
      <c r="K179" s="233">
        <v>120001</v>
      </c>
    </row>
    <row r="180" spans="1:12" ht="16.5" customHeight="1">
      <c r="A180" s="245" t="b">
        <v>1</v>
      </c>
      <c r="B180" s="246" t="s">
        <v>572</v>
      </c>
      <c r="C180" s="247">
        <v>9100008</v>
      </c>
      <c r="D180" s="247">
        <v>6</v>
      </c>
      <c r="E180" s="248">
        <v>1</v>
      </c>
      <c r="F180" s="245">
        <f>F179+100</f>
        <v>160000302</v>
      </c>
      <c r="G180" s="249">
        <v>25</v>
      </c>
      <c r="H180" s="250">
        <v>1</v>
      </c>
      <c r="I180" s="250">
        <v>1</v>
      </c>
      <c r="J180" s="251" t="s">
        <v>565</v>
      </c>
      <c r="K180" s="233">
        <v>120001</v>
      </c>
    </row>
    <row r="181" spans="1:12" ht="16.5" customHeight="1">
      <c r="A181" s="245" t="b">
        <v>1</v>
      </c>
      <c r="B181" s="246" t="s">
        <v>572</v>
      </c>
      <c r="C181" s="247">
        <v>9100008</v>
      </c>
      <c r="D181" s="247">
        <v>6</v>
      </c>
      <c r="E181" s="248">
        <v>1</v>
      </c>
      <c r="F181" s="245">
        <f>F180+100</f>
        <v>160000402</v>
      </c>
      <c r="G181" s="249">
        <v>25</v>
      </c>
      <c r="H181" s="250">
        <v>1</v>
      </c>
      <c r="I181" s="250">
        <v>1</v>
      </c>
      <c r="J181" s="251" t="s">
        <v>566</v>
      </c>
      <c r="K181" s="233">
        <v>120001</v>
      </c>
    </row>
    <row r="182" spans="1:12" s="217" customFormat="1" ht="16.5" customHeight="1">
      <c r="A182" s="226" t="b">
        <v>1</v>
      </c>
      <c r="B182" s="262" t="s">
        <v>573</v>
      </c>
      <c r="C182" s="228">
        <v>9101001</v>
      </c>
      <c r="D182" s="263">
        <v>1</v>
      </c>
      <c r="E182" s="262">
        <v>1</v>
      </c>
      <c r="F182" s="264">
        <v>160003901</v>
      </c>
      <c r="G182" s="265">
        <v>4</v>
      </c>
      <c r="H182" s="266">
        <v>1</v>
      </c>
      <c r="I182" s="266">
        <v>2</v>
      </c>
      <c r="J182" s="267" t="s">
        <v>574</v>
      </c>
      <c r="K182" s="233">
        <v>120001</v>
      </c>
      <c r="L182" s="207"/>
    </row>
    <row r="183" spans="1:12" s="217" customFormat="1" ht="16.5" customHeight="1">
      <c r="A183" s="226" t="b">
        <v>1</v>
      </c>
      <c r="B183" s="262" t="s">
        <v>573</v>
      </c>
      <c r="C183" s="228">
        <v>9101001</v>
      </c>
      <c r="D183" s="263">
        <v>1</v>
      </c>
      <c r="E183" s="262">
        <v>1</v>
      </c>
      <c r="F183" s="264">
        <v>160003902</v>
      </c>
      <c r="G183" s="265">
        <v>4</v>
      </c>
      <c r="H183" s="266">
        <v>1</v>
      </c>
      <c r="I183" s="266">
        <v>2</v>
      </c>
      <c r="J183" s="267" t="s">
        <v>575</v>
      </c>
      <c r="K183" s="233">
        <v>120001</v>
      </c>
      <c r="L183" s="207"/>
    </row>
    <row r="184" spans="1:12" s="217" customFormat="1" ht="16.5" customHeight="1">
      <c r="A184" s="226" t="b">
        <v>1</v>
      </c>
      <c r="B184" s="262" t="s">
        <v>573</v>
      </c>
      <c r="C184" s="228">
        <v>9101001</v>
      </c>
      <c r="D184" s="263">
        <v>1</v>
      </c>
      <c r="E184" s="262">
        <v>1</v>
      </c>
      <c r="F184" s="264">
        <v>160003903</v>
      </c>
      <c r="G184" s="265">
        <v>4</v>
      </c>
      <c r="H184" s="266">
        <v>1</v>
      </c>
      <c r="I184" s="266">
        <v>2</v>
      </c>
      <c r="J184" s="267" t="s">
        <v>576</v>
      </c>
      <c r="K184" s="233">
        <v>120001</v>
      </c>
      <c r="L184" s="207"/>
    </row>
    <row r="185" spans="1:12" s="217" customFormat="1" ht="16.5" customHeight="1">
      <c r="A185" s="226" t="b">
        <v>1</v>
      </c>
      <c r="B185" s="262" t="s">
        <v>573</v>
      </c>
      <c r="C185" s="228">
        <v>9101001</v>
      </c>
      <c r="D185" s="263">
        <v>1</v>
      </c>
      <c r="E185" s="262">
        <v>1</v>
      </c>
      <c r="F185" s="264">
        <v>160003904</v>
      </c>
      <c r="G185" s="265">
        <v>4</v>
      </c>
      <c r="H185" s="266">
        <v>1</v>
      </c>
      <c r="I185" s="266">
        <v>2</v>
      </c>
      <c r="J185" s="267" t="s">
        <v>577</v>
      </c>
      <c r="K185" s="233">
        <v>120001</v>
      </c>
      <c r="L185" s="207"/>
    </row>
    <row r="186" spans="1:12" s="217" customFormat="1" ht="16.5" customHeight="1">
      <c r="A186" s="226" t="b">
        <v>1</v>
      </c>
      <c r="B186" s="262" t="s">
        <v>573</v>
      </c>
      <c r="C186" s="228">
        <v>9101001</v>
      </c>
      <c r="D186" s="263">
        <v>1</v>
      </c>
      <c r="E186" s="262">
        <v>1</v>
      </c>
      <c r="F186" s="264">
        <v>160003905</v>
      </c>
      <c r="G186" s="265">
        <v>4</v>
      </c>
      <c r="H186" s="266">
        <v>1</v>
      </c>
      <c r="I186" s="266">
        <v>2</v>
      </c>
      <c r="J186" s="267" t="s">
        <v>578</v>
      </c>
      <c r="K186" s="233">
        <v>120001</v>
      </c>
      <c r="L186" s="207"/>
    </row>
    <row r="187" spans="1:12" s="217" customFormat="1" ht="16.5" customHeight="1">
      <c r="A187" s="226" t="b">
        <v>1</v>
      </c>
      <c r="B187" s="262" t="s">
        <v>573</v>
      </c>
      <c r="C187" s="228">
        <v>9101001</v>
      </c>
      <c r="D187" s="228">
        <v>2</v>
      </c>
      <c r="E187" s="226">
        <v>1</v>
      </c>
      <c r="F187" s="268">
        <v>160003919</v>
      </c>
      <c r="G187" s="265">
        <v>8</v>
      </c>
      <c r="H187" s="269">
        <v>2</v>
      </c>
      <c r="I187" s="269">
        <v>4</v>
      </c>
      <c r="J187" s="270" t="s">
        <v>530</v>
      </c>
      <c r="K187" s="233">
        <v>120001</v>
      </c>
      <c r="L187" s="207"/>
    </row>
    <row r="188" spans="1:12" s="217" customFormat="1" ht="16.5" customHeight="1">
      <c r="A188" s="226" t="b">
        <v>1</v>
      </c>
      <c r="B188" s="262" t="s">
        <v>573</v>
      </c>
      <c r="C188" s="228">
        <v>9101001</v>
      </c>
      <c r="D188" s="228">
        <v>2</v>
      </c>
      <c r="E188" s="226">
        <v>1</v>
      </c>
      <c r="F188" s="268">
        <v>160003920</v>
      </c>
      <c r="G188" s="265">
        <v>8</v>
      </c>
      <c r="H188" s="269">
        <v>2</v>
      </c>
      <c r="I188" s="269">
        <v>4</v>
      </c>
      <c r="J188" s="270" t="s">
        <v>532</v>
      </c>
      <c r="K188" s="233">
        <v>120001</v>
      </c>
      <c r="L188" s="207"/>
    </row>
    <row r="189" spans="1:12" s="217" customFormat="1" ht="16.5" customHeight="1">
      <c r="A189" s="226" t="b">
        <v>1</v>
      </c>
      <c r="B189" s="262" t="s">
        <v>573</v>
      </c>
      <c r="C189" s="228">
        <v>9101001</v>
      </c>
      <c r="D189" s="228">
        <v>2</v>
      </c>
      <c r="E189" s="226">
        <v>1</v>
      </c>
      <c r="F189" s="268">
        <v>160003921</v>
      </c>
      <c r="G189" s="265">
        <v>8</v>
      </c>
      <c r="H189" s="269">
        <v>2</v>
      </c>
      <c r="I189" s="269">
        <v>4</v>
      </c>
      <c r="J189" s="270" t="s">
        <v>533</v>
      </c>
      <c r="K189" s="233">
        <v>120001</v>
      </c>
      <c r="L189" s="207"/>
    </row>
    <row r="190" spans="1:12" s="217" customFormat="1" ht="16.5" customHeight="1">
      <c r="A190" s="226" t="b">
        <v>1</v>
      </c>
      <c r="B190" s="262" t="s">
        <v>573</v>
      </c>
      <c r="C190" s="228">
        <v>9101001</v>
      </c>
      <c r="D190" s="228">
        <v>2</v>
      </c>
      <c r="E190" s="226">
        <v>1</v>
      </c>
      <c r="F190" s="268">
        <v>160003922</v>
      </c>
      <c r="G190" s="265">
        <v>8</v>
      </c>
      <c r="H190" s="269">
        <v>2</v>
      </c>
      <c r="I190" s="269">
        <v>4</v>
      </c>
      <c r="J190" s="270" t="s">
        <v>534</v>
      </c>
      <c r="K190" s="233">
        <v>120001</v>
      </c>
      <c r="L190" s="207"/>
    </row>
    <row r="191" spans="1:12" s="217" customFormat="1" ht="16.5" customHeight="1">
      <c r="A191" s="226" t="b">
        <v>1</v>
      </c>
      <c r="B191" s="262" t="s">
        <v>573</v>
      </c>
      <c r="C191" s="228">
        <v>9101001</v>
      </c>
      <c r="D191" s="228">
        <v>2</v>
      </c>
      <c r="E191" s="226">
        <v>1</v>
      </c>
      <c r="F191" s="268">
        <v>160003923</v>
      </c>
      <c r="G191" s="265">
        <v>8</v>
      </c>
      <c r="H191" s="269">
        <v>2</v>
      </c>
      <c r="I191" s="269">
        <v>4</v>
      </c>
      <c r="J191" s="270" t="s">
        <v>535</v>
      </c>
      <c r="K191" s="233">
        <v>120001</v>
      </c>
      <c r="L191" s="207"/>
    </row>
    <row r="192" spans="1:12" s="217" customFormat="1" ht="16.5" customHeight="1">
      <c r="A192" s="226" t="b">
        <v>1</v>
      </c>
      <c r="B192" s="262" t="s">
        <v>573</v>
      </c>
      <c r="C192" s="228">
        <v>9101001</v>
      </c>
      <c r="D192" s="228">
        <v>2</v>
      </c>
      <c r="E192" s="226">
        <v>1</v>
      </c>
      <c r="F192" s="268">
        <v>160003924</v>
      </c>
      <c r="G192" s="265">
        <v>8</v>
      </c>
      <c r="H192" s="269">
        <v>2</v>
      </c>
      <c r="I192" s="269">
        <v>4</v>
      </c>
      <c r="J192" s="270" t="s">
        <v>536</v>
      </c>
      <c r="K192" s="233">
        <v>120001</v>
      </c>
      <c r="L192" s="207"/>
    </row>
    <row r="193" spans="1:12" s="217" customFormat="1" ht="16.5" customHeight="1">
      <c r="A193" s="226" t="b">
        <v>1</v>
      </c>
      <c r="B193" s="230" t="s">
        <v>579</v>
      </c>
      <c r="C193" s="228">
        <v>9101002</v>
      </c>
      <c r="D193" s="263">
        <v>1</v>
      </c>
      <c r="E193" s="262">
        <v>1</v>
      </c>
      <c r="F193" s="264">
        <v>160003901</v>
      </c>
      <c r="G193" s="265">
        <v>8</v>
      </c>
      <c r="H193" s="266">
        <v>1</v>
      </c>
      <c r="I193" s="266">
        <v>2</v>
      </c>
      <c r="J193" s="267" t="s">
        <v>574</v>
      </c>
      <c r="K193" s="233">
        <v>120001</v>
      </c>
      <c r="L193" s="207"/>
    </row>
    <row r="194" spans="1:12" s="217" customFormat="1" ht="16.5" customHeight="1">
      <c r="A194" s="226" t="b">
        <v>1</v>
      </c>
      <c r="B194" s="230" t="s">
        <v>579</v>
      </c>
      <c r="C194" s="228">
        <v>9101002</v>
      </c>
      <c r="D194" s="263">
        <v>1</v>
      </c>
      <c r="E194" s="262">
        <v>1</v>
      </c>
      <c r="F194" s="264">
        <v>160003902</v>
      </c>
      <c r="G194" s="265">
        <v>8</v>
      </c>
      <c r="H194" s="266">
        <v>1</v>
      </c>
      <c r="I194" s="266">
        <v>2</v>
      </c>
      <c r="J194" s="267" t="s">
        <v>575</v>
      </c>
      <c r="K194" s="233">
        <v>120001</v>
      </c>
      <c r="L194" s="207"/>
    </row>
    <row r="195" spans="1:12" s="217" customFormat="1" ht="16.5" customHeight="1">
      <c r="A195" s="226" t="b">
        <v>1</v>
      </c>
      <c r="B195" s="230" t="s">
        <v>579</v>
      </c>
      <c r="C195" s="228">
        <v>9101002</v>
      </c>
      <c r="D195" s="263">
        <v>1</v>
      </c>
      <c r="E195" s="262">
        <v>1</v>
      </c>
      <c r="F195" s="264">
        <v>160003903</v>
      </c>
      <c r="G195" s="265">
        <v>8</v>
      </c>
      <c r="H195" s="266">
        <v>1</v>
      </c>
      <c r="I195" s="266">
        <v>2</v>
      </c>
      <c r="J195" s="267" t="s">
        <v>576</v>
      </c>
      <c r="K195" s="233">
        <v>120001</v>
      </c>
      <c r="L195" s="207"/>
    </row>
    <row r="196" spans="1:12" s="217" customFormat="1" ht="16.5" customHeight="1">
      <c r="A196" s="226" t="b">
        <v>1</v>
      </c>
      <c r="B196" s="230" t="s">
        <v>579</v>
      </c>
      <c r="C196" s="228">
        <v>9101002</v>
      </c>
      <c r="D196" s="263">
        <v>1</v>
      </c>
      <c r="E196" s="262">
        <v>1</v>
      </c>
      <c r="F196" s="264">
        <v>160003904</v>
      </c>
      <c r="G196" s="265">
        <v>8</v>
      </c>
      <c r="H196" s="266">
        <v>1</v>
      </c>
      <c r="I196" s="266">
        <v>2</v>
      </c>
      <c r="J196" s="267" t="s">
        <v>577</v>
      </c>
      <c r="K196" s="233">
        <v>120001</v>
      </c>
      <c r="L196" s="207"/>
    </row>
    <row r="197" spans="1:12" s="217" customFormat="1" ht="16.5" customHeight="1">
      <c r="A197" s="226" t="b">
        <v>1</v>
      </c>
      <c r="B197" s="230" t="s">
        <v>579</v>
      </c>
      <c r="C197" s="228">
        <v>9101002</v>
      </c>
      <c r="D197" s="263">
        <v>1</v>
      </c>
      <c r="E197" s="262">
        <v>1</v>
      </c>
      <c r="F197" s="264">
        <v>160003905</v>
      </c>
      <c r="G197" s="265">
        <v>8</v>
      </c>
      <c r="H197" s="266">
        <v>1</v>
      </c>
      <c r="I197" s="266">
        <v>2</v>
      </c>
      <c r="J197" s="267" t="s">
        <v>578</v>
      </c>
      <c r="K197" s="233">
        <v>120001</v>
      </c>
      <c r="L197" s="207"/>
    </row>
    <row r="198" spans="1:12" s="217" customFormat="1" ht="16.5" customHeight="1">
      <c r="A198" s="226" t="b">
        <v>1</v>
      </c>
      <c r="B198" s="230" t="s">
        <v>579</v>
      </c>
      <c r="C198" s="228">
        <v>9101002</v>
      </c>
      <c r="D198" s="228">
        <v>2</v>
      </c>
      <c r="E198" s="226">
        <v>1</v>
      </c>
      <c r="F198" s="268">
        <v>160003919</v>
      </c>
      <c r="G198" s="265">
        <v>16</v>
      </c>
      <c r="H198" s="269">
        <v>3</v>
      </c>
      <c r="I198" s="269">
        <v>5</v>
      </c>
      <c r="J198" s="270" t="s">
        <v>530</v>
      </c>
      <c r="K198" s="233">
        <v>120001</v>
      </c>
      <c r="L198" s="207"/>
    </row>
    <row r="199" spans="1:12" s="217" customFormat="1" ht="16.5" customHeight="1">
      <c r="A199" s="226" t="b">
        <v>1</v>
      </c>
      <c r="B199" s="230" t="s">
        <v>579</v>
      </c>
      <c r="C199" s="228">
        <v>9101002</v>
      </c>
      <c r="D199" s="228">
        <v>2</v>
      </c>
      <c r="E199" s="226">
        <v>1</v>
      </c>
      <c r="F199" s="268">
        <v>160003920</v>
      </c>
      <c r="G199" s="265">
        <v>16</v>
      </c>
      <c r="H199" s="269">
        <v>3</v>
      </c>
      <c r="I199" s="269">
        <v>5</v>
      </c>
      <c r="J199" s="270" t="s">
        <v>532</v>
      </c>
      <c r="K199" s="233">
        <v>120001</v>
      </c>
      <c r="L199" s="207"/>
    </row>
    <row r="200" spans="1:12" s="217" customFormat="1" ht="16.5" customHeight="1">
      <c r="A200" s="226" t="b">
        <v>1</v>
      </c>
      <c r="B200" s="230" t="s">
        <v>579</v>
      </c>
      <c r="C200" s="228">
        <v>9101002</v>
      </c>
      <c r="D200" s="228">
        <v>2</v>
      </c>
      <c r="E200" s="226">
        <v>1</v>
      </c>
      <c r="F200" s="268">
        <v>160003921</v>
      </c>
      <c r="G200" s="265">
        <v>16</v>
      </c>
      <c r="H200" s="269">
        <v>3</v>
      </c>
      <c r="I200" s="269">
        <v>5</v>
      </c>
      <c r="J200" s="270" t="s">
        <v>533</v>
      </c>
      <c r="K200" s="233">
        <v>120001</v>
      </c>
      <c r="L200" s="207"/>
    </row>
    <row r="201" spans="1:12" s="217" customFormat="1" ht="16.5" customHeight="1">
      <c r="A201" s="226" t="b">
        <v>1</v>
      </c>
      <c r="B201" s="230" t="s">
        <v>579</v>
      </c>
      <c r="C201" s="228">
        <v>9101002</v>
      </c>
      <c r="D201" s="228">
        <v>2</v>
      </c>
      <c r="E201" s="226">
        <v>1</v>
      </c>
      <c r="F201" s="268">
        <v>160003922</v>
      </c>
      <c r="G201" s="265">
        <v>16</v>
      </c>
      <c r="H201" s="269">
        <v>3</v>
      </c>
      <c r="I201" s="269">
        <v>5</v>
      </c>
      <c r="J201" s="270" t="s">
        <v>534</v>
      </c>
      <c r="K201" s="233">
        <v>120001</v>
      </c>
      <c r="L201" s="207"/>
    </row>
    <row r="202" spans="1:12" s="217" customFormat="1" ht="16.5" customHeight="1">
      <c r="A202" s="226" t="b">
        <v>1</v>
      </c>
      <c r="B202" s="230" t="s">
        <v>579</v>
      </c>
      <c r="C202" s="228">
        <v>9101002</v>
      </c>
      <c r="D202" s="228">
        <v>2</v>
      </c>
      <c r="E202" s="226">
        <v>1</v>
      </c>
      <c r="F202" s="268">
        <v>160003923</v>
      </c>
      <c r="G202" s="265">
        <v>16</v>
      </c>
      <c r="H202" s="269">
        <v>3</v>
      </c>
      <c r="I202" s="269">
        <v>5</v>
      </c>
      <c r="J202" s="270" t="s">
        <v>535</v>
      </c>
      <c r="K202" s="233">
        <v>120001</v>
      </c>
      <c r="L202" s="207"/>
    </row>
    <row r="203" spans="1:12" s="217" customFormat="1" ht="16.5" customHeight="1">
      <c r="A203" s="226" t="b">
        <v>1</v>
      </c>
      <c r="B203" s="230" t="s">
        <v>579</v>
      </c>
      <c r="C203" s="228">
        <v>9101002</v>
      </c>
      <c r="D203" s="228">
        <v>2</v>
      </c>
      <c r="E203" s="226">
        <v>1</v>
      </c>
      <c r="F203" s="268">
        <v>160003924</v>
      </c>
      <c r="G203" s="265">
        <v>16</v>
      </c>
      <c r="H203" s="269">
        <v>3</v>
      </c>
      <c r="I203" s="269">
        <v>5</v>
      </c>
      <c r="J203" s="270" t="s">
        <v>536</v>
      </c>
      <c r="K203" s="233">
        <v>120001</v>
      </c>
      <c r="L203" s="207"/>
    </row>
    <row r="204" spans="1:12" s="217" customFormat="1" ht="16.5" customHeight="1">
      <c r="A204" s="226" t="b">
        <v>1</v>
      </c>
      <c r="B204" s="262" t="s">
        <v>580</v>
      </c>
      <c r="C204" s="228">
        <v>9101003</v>
      </c>
      <c r="D204" s="263">
        <v>1</v>
      </c>
      <c r="E204" s="262">
        <v>1</v>
      </c>
      <c r="F204" s="264">
        <v>160003901</v>
      </c>
      <c r="G204" s="265">
        <v>12</v>
      </c>
      <c r="H204" s="266">
        <v>1</v>
      </c>
      <c r="I204" s="266">
        <v>2</v>
      </c>
      <c r="J204" s="267" t="s">
        <v>574</v>
      </c>
      <c r="K204" s="233">
        <v>120001</v>
      </c>
      <c r="L204" s="207"/>
    </row>
    <row r="205" spans="1:12" s="217" customFormat="1" ht="16.5" customHeight="1">
      <c r="A205" s="226" t="b">
        <v>1</v>
      </c>
      <c r="B205" s="262" t="s">
        <v>580</v>
      </c>
      <c r="C205" s="228">
        <v>9101003</v>
      </c>
      <c r="D205" s="263">
        <v>1</v>
      </c>
      <c r="E205" s="262">
        <v>1</v>
      </c>
      <c r="F205" s="264">
        <v>160003902</v>
      </c>
      <c r="G205" s="265">
        <v>12</v>
      </c>
      <c r="H205" s="266">
        <v>1</v>
      </c>
      <c r="I205" s="266">
        <v>2</v>
      </c>
      <c r="J205" s="267" t="s">
        <v>575</v>
      </c>
      <c r="K205" s="233">
        <v>120001</v>
      </c>
      <c r="L205" s="207"/>
    </row>
    <row r="206" spans="1:12" s="217" customFormat="1" ht="16.5" customHeight="1">
      <c r="A206" s="226" t="b">
        <v>1</v>
      </c>
      <c r="B206" s="262" t="s">
        <v>580</v>
      </c>
      <c r="C206" s="228">
        <v>9101003</v>
      </c>
      <c r="D206" s="263">
        <v>1</v>
      </c>
      <c r="E206" s="262">
        <v>1</v>
      </c>
      <c r="F206" s="264">
        <v>160003903</v>
      </c>
      <c r="G206" s="265">
        <v>12</v>
      </c>
      <c r="H206" s="266">
        <v>1</v>
      </c>
      <c r="I206" s="266">
        <v>2</v>
      </c>
      <c r="J206" s="267" t="s">
        <v>576</v>
      </c>
      <c r="K206" s="233">
        <v>120001</v>
      </c>
      <c r="L206" s="207"/>
    </row>
    <row r="207" spans="1:12" s="217" customFormat="1" ht="16.5" customHeight="1">
      <c r="A207" s="226" t="b">
        <v>1</v>
      </c>
      <c r="B207" s="262" t="s">
        <v>580</v>
      </c>
      <c r="C207" s="228">
        <v>9101003</v>
      </c>
      <c r="D207" s="263">
        <v>1</v>
      </c>
      <c r="E207" s="262">
        <v>1</v>
      </c>
      <c r="F207" s="264">
        <v>160003904</v>
      </c>
      <c r="G207" s="265">
        <v>12</v>
      </c>
      <c r="H207" s="266">
        <v>1</v>
      </c>
      <c r="I207" s="266">
        <v>2</v>
      </c>
      <c r="J207" s="267" t="s">
        <v>577</v>
      </c>
      <c r="K207" s="233">
        <v>120001</v>
      </c>
      <c r="L207" s="207"/>
    </row>
    <row r="208" spans="1:12" s="217" customFormat="1" ht="16.5" customHeight="1">
      <c r="A208" s="226" t="b">
        <v>1</v>
      </c>
      <c r="B208" s="262" t="s">
        <v>580</v>
      </c>
      <c r="C208" s="228">
        <v>9101003</v>
      </c>
      <c r="D208" s="263">
        <v>1</v>
      </c>
      <c r="E208" s="262">
        <v>1</v>
      </c>
      <c r="F208" s="264">
        <v>160003905</v>
      </c>
      <c r="G208" s="265">
        <v>12</v>
      </c>
      <c r="H208" s="266">
        <v>1</v>
      </c>
      <c r="I208" s="266">
        <v>2</v>
      </c>
      <c r="J208" s="267" t="s">
        <v>578</v>
      </c>
      <c r="K208" s="233">
        <v>120001</v>
      </c>
      <c r="L208" s="207"/>
    </row>
    <row r="209" spans="1:12" s="217" customFormat="1" ht="16.5" customHeight="1">
      <c r="A209" s="226" t="b">
        <v>1</v>
      </c>
      <c r="B209" s="262" t="s">
        <v>580</v>
      </c>
      <c r="C209" s="228">
        <v>9101003</v>
      </c>
      <c r="D209" s="228">
        <v>2</v>
      </c>
      <c r="E209" s="226">
        <v>1</v>
      </c>
      <c r="F209" s="268">
        <v>160003919</v>
      </c>
      <c r="G209" s="265">
        <v>24</v>
      </c>
      <c r="H209" s="269">
        <v>4</v>
      </c>
      <c r="I209" s="269">
        <v>6</v>
      </c>
      <c r="J209" s="270" t="s">
        <v>530</v>
      </c>
      <c r="K209" s="233">
        <v>120001</v>
      </c>
      <c r="L209" s="207"/>
    </row>
    <row r="210" spans="1:12" s="217" customFormat="1" ht="16.5" customHeight="1">
      <c r="A210" s="226" t="b">
        <v>1</v>
      </c>
      <c r="B210" s="262" t="s">
        <v>580</v>
      </c>
      <c r="C210" s="228">
        <v>9101003</v>
      </c>
      <c r="D210" s="228">
        <v>2</v>
      </c>
      <c r="E210" s="226">
        <v>1</v>
      </c>
      <c r="F210" s="268">
        <v>160003920</v>
      </c>
      <c r="G210" s="265">
        <v>24</v>
      </c>
      <c r="H210" s="269">
        <v>4</v>
      </c>
      <c r="I210" s="269">
        <v>6</v>
      </c>
      <c r="J210" s="270" t="s">
        <v>532</v>
      </c>
      <c r="K210" s="233">
        <v>120001</v>
      </c>
      <c r="L210" s="207"/>
    </row>
    <row r="211" spans="1:12" s="217" customFormat="1" ht="16.5" customHeight="1">
      <c r="A211" s="226" t="b">
        <v>1</v>
      </c>
      <c r="B211" s="262" t="s">
        <v>580</v>
      </c>
      <c r="C211" s="228">
        <v>9101003</v>
      </c>
      <c r="D211" s="228">
        <v>2</v>
      </c>
      <c r="E211" s="226">
        <v>1</v>
      </c>
      <c r="F211" s="268">
        <v>160003921</v>
      </c>
      <c r="G211" s="265">
        <v>24</v>
      </c>
      <c r="H211" s="269">
        <v>4</v>
      </c>
      <c r="I211" s="269">
        <v>6</v>
      </c>
      <c r="J211" s="270" t="s">
        <v>533</v>
      </c>
      <c r="K211" s="233">
        <v>120001</v>
      </c>
      <c r="L211" s="207"/>
    </row>
    <row r="212" spans="1:12" s="217" customFormat="1" ht="16.5" customHeight="1">
      <c r="A212" s="226" t="b">
        <v>1</v>
      </c>
      <c r="B212" s="262" t="s">
        <v>580</v>
      </c>
      <c r="C212" s="228">
        <v>9101003</v>
      </c>
      <c r="D212" s="228">
        <v>2</v>
      </c>
      <c r="E212" s="226">
        <v>1</v>
      </c>
      <c r="F212" s="268">
        <v>160003922</v>
      </c>
      <c r="G212" s="265">
        <v>24</v>
      </c>
      <c r="H212" s="269">
        <v>4</v>
      </c>
      <c r="I212" s="269">
        <v>6</v>
      </c>
      <c r="J212" s="270" t="s">
        <v>534</v>
      </c>
      <c r="K212" s="233">
        <v>120001</v>
      </c>
      <c r="L212" s="207"/>
    </row>
    <row r="213" spans="1:12" s="217" customFormat="1" ht="16.5" customHeight="1">
      <c r="A213" s="226" t="b">
        <v>1</v>
      </c>
      <c r="B213" s="262" t="s">
        <v>580</v>
      </c>
      <c r="C213" s="228">
        <v>9101003</v>
      </c>
      <c r="D213" s="228">
        <v>2</v>
      </c>
      <c r="E213" s="226">
        <v>1</v>
      </c>
      <c r="F213" s="268">
        <v>160003923</v>
      </c>
      <c r="G213" s="265">
        <v>24</v>
      </c>
      <c r="H213" s="269">
        <v>4</v>
      </c>
      <c r="I213" s="269">
        <v>6</v>
      </c>
      <c r="J213" s="270" t="s">
        <v>535</v>
      </c>
      <c r="K213" s="233">
        <v>120001</v>
      </c>
      <c r="L213" s="207"/>
    </row>
    <row r="214" spans="1:12" s="217" customFormat="1" ht="16.5" customHeight="1">
      <c r="A214" s="226" t="b">
        <v>1</v>
      </c>
      <c r="B214" s="262" t="s">
        <v>580</v>
      </c>
      <c r="C214" s="228">
        <v>9101003</v>
      </c>
      <c r="D214" s="228">
        <v>2</v>
      </c>
      <c r="E214" s="226">
        <v>1</v>
      </c>
      <c r="F214" s="268">
        <v>160003924</v>
      </c>
      <c r="G214" s="265">
        <v>24</v>
      </c>
      <c r="H214" s="269">
        <v>4</v>
      </c>
      <c r="I214" s="269">
        <v>6</v>
      </c>
      <c r="J214" s="270" t="s">
        <v>536</v>
      </c>
      <c r="K214" s="233">
        <v>120001</v>
      </c>
      <c r="L214" s="207"/>
    </row>
    <row r="215" spans="1:12" s="217" customFormat="1" ht="16.5" customHeight="1">
      <c r="A215" s="226" t="b">
        <v>1</v>
      </c>
      <c r="B215" s="230" t="s">
        <v>581</v>
      </c>
      <c r="C215" s="228">
        <v>9101004</v>
      </c>
      <c r="D215" s="263">
        <v>1</v>
      </c>
      <c r="E215" s="262">
        <v>1</v>
      </c>
      <c r="F215" s="264">
        <v>160003901</v>
      </c>
      <c r="G215" s="265">
        <v>16</v>
      </c>
      <c r="H215" s="266">
        <v>1</v>
      </c>
      <c r="I215" s="266">
        <v>2</v>
      </c>
      <c r="J215" s="267" t="s">
        <v>574</v>
      </c>
      <c r="K215" s="233">
        <v>120001</v>
      </c>
      <c r="L215" s="207"/>
    </row>
    <row r="216" spans="1:12" s="217" customFormat="1" ht="16.5" customHeight="1">
      <c r="A216" s="226" t="b">
        <v>1</v>
      </c>
      <c r="B216" s="230" t="s">
        <v>581</v>
      </c>
      <c r="C216" s="228">
        <v>9101004</v>
      </c>
      <c r="D216" s="263">
        <v>1</v>
      </c>
      <c r="E216" s="262">
        <v>1</v>
      </c>
      <c r="F216" s="264">
        <v>160003902</v>
      </c>
      <c r="G216" s="265">
        <v>16</v>
      </c>
      <c r="H216" s="266">
        <v>1</v>
      </c>
      <c r="I216" s="266">
        <v>2</v>
      </c>
      <c r="J216" s="267" t="s">
        <v>575</v>
      </c>
      <c r="K216" s="233">
        <v>120001</v>
      </c>
      <c r="L216" s="207"/>
    </row>
    <row r="217" spans="1:12" s="217" customFormat="1" ht="16.5" customHeight="1">
      <c r="A217" s="226" t="b">
        <v>1</v>
      </c>
      <c r="B217" s="230" t="s">
        <v>581</v>
      </c>
      <c r="C217" s="228">
        <v>9101004</v>
      </c>
      <c r="D217" s="263">
        <v>1</v>
      </c>
      <c r="E217" s="262">
        <v>1</v>
      </c>
      <c r="F217" s="264">
        <v>160003903</v>
      </c>
      <c r="G217" s="265">
        <v>16</v>
      </c>
      <c r="H217" s="266">
        <v>1</v>
      </c>
      <c r="I217" s="266">
        <v>2</v>
      </c>
      <c r="J217" s="267" t="s">
        <v>576</v>
      </c>
      <c r="K217" s="233">
        <v>120001</v>
      </c>
      <c r="L217" s="207"/>
    </row>
    <row r="218" spans="1:12" s="217" customFormat="1" ht="16.5" customHeight="1">
      <c r="A218" s="226" t="b">
        <v>1</v>
      </c>
      <c r="B218" s="230" t="s">
        <v>581</v>
      </c>
      <c r="C218" s="228">
        <v>9101004</v>
      </c>
      <c r="D218" s="263">
        <v>1</v>
      </c>
      <c r="E218" s="262">
        <v>1</v>
      </c>
      <c r="F218" s="264">
        <v>160003904</v>
      </c>
      <c r="G218" s="265">
        <v>16</v>
      </c>
      <c r="H218" s="266">
        <v>1</v>
      </c>
      <c r="I218" s="266">
        <v>2</v>
      </c>
      <c r="J218" s="267" t="s">
        <v>577</v>
      </c>
      <c r="K218" s="233">
        <v>120001</v>
      </c>
      <c r="L218" s="207"/>
    </row>
    <row r="219" spans="1:12" s="217" customFormat="1" ht="16.5" customHeight="1">
      <c r="A219" s="226" t="b">
        <v>1</v>
      </c>
      <c r="B219" s="230" t="s">
        <v>581</v>
      </c>
      <c r="C219" s="228">
        <v>9101004</v>
      </c>
      <c r="D219" s="263">
        <v>1</v>
      </c>
      <c r="E219" s="262">
        <v>1</v>
      </c>
      <c r="F219" s="264">
        <v>160003905</v>
      </c>
      <c r="G219" s="265">
        <v>16</v>
      </c>
      <c r="H219" s="266">
        <v>1</v>
      </c>
      <c r="I219" s="266">
        <v>2</v>
      </c>
      <c r="J219" s="267" t="s">
        <v>578</v>
      </c>
      <c r="K219" s="233">
        <v>120001</v>
      </c>
      <c r="L219" s="207"/>
    </row>
    <row r="220" spans="1:12" s="217" customFormat="1" ht="16.5" customHeight="1">
      <c r="A220" s="226" t="b">
        <v>1</v>
      </c>
      <c r="B220" s="230" t="s">
        <v>581</v>
      </c>
      <c r="C220" s="228">
        <v>9101004</v>
      </c>
      <c r="D220" s="228">
        <v>2</v>
      </c>
      <c r="E220" s="226">
        <v>1</v>
      </c>
      <c r="F220" s="268">
        <v>160003919</v>
      </c>
      <c r="G220" s="265">
        <v>32</v>
      </c>
      <c r="H220" s="269">
        <v>5</v>
      </c>
      <c r="I220" s="269">
        <v>7</v>
      </c>
      <c r="J220" s="270" t="s">
        <v>530</v>
      </c>
      <c r="K220" s="233">
        <v>120001</v>
      </c>
      <c r="L220" s="207"/>
    </row>
    <row r="221" spans="1:12" s="217" customFormat="1" ht="16.5" customHeight="1">
      <c r="A221" s="226" t="b">
        <v>1</v>
      </c>
      <c r="B221" s="230" t="s">
        <v>581</v>
      </c>
      <c r="C221" s="228">
        <v>9101004</v>
      </c>
      <c r="D221" s="228">
        <v>2</v>
      </c>
      <c r="E221" s="226">
        <v>1</v>
      </c>
      <c r="F221" s="268">
        <v>160003920</v>
      </c>
      <c r="G221" s="265">
        <v>32</v>
      </c>
      <c r="H221" s="269">
        <v>5</v>
      </c>
      <c r="I221" s="269">
        <v>7</v>
      </c>
      <c r="J221" s="270" t="s">
        <v>532</v>
      </c>
      <c r="K221" s="233">
        <v>120001</v>
      </c>
      <c r="L221" s="207"/>
    </row>
    <row r="222" spans="1:12" s="217" customFormat="1" ht="16.5" customHeight="1">
      <c r="A222" s="226" t="b">
        <v>1</v>
      </c>
      <c r="B222" s="230" t="s">
        <v>581</v>
      </c>
      <c r="C222" s="228">
        <v>9101004</v>
      </c>
      <c r="D222" s="228">
        <v>2</v>
      </c>
      <c r="E222" s="226">
        <v>1</v>
      </c>
      <c r="F222" s="268">
        <v>160003921</v>
      </c>
      <c r="G222" s="265">
        <v>32</v>
      </c>
      <c r="H222" s="269">
        <v>5</v>
      </c>
      <c r="I222" s="269">
        <v>7</v>
      </c>
      <c r="J222" s="270" t="s">
        <v>533</v>
      </c>
      <c r="K222" s="233">
        <v>120001</v>
      </c>
      <c r="L222" s="207"/>
    </row>
    <row r="223" spans="1:12" s="217" customFormat="1" ht="16.5" customHeight="1">
      <c r="A223" s="226" t="b">
        <v>1</v>
      </c>
      <c r="B223" s="230" t="s">
        <v>581</v>
      </c>
      <c r="C223" s="228">
        <v>9101004</v>
      </c>
      <c r="D223" s="228">
        <v>2</v>
      </c>
      <c r="E223" s="226">
        <v>1</v>
      </c>
      <c r="F223" s="268">
        <v>160003922</v>
      </c>
      <c r="G223" s="265">
        <v>32</v>
      </c>
      <c r="H223" s="269">
        <v>5</v>
      </c>
      <c r="I223" s="269">
        <v>7</v>
      </c>
      <c r="J223" s="270" t="s">
        <v>534</v>
      </c>
      <c r="K223" s="233">
        <v>120001</v>
      </c>
      <c r="L223" s="207"/>
    </row>
    <row r="224" spans="1:12" s="217" customFormat="1" ht="16.5" customHeight="1">
      <c r="A224" s="226" t="b">
        <v>1</v>
      </c>
      <c r="B224" s="230" t="s">
        <v>581</v>
      </c>
      <c r="C224" s="228">
        <v>9101004</v>
      </c>
      <c r="D224" s="228">
        <v>2</v>
      </c>
      <c r="E224" s="226">
        <v>1</v>
      </c>
      <c r="F224" s="268">
        <v>160003923</v>
      </c>
      <c r="G224" s="265">
        <v>32</v>
      </c>
      <c r="H224" s="269">
        <v>5</v>
      </c>
      <c r="I224" s="269">
        <v>7</v>
      </c>
      <c r="J224" s="270" t="s">
        <v>535</v>
      </c>
      <c r="K224" s="233">
        <v>120001</v>
      </c>
      <c r="L224" s="207"/>
    </row>
    <row r="225" spans="1:12" s="217" customFormat="1" ht="16.5" customHeight="1">
      <c r="A225" s="226" t="b">
        <v>1</v>
      </c>
      <c r="B225" s="230" t="s">
        <v>581</v>
      </c>
      <c r="C225" s="228">
        <v>9101004</v>
      </c>
      <c r="D225" s="228">
        <v>2</v>
      </c>
      <c r="E225" s="226">
        <v>1</v>
      </c>
      <c r="F225" s="268">
        <v>160003924</v>
      </c>
      <c r="G225" s="265">
        <v>32</v>
      </c>
      <c r="H225" s="269">
        <v>5</v>
      </c>
      <c r="I225" s="269">
        <v>7</v>
      </c>
      <c r="J225" s="270" t="s">
        <v>536</v>
      </c>
      <c r="K225" s="233">
        <v>120001</v>
      </c>
      <c r="L225" s="207"/>
    </row>
    <row r="226" spans="1:12" s="217" customFormat="1" ht="16.5" customHeight="1">
      <c r="A226" s="226" t="b">
        <v>1</v>
      </c>
      <c r="B226" s="262" t="s">
        <v>582</v>
      </c>
      <c r="C226" s="228">
        <v>9101005</v>
      </c>
      <c r="D226" s="263">
        <v>1</v>
      </c>
      <c r="E226" s="262">
        <v>1</v>
      </c>
      <c r="F226" s="264">
        <v>160003901</v>
      </c>
      <c r="G226" s="265">
        <v>20</v>
      </c>
      <c r="H226" s="266">
        <v>1</v>
      </c>
      <c r="I226" s="266">
        <v>2</v>
      </c>
      <c r="J226" s="267" t="s">
        <v>574</v>
      </c>
      <c r="K226" s="233">
        <v>120001</v>
      </c>
      <c r="L226" s="207"/>
    </row>
    <row r="227" spans="1:12" s="217" customFormat="1" ht="16.5" customHeight="1">
      <c r="A227" s="226" t="b">
        <v>1</v>
      </c>
      <c r="B227" s="262" t="s">
        <v>582</v>
      </c>
      <c r="C227" s="228">
        <v>9101005</v>
      </c>
      <c r="D227" s="263">
        <v>1</v>
      </c>
      <c r="E227" s="262">
        <v>1</v>
      </c>
      <c r="F227" s="264">
        <v>160003902</v>
      </c>
      <c r="G227" s="265">
        <v>20</v>
      </c>
      <c r="H227" s="266">
        <v>1</v>
      </c>
      <c r="I227" s="266">
        <v>2</v>
      </c>
      <c r="J227" s="267" t="s">
        <v>575</v>
      </c>
      <c r="K227" s="233">
        <v>120001</v>
      </c>
      <c r="L227" s="207"/>
    </row>
    <row r="228" spans="1:12" s="217" customFormat="1" ht="16.5" customHeight="1">
      <c r="A228" s="226" t="b">
        <v>1</v>
      </c>
      <c r="B228" s="262" t="s">
        <v>582</v>
      </c>
      <c r="C228" s="228">
        <v>9101005</v>
      </c>
      <c r="D228" s="263">
        <v>1</v>
      </c>
      <c r="E228" s="262">
        <v>1</v>
      </c>
      <c r="F228" s="264">
        <v>160003903</v>
      </c>
      <c r="G228" s="265">
        <v>20</v>
      </c>
      <c r="H228" s="266">
        <v>1</v>
      </c>
      <c r="I228" s="266">
        <v>2</v>
      </c>
      <c r="J228" s="267" t="s">
        <v>576</v>
      </c>
      <c r="K228" s="233">
        <v>120001</v>
      </c>
      <c r="L228" s="207"/>
    </row>
    <row r="229" spans="1:12" s="217" customFormat="1" ht="16.5" customHeight="1">
      <c r="A229" s="226" t="b">
        <v>1</v>
      </c>
      <c r="B229" s="262" t="s">
        <v>582</v>
      </c>
      <c r="C229" s="228">
        <v>9101005</v>
      </c>
      <c r="D229" s="263">
        <v>1</v>
      </c>
      <c r="E229" s="262">
        <v>1</v>
      </c>
      <c r="F229" s="264">
        <v>160003904</v>
      </c>
      <c r="G229" s="265">
        <v>20</v>
      </c>
      <c r="H229" s="266">
        <v>1</v>
      </c>
      <c r="I229" s="266">
        <v>2</v>
      </c>
      <c r="J229" s="267" t="s">
        <v>577</v>
      </c>
      <c r="K229" s="233">
        <v>120001</v>
      </c>
      <c r="L229" s="207"/>
    </row>
    <row r="230" spans="1:12" s="217" customFormat="1" ht="16.5" customHeight="1">
      <c r="A230" s="226" t="b">
        <v>1</v>
      </c>
      <c r="B230" s="262" t="s">
        <v>582</v>
      </c>
      <c r="C230" s="228">
        <v>9101005</v>
      </c>
      <c r="D230" s="263">
        <v>1</v>
      </c>
      <c r="E230" s="262">
        <v>1</v>
      </c>
      <c r="F230" s="264">
        <v>160003905</v>
      </c>
      <c r="G230" s="265">
        <v>20</v>
      </c>
      <c r="H230" s="266">
        <v>1</v>
      </c>
      <c r="I230" s="266">
        <v>2</v>
      </c>
      <c r="J230" s="267" t="s">
        <v>578</v>
      </c>
      <c r="K230" s="233">
        <v>120001</v>
      </c>
      <c r="L230" s="207"/>
    </row>
    <row r="231" spans="1:12" s="217" customFormat="1" ht="16.5" customHeight="1">
      <c r="A231" s="226" t="b">
        <v>1</v>
      </c>
      <c r="B231" s="262" t="s">
        <v>582</v>
      </c>
      <c r="C231" s="228">
        <v>9101005</v>
      </c>
      <c r="D231" s="228">
        <v>2</v>
      </c>
      <c r="E231" s="226">
        <v>1</v>
      </c>
      <c r="F231" s="268">
        <v>160003919</v>
      </c>
      <c r="G231" s="265">
        <v>40</v>
      </c>
      <c r="H231" s="269">
        <v>6</v>
      </c>
      <c r="I231" s="269">
        <v>8</v>
      </c>
      <c r="J231" s="270" t="s">
        <v>530</v>
      </c>
      <c r="K231" s="233">
        <v>120001</v>
      </c>
      <c r="L231" s="207"/>
    </row>
    <row r="232" spans="1:12" s="217" customFormat="1" ht="16.5" customHeight="1">
      <c r="A232" s="226" t="b">
        <v>1</v>
      </c>
      <c r="B232" s="262" t="s">
        <v>582</v>
      </c>
      <c r="C232" s="228">
        <v>9101005</v>
      </c>
      <c r="D232" s="228">
        <v>2</v>
      </c>
      <c r="E232" s="226">
        <v>1</v>
      </c>
      <c r="F232" s="268">
        <v>160003920</v>
      </c>
      <c r="G232" s="265">
        <v>40</v>
      </c>
      <c r="H232" s="269">
        <v>6</v>
      </c>
      <c r="I232" s="269">
        <v>8</v>
      </c>
      <c r="J232" s="270" t="s">
        <v>532</v>
      </c>
      <c r="K232" s="233">
        <v>120001</v>
      </c>
      <c r="L232" s="207"/>
    </row>
    <row r="233" spans="1:12" s="217" customFormat="1" ht="16.5" customHeight="1">
      <c r="A233" s="226" t="b">
        <v>1</v>
      </c>
      <c r="B233" s="262" t="s">
        <v>582</v>
      </c>
      <c r="C233" s="228">
        <v>9101005</v>
      </c>
      <c r="D233" s="228">
        <v>2</v>
      </c>
      <c r="E233" s="226">
        <v>1</v>
      </c>
      <c r="F233" s="268">
        <v>160003921</v>
      </c>
      <c r="G233" s="265">
        <v>40</v>
      </c>
      <c r="H233" s="269">
        <v>6</v>
      </c>
      <c r="I233" s="269">
        <v>8</v>
      </c>
      <c r="J233" s="270" t="s">
        <v>533</v>
      </c>
      <c r="K233" s="233">
        <v>120001</v>
      </c>
      <c r="L233" s="207"/>
    </row>
    <row r="234" spans="1:12" s="217" customFormat="1" ht="16.5" customHeight="1">
      <c r="A234" s="226" t="b">
        <v>1</v>
      </c>
      <c r="B234" s="262" t="s">
        <v>582</v>
      </c>
      <c r="C234" s="228">
        <v>9101005</v>
      </c>
      <c r="D234" s="228">
        <v>2</v>
      </c>
      <c r="E234" s="226">
        <v>1</v>
      </c>
      <c r="F234" s="268">
        <v>160003922</v>
      </c>
      <c r="G234" s="265">
        <v>40</v>
      </c>
      <c r="H234" s="269">
        <v>6</v>
      </c>
      <c r="I234" s="269">
        <v>8</v>
      </c>
      <c r="J234" s="270" t="s">
        <v>534</v>
      </c>
      <c r="K234" s="233">
        <v>120001</v>
      </c>
      <c r="L234" s="207"/>
    </row>
    <row r="235" spans="1:12" s="217" customFormat="1" ht="16.5" customHeight="1">
      <c r="A235" s="226" t="b">
        <v>1</v>
      </c>
      <c r="B235" s="262" t="s">
        <v>582</v>
      </c>
      <c r="C235" s="228">
        <v>9101005</v>
      </c>
      <c r="D235" s="228">
        <v>2</v>
      </c>
      <c r="E235" s="226">
        <v>1</v>
      </c>
      <c r="F235" s="268">
        <v>160003923</v>
      </c>
      <c r="G235" s="265">
        <v>40</v>
      </c>
      <c r="H235" s="269">
        <v>6</v>
      </c>
      <c r="I235" s="269">
        <v>8</v>
      </c>
      <c r="J235" s="270" t="s">
        <v>535</v>
      </c>
      <c r="K235" s="233">
        <v>120001</v>
      </c>
      <c r="L235" s="207"/>
    </row>
    <row r="236" spans="1:12" s="217" customFormat="1" ht="16.5" customHeight="1">
      <c r="A236" s="226" t="b">
        <v>1</v>
      </c>
      <c r="B236" s="262" t="s">
        <v>582</v>
      </c>
      <c r="C236" s="228">
        <v>9101005</v>
      </c>
      <c r="D236" s="228">
        <v>2</v>
      </c>
      <c r="E236" s="226">
        <v>1</v>
      </c>
      <c r="F236" s="268">
        <v>160003924</v>
      </c>
      <c r="G236" s="265">
        <v>40</v>
      </c>
      <c r="H236" s="269">
        <v>6</v>
      </c>
      <c r="I236" s="269">
        <v>8</v>
      </c>
      <c r="J236" s="270" t="s">
        <v>536</v>
      </c>
      <c r="K236" s="233">
        <v>120001</v>
      </c>
      <c r="L236" s="207"/>
    </row>
    <row r="237" spans="1:12" s="217" customFormat="1" ht="16.5" customHeight="1">
      <c r="A237" s="226" t="b">
        <v>1</v>
      </c>
      <c r="B237" s="230" t="s">
        <v>583</v>
      </c>
      <c r="C237" s="228">
        <v>9101006</v>
      </c>
      <c r="D237" s="263">
        <v>1</v>
      </c>
      <c r="E237" s="262">
        <v>1</v>
      </c>
      <c r="F237" s="264">
        <v>160003901</v>
      </c>
      <c r="G237" s="265">
        <v>24</v>
      </c>
      <c r="H237" s="266">
        <v>1</v>
      </c>
      <c r="I237" s="266">
        <v>2</v>
      </c>
      <c r="J237" s="267" t="s">
        <v>574</v>
      </c>
      <c r="K237" s="233">
        <v>120001</v>
      </c>
      <c r="L237" s="207"/>
    </row>
    <row r="238" spans="1:12" s="217" customFormat="1" ht="16.5" customHeight="1">
      <c r="A238" s="226" t="b">
        <v>1</v>
      </c>
      <c r="B238" s="230" t="s">
        <v>583</v>
      </c>
      <c r="C238" s="228">
        <v>9101006</v>
      </c>
      <c r="D238" s="263">
        <v>1</v>
      </c>
      <c r="E238" s="262">
        <v>1</v>
      </c>
      <c r="F238" s="264">
        <v>160003902</v>
      </c>
      <c r="G238" s="265">
        <v>24</v>
      </c>
      <c r="H238" s="266">
        <v>1</v>
      </c>
      <c r="I238" s="266">
        <v>2</v>
      </c>
      <c r="J238" s="267" t="s">
        <v>575</v>
      </c>
      <c r="K238" s="233">
        <v>120001</v>
      </c>
      <c r="L238" s="207"/>
    </row>
    <row r="239" spans="1:12" s="217" customFormat="1" ht="16.5" customHeight="1">
      <c r="A239" s="226" t="b">
        <v>1</v>
      </c>
      <c r="B239" s="230" t="s">
        <v>583</v>
      </c>
      <c r="C239" s="228">
        <v>9101006</v>
      </c>
      <c r="D239" s="263">
        <v>1</v>
      </c>
      <c r="E239" s="262">
        <v>1</v>
      </c>
      <c r="F239" s="264">
        <v>160003903</v>
      </c>
      <c r="G239" s="265">
        <v>24</v>
      </c>
      <c r="H239" s="266">
        <v>1</v>
      </c>
      <c r="I239" s="266">
        <v>2</v>
      </c>
      <c r="J239" s="267" t="s">
        <v>576</v>
      </c>
      <c r="K239" s="233">
        <v>120001</v>
      </c>
      <c r="L239" s="207"/>
    </row>
    <row r="240" spans="1:12" s="217" customFormat="1" ht="16.5" customHeight="1">
      <c r="A240" s="226" t="b">
        <v>1</v>
      </c>
      <c r="B240" s="230" t="s">
        <v>583</v>
      </c>
      <c r="C240" s="228">
        <v>9101006</v>
      </c>
      <c r="D240" s="263">
        <v>1</v>
      </c>
      <c r="E240" s="262">
        <v>1</v>
      </c>
      <c r="F240" s="264">
        <v>160003904</v>
      </c>
      <c r="G240" s="265">
        <v>24</v>
      </c>
      <c r="H240" s="266">
        <v>1</v>
      </c>
      <c r="I240" s="266">
        <v>2</v>
      </c>
      <c r="J240" s="267" t="s">
        <v>577</v>
      </c>
      <c r="K240" s="233">
        <v>120001</v>
      </c>
      <c r="L240" s="207"/>
    </row>
    <row r="241" spans="1:12" s="217" customFormat="1" ht="16.5" customHeight="1">
      <c r="A241" s="226" t="b">
        <v>1</v>
      </c>
      <c r="B241" s="230" t="s">
        <v>583</v>
      </c>
      <c r="C241" s="228">
        <v>9101006</v>
      </c>
      <c r="D241" s="263">
        <v>1</v>
      </c>
      <c r="E241" s="262">
        <v>1</v>
      </c>
      <c r="F241" s="264">
        <v>160003905</v>
      </c>
      <c r="G241" s="265">
        <v>24</v>
      </c>
      <c r="H241" s="266">
        <v>1</v>
      </c>
      <c r="I241" s="266">
        <v>2</v>
      </c>
      <c r="J241" s="267" t="s">
        <v>578</v>
      </c>
      <c r="K241" s="233">
        <v>120001</v>
      </c>
      <c r="L241" s="207"/>
    </row>
    <row r="242" spans="1:12" s="217" customFormat="1" ht="16.5" customHeight="1">
      <c r="A242" s="226" t="b">
        <v>1</v>
      </c>
      <c r="B242" s="230" t="s">
        <v>583</v>
      </c>
      <c r="C242" s="228">
        <v>9101006</v>
      </c>
      <c r="D242" s="228">
        <v>2</v>
      </c>
      <c r="E242" s="226">
        <v>1</v>
      </c>
      <c r="F242" s="268">
        <v>160003919</v>
      </c>
      <c r="G242" s="265">
        <v>48</v>
      </c>
      <c r="H242" s="269">
        <v>8</v>
      </c>
      <c r="I242" s="269">
        <v>10</v>
      </c>
      <c r="J242" s="270" t="s">
        <v>530</v>
      </c>
      <c r="K242" s="233">
        <v>120001</v>
      </c>
      <c r="L242" s="207"/>
    </row>
    <row r="243" spans="1:12" s="217" customFormat="1" ht="16.5" customHeight="1">
      <c r="A243" s="226" t="b">
        <v>1</v>
      </c>
      <c r="B243" s="230" t="s">
        <v>583</v>
      </c>
      <c r="C243" s="228">
        <v>9101006</v>
      </c>
      <c r="D243" s="228">
        <v>2</v>
      </c>
      <c r="E243" s="226">
        <v>1</v>
      </c>
      <c r="F243" s="268">
        <v>160003920</v>
      </c>
      <c r="G243" s="265">
        <v>48</v>
      </c>
      <c r="H243" s="269">
        <v>8</v>
      </c>
      <c r="I243" s="269">
        <v>10</v>
      </c>
      <c r="J243" s="270" t="s">
        <v>532</v>
      </c>
      <c r="K243" s="233">
        <v>120001</v>
      </c>
      <c r="L243" s="207"/>
    </row>
    <row r="244" spans="1:12" s="217" customFormat="1" ht="16.5" customHeight="1">
      <c r="A244" s="226" t="b">
        <v>1</v>
      </c>
      <c r="B244" s="230" t="s">
        <v>583</v>
      </c>
      <c r="C244" s="228">
        <v>9101006</v>
      </c>
      <c r="D244" s="228">
        <v>2</v>
      </c>
      <c r="E244" s="226">
        <v>1</v>
      </c>
      <c r="F244" s="268">
        <v>160003921</v>
      </c>
      <c r="G244" s="265">
        <v>48</v>
      </c>
      <c r="H244" s="269">
        <v>8</v>
      </c>
      <c r="I244" s="269">
        <v>10</v>
      </c>
      <c r="J244" s="270" t="s">
        <v>533</v>
      </c>
      <c r="K244" s="233">
        <v>120001</v>
      </c>
      <c r="L244" s="207"/>
    </row>
    <row r="245" spans="1:12" s="217" customFormat="1" ht="16.5" customHeight="1">
      <c r="A245" s="226" t="b">
        <v>1</v>
      </c>
      <c r="B245" s="230" t="s">
        <v>583</v>
      </c>
      <c r="C245" s="228">
        <v>9101006</v>
      </c>
      <c r="D245" s="228">
        <v>2</v>
      </c>
      <c r="E245" s="226">
        <v>1</v>
      </c>
      <c r="F245" s="268">
        <v>160003922</v>
      </c>
      <c r="G245" s="265">
        <v>48</v>
      </c>
      <c r="H245" s="269">
        <v>8</v>
      </c>
      <c r="I245" s="269">
        <v>10</v>
      </c>
      <c r="J245" s="270" t="s">
        <v>534</v>
      </c>
      <c r="K245" s="233">
        <v>120001</v>
      </c>
      <c r="L245" s="207"/>
    </row>
    <row r="246" spans="1:12" s="217" customFormat="1" ht="16.5" customHeight="1">
      <c r="A246" s="226" t="b">
        <v>1</v>
      </c>
      <c r="B246" s="230" t="s">
        <v>583</v>
      </c>
      <c r="C246" s="228">
        <v>9101006</v>
      </c>
      <c r="D246" s="228">
        <v>2</v>
      </c>
      <c r="E246" s="226">
        <v>1</v>
      </c>
      <c r="F246" s="268">
        <v>160003923</v>
      </c>
      <c r="G246" s="265">
        <v>48</v>
      </c>
      <c r="H246" s="269">
        <v>8</v>
      </c>
      <c r="I246" s="269">
        <v>10</v>
      </c>
      <c r="J246" s="270" t="s">
        <v>535</v>
      </c>
      <c r="K246" s="233">
        <v>120001</v>
      </c>
      <c r="L246" s="207"/>
    </row>
    <row r="247" spans="1:12" s="217" customFormat="1" ht="16.5" customHeight="1">
      <c r="A247" s="226" t="b">
        <v>1</v>
      </c>
      <c r="B247" s="230" t="s">
        <v>583</v>
      </c>
      <c r="C247" s="228">
        <v>9101006</v>
      </c>
      <c r="D247" s="228">
        <v>2</v>
      </c>
      <c r="E247" s="226">
        <v>1</v>
      </c>
      <c r="F247" s="268">
        <v>160003924</v>
      </c>
      <c r="G247" s="265">
        <v>48</v>
      </c>
      <c r="H247" s="269">
        <v>8</v>
      </c>
      <c r="I247" s="269">
        <v>10</v>
      </c>
      <c r="J247" s="270" t="s">
        <v>536</v>
      </c>
      <c r="K247" s="233">
        <v>120001</v>
      </c>
      <c r="L247" s="207"/>
    </row>
    <row r="248" spans="1:12" s="217" customFormat="1" ht="16.5" customHeight="1">
      <c r="A248" s="226" t="b">
        <v>1</v>
      </c>
      <c r="B248" s="271" t="s">
        <v>584</v>
      </c>
      <c r="C248" s="228">
        <v>9102001</v>
      </c>
      <c r="D248" s="272">
        <v>1</v>
      </c>
      <c r="E248" s="235">
        <v>1</v>
      </c>
      <c r="F248" s="273">
        <v>160003914</v>
      </c>
      <c r="G248" s="274">
        <v>3</v>
      </c>
      <c r="H248" s="241">
        <v>5</v>
      </c>
      <c r="I248" s="241">
        <v>5</v>
      </c>
      <c r="J248" s="275" t="s">
        <v>545</v>
      </c>
      <c r="K248" s="233">
        <v>120001</v>
      </c>
      <c r="L248" s="207"/>
    </row>
    <row r="249" spans="1:12" s="217" customFormat="1" ht="16.5" customHeight="1">
      <c r="A249" s="226" t="b">
        <v>1</v>
      </c>
      <c r="B249" s="271" t="s">
        <v>584</v>
      </c>
      <c r="C249" s="228">
        <v>9102001</v>
      </c>
      <c r="D249" s="272">
        <v>2</v>
      </c>
      <c r="E249" s="235">
        <v>1</v>
      </c>
      <c r="F249" s="273">
        <v>160003918</v>
      </c>
      <c r="G249" s="274">
        <v>3</v>
      </c>
      <c r="H249" s="241">
        <v>5</v>
      </c>
      <c r="I249" s="240">
        <v>6</v>
      </c>
      <c r="J249" s="276" t="s">
        <v>546</v>
      </c>
      <c r="K249" s="233">
        <v>120001</v>
      </c>
      <c r="L249" s="207"/>
    </row>
    <row r="250" spans="1:12" s="217" customFormat="1" ht="16.5" customHeight="1">
      <c r="A250" s="226" t="b">
        <v>1</v>
      </c>
      <c r="B250" s="271" t="s">
        <v>584</v>
      </c>
      <c r="C250" s="228">
        <v>9102001</v>
      </c>
      <c r="D250" s="272">
        <v>3</v>
      </c>
      <c r="E250" s="235">
        <v>1</v>
      </c>
      <c r="F250" s="273">
        <v>160003915</v>
      </c>
      <c r="G250" s="274">
        <v>4</v>
      </c>
      <c r="H250" s="236">
        <v>2</v>
      </c>
      <c r="I250" s="236">
        <v>3</v>
      </c>
      <c r="J250" s="275" t="s">
        <v>585</v>
      </c>
      <c r="K250" s="233">
        <v>120001</v>
      </c>
      <c r="L250" s="207"/>
    </row>
    <row r="251" spans="1:12" s="217" customFormat="1" ht="16.5" customHeight="1">
      <c r="A251" s="226" t="b">
        <v>1</v>
      </c>
      <c r="B251" s="271" t="s">
        <v>584</v>
      </c>
      <c r="C251" s="228">
        <v>9102001</v>
      </c>
      <c r="D251" s="272">
        <v>3</v>
      </c>
      <c r="E251" s="235">
        <v>1</v>
      </c>
      <c r="F251" s="273">
        <v>160003916</v>
      </c>
      <c r="G251" s="274">
        <v>4</v>
      </c>
      <c r="H251" s="236">
        <v>2</v>
      </c>
      <c r="I251" s="236">
        <v>3</v>
      </c>
      <c r="J251" s="275" t="s">
        <v>586</v>
      </c>
      <c r="K251" s="233">
        <v>120001</v>
      </c>
      <c r="L251" s="207"/>
    </row>
    <row r="252" spans="1:12" s="217" customFormat="1" ht="16.5" customHeight="1">
      <c r="A252" s="226" t="b">
        <v>1</v>
      </c>
      <c r="B252" s="271" t="s">
        <v>584</v>
      </c>
      <c r="C252" s="228">
        <v>9102001</v>
      </c>
      <c r="D252" s="272">
        <v>3</v>
      </c>
      <c r="E252" s="235">
        <v>1</v>
      </c>
      <c r="F252" s="273">
        <v>160003917</v>
      </c>
      <c r="G252" s="274">
        <v>4</v>
      </c>
      <c r="H252" s="236">
        <v>2</v>
      </c>
      <c r="I252" s="236">
        <v>3</v>
      </c>
      <c r="J252" s="275" t="s">
        <v>587</v>
      </c>
      <c r="K252" s="233">
        <v>120001</v>
      </c>
      <c r="L252" s="207"/>
    </row>
    <row r="253" spans="1:12" s="217" customFormat="1" ht="16.5" customHeight="1">
      <c r="A253" s="226" t="b">
        <v>1</v>
      </c>
      <c r="B253" s="271" t="s">
        <v>584</v>
      </c>
      <c r="C253" s="228">
        <v>9102001</v>
      </c>
      <c r="D253" s="228">
        <v>4</v>
      </c>
      <c r="E253" s="226">
        <v>1</v>
      </c>
      <c r="F253" s="268">
        <v>160003919</v>
      </c>
      <c r="G253" s="277">
        <v>3</v>
      </c>
      <c r="H253" s="269">
        <v>2</v>
      </c>
      <c r="I253" s="269">
        <v>4</v>
      </c>
      <c r="J253" s="270" t="s">
        <v>530</v>
      </c>
      <c r="K253" s="233">
        <v>120001</v>
      </c>
      <c r="L253" s="207"/>
    </row>
    <row r="254" spans="1:12" s="217" customFormat="1" ht="16.5" customHeight="1">
      <c r="A254" s="226" t="b">
        <v>1</v>
      </c>
      <c r="B254" s="271" t="s">
        <v>584</v>
      </c>
      <c r="C254" s="228">
        <v>9102001</v>
      </c>
      <c r="D254" s="228">
        <v>4</v>
      </c>
      <c r="E254" s="226">
        <v>1</v>
      </c>
      <c r="F254" s="268">
        <v>160003920</v>
      </c>
      <c r="G254" s="277">
        <v>3</v>
      </c>
      <c r="H254" s="269">
        <v>2</v>
      </c>
      <c r="I254" s="269">
        <v>4</v>
      </c>
      <c r="J254" s="270" t="s">
        <v>532</v>
      </c>
      <c r="K254" s="233">
        <v>120001</v>
      </c>
      <c r="L254" s="207"/>
    </row>
    <row r="255" spans="1:12" s="217" customFormat="1" ht="16.5" customHeight="1">
      <c r="A255" s="226" t="b">
        <v>1</v>
      </c>
      <c r="B255" s="271" t="s">
        <v>584</v>
      </c>
      <c r="C255" s="228">
        <v>9102001</v>
      </c>
      <c r="D255" s="228">
        <v>4</v>
      </c>
      <c r="E255" s="226">
        <v>1</v>
      </c>
      <c r="F255" s="268">
        <v>160003921</v>
      </c>
      <c r="G255" s="277">
        <v>3</v>
      </c>
      <c r="H255" s="269">
        <v>2</v>
      </c>
      <c r="I255" s="269">
        <v>4</v>
      </c>
      <c r="J255" s="270" t="s">
        <v>533</v>
      </c>
      <c r="K255" s="233">
        <v>120001</v>
      </c>
      <c r="L255" s="207"/>
    </row>
    <row r="256" spans="1:12" s="217" customFormat="1" ht="16.5" customHeight="1">
      <c r="A256" s="226" t="b">
        <v>1</v>
      </c>
      <c r="B256" s="271" t="s">
        <v>584</v>
      </c>
      <c r="C256" s="228">
        <v>9102001</v>
      </c>
      <c r="D256" s="228">
        <v>4</v>
      </c>
      <c r="E256" s="226">
        <v>1</v>
      </c>
      <c r="F256" s="268">
        <v>160003922</v>
      </c>
      <c r="G256" s="277">
        <v>3</v>
      </c>
      <c r="H256" s="269">
        <v>2</v>
      </c>
      <c r="I256" s="269">
        <v>4</v>
      </c>
      <c r="J256" s="270" t="s">
        <v>534</v>
      </c>
      <c r="K256" s="233">
        <v>120001</v>
      </c>
      <c r="L256" s="207"/>
    </row>
    <row r="257" spans="1:12" s="217" customFormat="1" ht="16.5" customHeight="1">
      <c r="A257" s="226" t="b">
        <v>1</v>
      </c>
      <c r="B257" s="271" t="s">
        <v>584</v>
      </c>
      <c r="C257" s="228">
        <v>9102001</v>
      </c>
      <c r="D257" s="228">
        <v>4</v>
      </c>
      <c r="E257" s="226">
        <v>1</v>
      </c>
      <c r="F257" s="268">
        <v>160003923</v>
      </c>
      <c r="G257" s="277">
        <v>3</v>
      </c>
      <c r="H257" s="269">
        <v>2</v>
      </c>
      <c r="I257" s="269">
        <v>4</v>
      </c>
      <c r="J257" s="270" t="s">
        <v>535</v>
      </c>
      <c r="K257" s="233">
        <v>120001</v>
      </c>
      <c r="L257" s="207"/>
    </row>
    <row r="258" spans="1:12" s="217" customFormat="1" ht="16.5" customHeight="1">
      <c r="A258" s="226" t="b">
        <v>1</v>
      </c>
      <c r="B258" s="271" t="s">
        <v>584</v>
      </c>
      <c r="C258" s="228">
        <v>9102001</v>
      </c>
      <c r="D258" s="228">
        <v>4</v>
      </c>
      <c r="E258" s="226">
        <v>1</v>
      </c>
      <c r="F258" s="268">
        <v>160003924</v>
      </c>
      <c r="G258" s="277">
        <v>3</v>
      </c>
      <c r="H258" s="269">
        <v>2</v>
      </c>
      <c r="I258" s="269">
        <v>4</v>
      </c>
      <c r="J258" s="270" t="s">
        <v>536</v>
      </c>
      <c r="K258" s="233">
        <v>120001</v>
      </c>
      <c r="L258" s="207"/>
    </row>
    <row r="259" spans="1:12" s="217" customFormat="1" ht="16.5" customHeight="1">
      <c r="A259" s="226" t="b">
        <v>1</v>
      </c>
      <c r="B259" s="226" t="s">
        <v>588</v>
      </c>
      <c r="C259" s="228">
        <v>9102002</v>
      </c>
      <c r="D259" s="272">
        <v>1</v>
      </c>
      <c r="E259" s="235">
        <v>1</v>
      </c>
      <c r="F259" s="273">
        <v>160003914</v>
      </c>
      <c r="G259" s="274">
        <v>6</v>
      </c>
      <c r="H259" s="241">
        <v>6</v>
      </c>
      <c r="I259" s="241">
        <v>6</v>
      </c>
      <c r="J259" s="275" t="s">
        <v>545</v>
      </c>
      <c r="K259" s="233">
        <v>120001</v>
      </c>
      <c r="L259" s="207"/>
    </row>
    <row r="260" spans="1:12" s="217" customFormat="1" ht="16.5" customHeight="1">
      <c r="A260" s="226" t="b">
        <v>1</v>
      </c>
      <c r="B260" s="226" t="s">
        <v>588</v>
      </c>
      <c r="C260" s="228">
        <v>9102002</v>
      </c>
      <c r="D260" s="272">
        <v>2</v>
      </c>
      <c r="E260" s="235">
        <v>1</v>
      </c>
      <c r="F260" s="273">
        <v>160003918</v>
      </c>
      <c r="G260" s="274">
        <v>6</v>
      </c>
      <c r="H260" s="241">
        <v>6</v>
      </c>
      <c r="I260" s="240">
        <v>7</v>
      </c>
      <c r="J260" s="276" t="s">
        <v>546</v>
      </c>
      <c r="K260" s="233">
        <v>120001</v>
      </c>
      <c r="L260" s="207"/>
    </row>
    <row r="261" spans="1:12" s="217" customFormat="1" ht="16.5" customHeight="1">
      <c r="A261" s="226" t="b">
        <v>1</v>
      </c>
      <c r="B261" s="226" t="s">
        <v>588</v>
      </c>
      <c r="C261" s="228">
        <v>9102002</v>
      </c>
      <c r="D261" s="272">
        <v>3</v>
      </c>
      <c r="E261" s="235">
        <v>1</v>
      </c>
      <c r="F261" s="273">
        <v>160003915</v>
      </c>
      <c r="G261" s="274">
        <v>8</v>
      </c>
      <c r="H261" s="236">
        <v>3</v>
      </c>
      <c r="I261" s="236">
        <v>4</v>
      </c>
      <c r="J261" s="275" t="s">
        <v>585</v>
      </c>
      <c r="K261" s="233">
        <v>120001</v>
      </c>
      <c r="L261" s="207"/>
    </row>
    <row r="262" spans="1:12" s="217" customFormat="1" ht="16.5" customHeight="1">
      <c r="A262" s="226" t="b">
        <v>1</v>
      </c>
      <c r="B262" s="226" t="s">
        <v>588</v>
      </c>
      <c r="C262" s="228">
        <v>9102002</v>
      </c>
      <c r="D262" s="272">
        <v>3</v>
      </c>
      <c r="E262" s="235">
        <v>1</v>
      </c>
      <c r="F262" s="273">
        <v>160003916</v>
      </c>
      <c r="G262" s="274">
        <v>8</v>
      </c>
      <c r="H262" s="236">
        <v>3</v>
      </c>
      <c r="I262" s="236">
        <v>4</v>
      </c>
      <c r="J262" s="275" t="s">
        <v>586</v>
      </c>
      <c r="K262" s="233">
        <v>120001</v>
      </c>
      <c r="L262" s="207"/>
    </row>
    <row r="263" spans="1:12" s="217" customFormat="1" ht="16.5" customHeight="1">
      <c r="A263" s="226" t="b">
        <v>1</v>
      </c>
      <c r="B263" s="226" t="s">
        <v>588</v>
      </c>
      <c r="C263" s="228">
        <v>9102002</v>
      </c>
      <c r="D263" s="272">
        <v>3</v>
      </c>
      <c r="E263" s="235">
        <v>1</v>
      </c>
      <c r="F263" s="273">
        <v>160003917</v>
      </c>
      <c r="G263" s="274">
        <v>8</v>
      </c>
      <c r="H263" s="236">
        <v>3</v>
      </c>
      <c r="I263" s="236">
        <v>4</v>
      </c>
      <c r="J263" s="275" t="s">
        <v>587</v>
      </c>
      <c r="K263" s="233">
        <v>120001</v>
      </c>
      <c r="L263" s="207"/>
    </row>
    <row r="264" spans="1:12" s="217" customFormat="1" ht="16.5" customHeight="1">
      <c r="A264" s="226" t="b">
        <v>1</v>
      </c>
      <c r="B264" s="226" t="s">
        <v>588</v>
      </c>
      <c r="C264" s="228">
        <v>9102002</v>
      </c>
      <c r="D264" s="228">
        <v>4</v>
      </c>
      <c r="E264" s="226">
        <v>1</v>
      </c>
      <c r="F264" s="268">
        <v>160003919</v>
      </c>
      <c r="G264" s="277">
        <v>6</v>
      </c>
      <c r="H264" s="269">
        <v>3</v>
      </c>
      <c r="I264" s="269">
        <v>5</v>
      </c>
      <c r="J264" s="270" t="s">
        <v>530</v>
      </c>
      <c r="K264" s="233">
        <v>120001</v>
      </c>
      <c r="L264" s="207"/>
    </row>
    <row r="265" spans="1:12" s="217" customFormat="1" ht="16.5" customHeight="1">
      <c r="A265" s="226" t="b">
        <v>1</v>
      </c>
      <c r="B265" s="226" t="s">
        <v>588</v>
      </c>
      <c r="C265" s="228">
        <v>9102002</v>
      </c>
      <c r="D265" s="228">
        <v>4</v>
      </c>
      <c r="E265" s="226">
        <v>1</v>
      </c>
      <c r="F265" s="268">
        <v>160003920</v>
      </c>
      <c r="G265" s="277">
        <v>6</v>
      </c>
      <c r="H265" s="269">
        <v>3</v>
      </c>
      <c r="I265" s="269">
        <v>5</v>
      </c>
      <c r="J265" s="270" t="s">
        <v>532</v>
      </c>
      <c r="K265" s="233">
        <v>120001</v>
      </c>
      <c r="L265" s="207"/>
    </row>
    <row r="266" spans="1:12" s="217" customFormat="1" ht="16.5" customHeight="1">
      <c r="A266" s="226" t="b">
        <v>1</v>
      </c>
      <c r="B266" s="226" t="s">
        <v>588</v>
      </c>
      <c r="C266" s="228">
        <v>9102002</v>
      </c>
      <c r="D266" s="228">
        <v>4</v>
      </c>
      <c r="E266" s="226">
        <v>1</v>
      </c>
      <c r="F266" s="268">
        <v>160003921</v>
      </c>
      <c r="G266" s="277">
        <v>6</v>
      </c>
      <c r="H266" s="269">
        <v>3</v>
      </c>
      <c r="I266" s="269">
        <v>5</v>
      </c>
      <c r="J266" s="270" t="s">
        <v>533</v>
      </c>
      <c r="K266" s="233">
        <v>120001</v>
      </c>
      <c r="L266" s="207"/>
    </row>
    <row r="267" spans="1:12" s="217" customFormat="1" ht="16.5" customHeight="1">
      <c r="A267" s="226" t="b">
        <v>1</v>
      </c>
      <c r="B267" s="226" t="s">
        <v>588</v>
      </c>
      <c r="C267" s="228">
        <v>9102002</v>
      </c>
      <c r="D267" s="228">
        <v>4</v>
      </c>
      <c r="E267" s="226">
        <v>1</v>
      </c>
      <c r="F267" s="268">
        <v>160003922</v>
      </c>
      <c r="G267" s="277">
        <v>6</v>
      </c>
      <c r="H267" s="269">
        <v>3</v>
      </c>
      <c r="I267" s="269">
        <v>5</v>
      </c>
      <c r="J267" s="270" t="s">
        <v>534</v>
      </c>
      <c r="K267" s="233">
        <v>120001</v>
      </c>
      <c r="L267" s="207"/>
    </row>
    <row r="268" spans="1:12" s="217" customFormat="1" ht="16.5" customHeight="1">
      <c r="A268" s="226" t="b">
        <v>1</v>
      </c>
      <c r="B268" s="226" t="s">
        <v>588</v>
      </c>
      <c r="C268" s="228">
        <v>9102002</v>
      </c>
      <c r="D268" s="228">
        <v>4</v>
      </c>
      <c r="E268" s="226">
        <v>1</v>
      </c>
      <c r="F268" s="268">
        <v>160003923</v>
      </c>
      <c r="G268" s="277">
        <v>6</v>
      </c>
      <c r="H268" s="269">
        <v>3</v>
      </c>
      <c r="I268" s="269">
        <v>5</v>
      </c>
      <c r="J268" s="270" t="s">
        <v>535</v>
      </c>
      <c r="K268" s="233">
        <v>120001</v>
      </c>
      <c r="L268" s="207"/>
    </row>
    <row r="269" spans="1:12" s="217" customFormat="1" ht="16.5" customHeight="1">
      <c r="A269" s="226" t="b">
        <v>1</v>
      </c>
      <c r="B269" s="226" t="s">
        <v>588</v>
      </c>
      <c r="C269" s="228">
        <v>9102002</v>
      </c>
      <c r="D269" s="228">
        <v>4</v>
      </c>
      <c r="E269" s="226">
        <v>1</v>
      </c>
      <c r="F269" s="268">
        <v>160003924</v>
      </c>
      <c r="G269" s="277">
        <v>6</v>
      </c>
      <c r="H269" s="269">
        <v>3</v>
      </c>
      <c r="I269" s="269">
        <v>5</v>
      </c>
      <c r="J269" s="270" t="s">
        <v>536</v>
      </c>
      <c r="K269" s="233">
        <v>120001</v>
      </c>
      <c r="L269" s="207"/>
    </row>
    <row r="270" spans="1:12" s="217" customFormat="1" ht="16.5" customHeight="1">
      <c r="A270" s="226" t="b">
        <v>1</v>
      </c>
      <c r="B270" s="271" t="s">
        <v>589</v>
      </c>
      <c r="C270" s="228">
        <v>9102003</v>
      </c>
      <c r="D270" s="272">
        <v>1</v>
      </c>
      <c r="E270" s="235">
        <v>1</v>
      </c>
      <c r="F270" s="273">
        <v>160003914</v>
      </c>
      <c r="G270" s="274">
        <v>9</v>
      </c>
      <c r="H270" s="241">
        <v>7</v>
      </c>
      <c r="I270" s="241">
        <v>7</v>
      </c>
      <c r="J270" s="275" t="s">
        <v>545</v>
      </c>
      <c r="K270" s="233">
        <v>120001</v>
      </c>
      <c r="L270" s="207"/>
    </row>
    <row r="271" spans="1:12" s="217" customFormat="1" ht="16.5" customHeight="1">
      <c r="A271" s="226" t="b">
        <v>1</v>
      </c>
      <c r="B271" s="271" t="s">
        <v>589</v>
      </c>
      <c r="C271" s="228">
        <v>9102003</v>
      </c>
      <c r="D271" s="272">
        <v>2</v>
      </c>
      <c r="E271" s="235">
        <v>1</v>
      </c>
      <c r="F271" s="273">
        <v>160003918</v>
      </c>
      <c r="G271" s="274">
        <v>9</v>
      </c>
      <c r="H271" s="241">
        <v>7</v>
      </c>
      <c r="I271" s="240">
        <v>8</v>
      </c>
      <c r="J271" s="276" t="s">
        <v>546</v>
      </c>
      <c r="K271" s="233">
        <v>120001</v>
      </c>
      <c r="L271" s="207"/>
    </row>
    <row r="272" spans="1:12" s="217" customFormat="1" ht="16.5" customHeight="1">
      <c r="A272" s="226" t="b">
        <v>1</v>
      </c>
      <c r="B272" s="271" t="s">
        <v>589</v>
      </c>
      <c r="C272" s="228">
        <v>9102003</v>
      </c>
      <c r="D272" s="272">
        <v>3</v>
      </c>
      <c r="E272" s="235">
        <v>1</v>
      </c>
      <c r="F272" s="273">
        <v>160003915</v>
      </c>
      <c r="G272" s="274">
        <v>12</v>
      </c>
      <c r="H272" s="236">
        <v>3</v>
      </c>
      <c r="I272" s="236">
        <v>4</v>
      </c>
      <c r="J272" s="275" t="s">
        <v>585</v>
      </c>
      <c r="K272" s="233">
        <v>120001</v>
      </c>
      <c r="L272" s="207"/>
    </row>
    <row r="273" spans="1:12" s="217" customFormat="1" ht="16.5" customHeight="1">
      <c r="A273" s="226" t="b">
        <v>1</v>
      </c>
      <c r="B273" s="271" t="s">
        <v>589</v>
      </c>
      <c r="C273" s="228">
        <v>9102003</v>
      </c>
      <c r="D273" s="272">
        <v>3</v>
      </c>
      <c r="E273" s="235">
        <v>1</v>
      </c>
      <c r="F273" s="273">
        <v>160003916</v>
      </c>
      <c r="G273" s="274">
        <v>12</v>
      </c>
      <c r="H273" s="236">
        <v>3</v>
      </c>
      <c r="I273" s="236">
        <v>4</v>
      </c>
      <c r="J273" s="275" t="s">
        <v>586</v>
      </c>
      <c r="K273" s="233">
        <v>120001</v>
      </c>
      <c r="L273" s="207"/>
    </row>
    <row r="274" spans="1:12" s="217" customFormat="1" ht="16.5" customHeight="1">
      <c r="A274" s="226" t="b">
        <v>1</v>
      </c>
      <c r="B274" s="271" t="s">
        <v>589</v>
      </c>
      <c r="C274" s="228">
        <v>9102003</v>
      </c>
      <c r="D274" s="272">
        <v>3</v>
      </c>
      <c r="E274" s="235">
        <v>1</v>
      </c>
      <c r="F274" s="273">
        <v>160003917</v>
      </c>
      <c r="G274" s="274">
        <v>12</v>
      </c>
      <c r="H274" s="236">
        <v>3</v>
      </c>
      <c r="I274" s="236">
        <v>4</v>
      </c>
      <c r="J274" s="275" t="s">
        <v>587</v>
      </c>
      <c r="K274" s="233">
        <v>120001</v>
      </c>
      <c r="L274" s="207"/>
    </row>
    <row r="275" spans="1:12" s="217" customFormat="1" ht="16.5" customHeight="1">
      <c r="A275" s="226" t="b">
        <v>1</v>
      </c>
      <c r="B275" s="271" t="s">
        <v>589</v>
      </c>
      <c r="C275" s="228">
        <v>9102003</v>
      </c>
      <c r="D275" s="228">
        <v>4</v>
      </c>
      <c r="E275" s="226">
        <v>1</v>
      </c>
      <c r="F275" s="268">
        <v>160003919</v>
      </c>
      <c r="G275" s="277">
        <v>9</v>
      </c>
      <c r="H275" s="269">
        <v>3</v>
      </c>
      <c r="I275" s="269">
        <v>5</v>
      </c>
      <c r="J275" s="270" t="s">
        <v>530</v>
      </c>
      <c r="K275" s="233">
        <v>120001</v>
      </c>
      <c r="L275" s="207"/>
    </row>
    <row r="276" spans="1:12" s="217" customFormat="1" ht="16.5" customHeight="1">
      <c r="A276" s="226" t="b">
        <v>1</v>
      </c>
      <c r="B276" s="271" t="s">
        <v>589</v>
      </c>
      <c r="C276" s="228">
        <v>9102003</v>
      </c>
      <c r="D276" s="228">
        <v>4</v>
      </c>
      <c r="E276" s="226">
        <v>1</v>
      </c>
      <c r="F276" s="268">
        <v>160003920</v>
      </c>
      <c r="G276" s="277">
        <v>9</v>
      </c>
      <c r="H276" s="269">
        <v>3</v>
      </c>
      <c r="I276" s="269">
        <v>5</v>
      </c>
      <c r="J276" s="270" t="s">
        <v>532</v>
      </c>
      <c r="K276" s="233">
        <v>120001</v>
      </c>
      <c r="L276" s="207"/>
    </row>
    <row r="277" spans="1:12" s="217" customFormat="1" ht="16.5" customHeight="1">
      <c r="A277" s="226" t="b">
        <v>1</v>
      </c>
      <c r="B277" s="271" t="s">
        <v>589</v>
      </c>
      <c r="C277" s="228">
        <v>9102003</v>
      </c>
      <c r="D277" s="228">
        <v>4</v>
      </c>
      <c r="E277" s="226">
        <v>1</v>
      </c>
      <c r="F277" s="268">
        <v>160003921</v>
      </c>
      <c r="G277" s="277">
        <v>9</v>
      </c>
      <c r="H277" s="269">
        <v>3</v>
      </c>
      <c r="I277" s="269">
        <v>5</v>
      </c>
      <c r="J277" s="270" t="s">
        <v>533</v>
      </c>
      <c r="K277" s="233">
        <v>120001</v>
      </c>
      <c r="L277" s="207"/>
    </row>
    <row r="278" spans="1:12" s="217" customFormat="1" ht="16.5" customHeight="1">
      <c r="A278" s="226" t="b">
        <v>1</v>
      </c>
      <c r="B278" s="271" t="s">
        <v>589</v>
      </c>
      <c r="C278" s="228">
        <v>9102003</v>
      </c>
      <c r="D278" s="228">
        <v>4</v>
      </c>
      <c r="E278" s="226">
        <v>1</v>
      </c>
      <c r="F278" s="268">
        <v>160003922</v>
      </c>
      <c r="G278" s="277">
        <v>9</v>
      </c>
      <c r="H278" s="269">
        <v>3</v>
      </c>
      <c r="I278" s="269">
        <v>5</v>
      </c>
      <c r="J278" s="270" t="s">
        <v>534</v>
      </c>
      <c r="K278" s="233">
        <v>120001</v>
      </c>
      <c r="L278" s="207"/>
    </row>
    <row r="279" spans="1:12" s="217" customFormat="1" ht="16.5" customHeight="1">
      <c r="A279" s="226" t="b">
        <v>1</v>
      </c>
      <c r="B279" s="271" t="s">
        <v>589</v>
      </c>
      <c r="C279" s="228">
        <v>9102003</v>
      </c>
      <c r="D279" s="228">
        <v>4</v>
      </c>
      <c r="E279" s="226">
        <v>1</v>
      </c>
      <c r="F279" s="268">
        <v>160003923</v>
      </c>
      <c r="G279" s="277">
        <v>9</v>
      </c>
      <c r="H279" s="269">
        <v>3</v>
      </c>
      <c r="I279" s="269">
        <v>5</v>
      </c>
      <c r="J279" s="270" t="s">
        <v>535</v>
      </c>
      <c r="K279" s="233">
        <v>120001</v>
      </c>
      <c r="L279" s="207"/>
    </row>
    <row r="280" spans="1:12" s="217" customFormat="1" ht="16.5" customHeight="1">
      <c r="A280" s="226" t="b">
        <v>1</v>
      </c>
      <c r="B280" s="271" t="s">
        <v>589</v>
      </c>
      <c r="C280" s="228">
        <v>9102003</v>
      </c>
      <c r="D280" s="228">
        <v>4</v>
      </c>
      <c r="E280" s="226">
        <v>1</v>
      </c>
      <c r="F280" s="268">
        <v>160003924</v>
      </c>
      <c r="G280" s="277">
        <v>9</v>
      </c>
      <c r="H280" s="269">
        <v>3</v>
      </c>
      <c r="I280" s="269">
        <v>5</v>
      </c>
      <c r="J280" s="270" t="s">
        <v>536</v>
      </c>
      <c r="K280" s="233">
        <v>120001</v>
      </c>
      <c r="L280" s="207"/>
    </row>
    <row r="281" spans="1:12" s="217" customFormat="1" ht="16.5" customHeight="1">
      <c r="A281" s="226" t="b">
        <v>1</v>
      </c>
      <c r="B281" s="226" t="s">
        <v>590</v>
      </c>
      <c r="C281" s="228">
        <v>9102004</v>
      </c>
      <c r="D281" s="272">
        <v>1</v>
      </c>
      <c r="E281" s="235">
        <v>1</v>
      </c>
      <c r="F281" s="273">
        <v>160003914</v>
      </c>
      <c r="G281" s="274">
        <v>12</v>
      </c>
      <c r="H281" s="241">
        <v>8</v>
      </c>
      <c r="I281" s="241">
        <v>8</v>
      </c>
      <c r="J281" s="275" t="s">
        <v>545</v>
      </c>
      <c r="K281" s="233">
        <v>120001</v>
      </c>
      <c r="L281" s="207"/>
    </row>
    <row r="282" spans="1:12" s="217" customFormat="1" ht="16.5" customHeight="1">
      <c r="A282" s="226" t="b">
        <v>1</v>
      </c>
      <c r="B282" s="226" t="s">
        <v>590</v>
      </c>
      <c r="C282" s="228">
        <v>9102004</v>
      </c>
      <c r="D282" s="272">
        <v>2</v>
      </c>
      <c r="E282" s="235">
        <v>1</v>
      </c>
      <c r="F282" s="273">
        <v>160003918</v>
      </c>
      <c r="G282" s="274">
        <v>12</v>
      </c>
      <c r="H282" s="241">
        <v>8</v>
      </c>
      <c r="I282" s="240">
        <v>9</v>
      </c>
      <c r="J282" s="276" t="s">
        <v>546</v>
      </c>
      <c r="K282" s="233">
        <v>120001</v>
      </c>
      <c r="L282" s="207"/>
    </row>
    <row r="283" spans="1:12" s="217" customFormat="1" ht="16.5" customHeight="1">
      <c r="A283" s="226" t="b">
        <v>1</v>
      </c>
      <c r="B283" s="226" t="s">
        <v>590</v>
      </c>
      <c r="C283" s="228">
        <v>9102004</v>
      </c>
      <c r="D283" s="272">
        <v>3</v>
      </c>
      <c r="E283" s="235">
        <v>1</v>
      </c>
      <c r="F283" s="273">
        <v>160003915</v>
      </c>
      <c r="G283" s="274">
        <v>16</v>
      </c>
      <c r="H283" s="236">
        <v>4</v>
      </c>
      <c r="I283" s="236">
        <v>5</v>
      </c>
      <c r="J283" s="275" t="s">
        <v>585</v>
      </c>
      <c r="K283" s="233">
        <v>120001</v>
      </c>
      <c r="L283" s="207"/>
    </row>
    <row r="284" spans="1:12" s="217" customFormat="1" ht="16.5" customHeight="1">
      <c r="A284" s="226" t="b">
        <v>1</v>
      </c>
      <c r="B284" s="226" t="s">
        <v>590</v>
      </c>
      <c r="C284" s="228">
        <v>9102004</v>
      </c>
      <c r="D284" s="272">
        <v>3</v>
      </c>
      <c r="E284" s="235">
        <v>1</v>
      </c>
      <c r="F284" s="273">
        <v>160003916</v>
      </c>
      <c r="G284" s="274">
        <v>16</v>
      </c>
      <c r="H284" s="236">
        <v>4</v>
      </c>
      <c r="I284" s="236">
        <v>5</v>
      </c>
      <c r="J284" s="275" t="s">
        <v>586</v>
      </c>
      <c r="K284" s="233">
        <v>120001</v>
      </c>
      <c r="L284" s="207"/>
    </row>
    <row r="285" spans="1:12" s="217" customFormat="1" ht="16.5" customHeight="1">
      <c r="A285" s="226" t="b">
        <v>1</v>
      </c>
      <c r="B285" s="226" t="s">
        <v>590</v>
      </c>
      <c r="C285" s="228">
        <v>9102004</v>
      </c>
      <c r="D285" s="272">
        <v>3</v>
      </c>
      <c r="E285" s="235">
        <v>1</v>
      </c>
      <c r="F285" s="273">
        <v>160003917</v>
      </c>
      <c r="G285" s="274">
        <v>16</v>
      </c>
      <c r="H285" s="236">
        <v>3</v>
      </c>
      <c r="I285" s="236">
        <v>4</v>
      </c>
      <c r="J285" s="275" t="s">
        <v>587</v>
      </c>
      <c r="K285" s="233">
        <v>120001</v>
      </c>
      <c r="L285" s="207"/>
    </row>
    <row r="286" spans="1:12" s="217" customFormat="1" ht="16.5" customHeight="1">
      <c r="A286" s="226" t="b">
        <v>1</v>
      </c>
      <c r="B286" s="226" t="s">
        <v>590</v>
      </c>
      <c r="C286" s="228">
        <v>9102004</v>
      </c>
      <c r="D286" s="228">
        <v>4</v>
      </c>
      <c r="E286" s="226">
        <v>1</v>
      </c>
      <c r="F286" s="268">
        <v>160003919</v>
      </c>
      <c r="G286" s="277">
        <v>12</v>
      </c>
      <c r="H286" s="269">
        <v>4</v>
      </c>
      <c r="I286" s="269">
        <v>6</v>
      </c>
      <c r="J286" s="270" t="s">
        <v>530</v>
      </c>
      <c r="K286" s="233">
        <v>120001</v>
      </c>
      <c r="L286" s="207"/>
    </row>
    <row r="287" spans="1:12" s="217" customFormat="1" ht="16.5" customHeight="1">
      <c r="A287" s="226" t="b">
        <v>1</v>
      </c>
      <c r="B287" s="226" t="s">
        <v>590</v>
      </c>
      <c r="C287" s="228">
        <v>9102004</v>
      </c>
      <c r="D287" s="228">
        <v>4</v>
      </c>
      <c r="E287" s="226">
        <v>1</v>
      </c>
      <c r="F287" s="268">
        <v>160003920</v>
      </c>
      <c r="G287" s="277">
        <v>12</v>
      </c>
      <c r="H287" s="269">
        <v>4</v>
      </c>
      <c r="I287" s="269">
        <v>6</v>
      </c>
      <c r="J287" s="270" t="s">
        <v>532</v>
      </c>
      <c r="K287" s="233">
        <v>120001</v>
      </c>
      <c r="L287" s="207"/>
    </row>
    <row r="288" spans="1:12" s="217" customFormat="1" ht="16.5" customHeight="1">
      <c r="A288" s="226" t="b">
        <v>1</v>
      </c>
      <c r="B288" s="226" t="s">
        <v>590</v>
      </c>
      <c r="C288" s="228">
        <v>9102004</v>
      </c>
      <c r="D288" s="228">
        <v>4</v>
      </c>
      <c r="E288" s="226">
        <v>1</v>
      </c>
      <c r="F288" s="268">
        <v>160003921</v>
      </c>
      <c r="G288" s="277">
        <v>12</v>
      </c>
      <c r="H288" s="269">
        <v>4</v>
      </c>
      <c r="I288" s="269">
        <v>6</v>
      </c>
      <c r="J288" s="270" t="s">
        <v>533</v>
      </c>
      <c r="K288" s="233">
        <v>120001</v>
      </c>
      <c r="L288" s="207"/>
    </row>
    <row r="289" spans="1:12" s="217" customFormat="1" ht="16.5" customHeight="1">
      <c r="A289" s="226" t="b">
        <v>1</v>
      </c>
      <c r="B289" s="226" t="s">
        <v>590</v>
      </c>
      <c r="C289" s="228">
        <v>9102004</v>
      </c>
      <c r="D289" s="228">
        <v>4</v>
      </c>
      <c r="E289" s="226">
        <v>1</v>
      </c>
      <c r="F289" s="268">
        <v>160003922</v>
      </c>
      <c r="G289" s="277">
        <v>12</v>
      </c>
      <c r="H289" s="269">
        <v>4</v>
      </c>
      <c r="I289" s="269">
        <v>6</v>
      </c>
      <c r="J289" s="270" t="s">
        <v>534</v>
      </c>
      <c r="K289" s="233">
        <v>120001</v>
      </c>
      <c r="L289" s="207"/>
    </row>
    <row r="290" spans="1:12" s="217" customFormat="1" ht="16.5" customHeight="1">
      <c r="A290" s="226" t="b">
        <v>1</v>
      </c>
      <c r="B290" s="226" t="s">
        <v>590</v>
      </c>
      <c r="C290" s="228">
        <v>9102004</v>
      </c>
      <c r="D290" s="228">
        <v>4</v>
      </c>
      <c r="E290" s="226">
        <v>1</v>
      </c>
      <c r="F290" s="268">
        <v>160003923</v>
      </c>
      <c r="G290" s="277">
        <v>12</v>
      </c>
      <c r="H290" s="269">
        <v>4</v>
      </c>
      <c r="I290" s="269">
        <v>6</v>
      </c>
      <c r="J290" s="270" t="s">
        <v>535</v>
      </c>
      <c r="K290" s="233">
        <v>120001</v>
      </c>
      <c r="L290" s="207"/>
    </row>
    <row r="291" spans="1:12" s="217" customFormat="1" ht="16.5" customHeight="1">
      <c r="A291" s="226" t="b">
        <v>1</v>
      </c>
      <c r="B291" s="226" t="s">
        <v>590</v>
      </c>
      <c r="C291" s="228">
        <v>9102004</v>
      </c>
      <c r="D291" s="228">
        <v>4</v>
      </c>
      <c r="E291" s="226">
        <v>1</v>
      </c>
      <c r="F291" s="268">
        <v>160003924</v>
      </c>
      <c r="G291" s="277">
        <v>12</v>
      </c>
      <c r="H291" s="269">
        <v>4</v>
      </c>
      <c r="I291" s="269">
        <v>6</v>
      </c>
      <c r="J291" s="270" t="s">
        <v>536</v>
      </c>
      <c r="K291" s="233">
        <v>120001</v>
      </c>
      <c r="L291" s="207"/>
    </row>
    <row r="292" spans="1:12" s="217" customFormat="1" ht="16.5" customHeight="1">
      <c r="A292" s="226" t="b">
        <v>1</v>
      </c>
      <c r="B292" s="271" t="s">
        <v>591</v>
      </c>
      <c r="C292" s="228">
        <v>9102005</v>
      </c>
      <c r="D292" s="272">
        <v>1</v>
      </c>
      <c r="E292" s="235">
        <v>1</v>
      </c>
      <c r="F292" s="273">
        <v>160003914</v>
      </c>
      <c r="G292" s="274">
        <v>15</v>
      </c>
      <c r="H292" s="241">
        <v>9</v>
      </c>
      <c r="I292" s="241">
        <v>9</v>
      </c>
      <c r="J292" s="275" t="s">
        <v>545</v>
      </c>
      <c r="K292" s="233">
        <v>120001</v>
      </c>
      <c r="L292" s="207"/>
    </row>
    <row r="293" spans="1:12" s="217" customFormat="1" ht="16.5" customHeight="1">
      <c r="A293" s="226" t="b">
        <v>1</v>
      </c>
      <c r="B293" s="271" t="s">
        <v>591</v>
      </c>
      <c r="C293" s="228">
        <v>9102005</v>
      </c>
      <c r="D293" s="272">
        <v>2</v>
      </c>
      <c r="E293" s="235">
        <v>1</v>
      </c>
      <c r="F293" s="273">
        <v>160003918</v>
      </c>
      <c r="G293" s="274">
        <v>15</v>
      </c>
      <c r="H293" s="241">
        <v>9</v>
      </c>
      <c r="I293" s="240">
        <v>10</v>
      </c>
      <c r="J293" s="276" t="s">
        <v>546</v>
      </c>
      <c r="K293" s="233">
        <v>120001</v>
      </c>
      <c r="L293" s="207"/>
    </row>
    <row r="294" spans="1:12" s="217" customFormat="1" ht="16.5" customHeight="1">
      <c r="A294" s="226" t="b">
        <v>1</v>
      </c>
      <c r="B294" s="271" t="s">
        <v>591</v>
      </c>
      <c r="C294" s="228">
        <v>9102005</v>
      </c>
      <c r="D294" s="272">
        <v>3</v>
      </c>
      <c r="E294" s="235">
        <v>1</v>
      </c>
      <c r="F294" s="273">
        <v>160003915</v>
      </c>
      <c r="G294" s="274">
        <v>20</v>
      </c>
      <c r="H294" s="236">
        <v>4</v>
      </c>
      <c r="I294" s="236">
        <v>5</v>
      </c>
      <c r="J294" s="275" t="s">
        <v>585</v>
      </c>
      <c r="K294" s="233">
        <v>120001</v>
      </c>
      <c r="L294" s="207"/>
    </row>
    <row r="295" spans="1:12" s="217" customFormat="1" ht="16.5" customHeight="1">
      <c r="A295" s="226" t="b">
        <v>1</v>
      </c>
      <c r="B295" s="271" t="s">
        <v>591</v>
      </c>
      <c r="C295" s="228">
        <v>9102005</v>
      </c>
      <c r="D295" s="272">
        <v>3</v>
      </c>
      <c r="E295" s="235">
        <v>1</v>
      </c>
      <c r="F295" s="273">
        <v>160003916</v>
      </c>
      <c r="G295" s="274">
        <v>20</v>
      </c>
      <c r="H295" s="236">
        <v>4</v>
      </c>
      <c r="I295" s="236">
        <v>5</v>
      </c>
      <c r="J295" s="275" t="s">
        <v>586</v>
      </c>
      <c r="K295" s="233">
        <v>120001</v>
      </c>
      <c r="L295" s="207"/>
    </row>
    <row r="296" spans="1:12" s="217" customFormat="1" ht="16.5" customHeight="1">
      <c r="A296" s="226" t="b">
        <v>1</v>
      </c>
      <c r="B296" s="271" t="s">
        <v>591</v>
      </c>
      <c r="C296" s="228">
        <v>9102005</v>
      </c>
      <c r="D296" s="272">
        <v>3</v>
      </c>
      <c r="E296" s="235">
        <v>1</v>
      </c>
      <c r="F296" s="273">
        <v>160003917</v>
      </c>
      <c r="G296" s="274">
        <v>20</v>
      </c>
      <c r="H296" s="236">
        <v>3</v>
      </c>
      <c r="I296" s="236">
        <v>4</v>
      </c>
      <c r="J296" s="275" t="s">
        <v>587</v>
      </c>
      <c r="K296" s="233">
        <v>120001</v>
      </c>
      <c r="L296" s="207"/>
    </row>
    <row r="297" spans="1:12" s="217" customFormat="1" ht="16.5" customHeight="1">
      <c r="A297" s="226" t="b">
        <v>1</v>
      </c>
      <c r="B297" s="271" t="s">
        <v>591</v>
      </c>
      <c r="C297" s="228">
        <v>9102005</v>
      </c>
      <c r="D297" s="228">
        <v>4</v>
      </c>
      <c r="E297" s="226">
        <v>1</v>
      </c>
      <c r="F297" s="268">
        <v>160003919</v>
      </c>
      <c r="G297" s="277">
        <v>15</v>
      </c>
      <c r="H297" s="269">
        <v>4</v>
      </c>
      <c r="I297" s="269">
        <v>6</v>
      </c>
      <c r="J297" s="270" t="s">
        <v>530</v>
      </c>
      <c r="K297" s="233">
        <v>120001</v>
      </c>
      <c r="L297" s="207"/>
    </row>
    <row r="298" spans="1:12" s="217" customFormat="1" ht="16.5" customHeight="1">
      <c r="A298" s="226" t="b">
        <v>1</v>
      </c>
      <c r="B298" s="271" t="s">
        <v>591</v>
      </c>
      <c r="C298" s="228">
        <v>9102005</v>
      </c>
      <c r="D298" s="228">
        <v>4</v>
      </c>
      <c r="E298" s="226">
        <v>1</v>
      </c>
      <c r="F298" s="268">
        <v>160003920</v>
      </c>
      <c r="G298" s="277">
        <v>15</v>
      </c>
      <c r="H298" s="269">
        <v>4</v>
      </c>
      <c r="I298" s="269">
        <v>6</v>
      </c>
      <c r="J298" s="270" t="s">
        <v>532</v>
      </c>
      <c r="K298" s="233">
        <v>120001</v>
      </c>
      <c r="L298" s="207"/>
    </row>
    <row r="299" spans="1:12" s="217" customFormat="1" ht="16.5" customHeight="1">
      <c r="A299" s="226" t="b">
        <v>1</v>
      </c>
      <c r="B299" s="271" t="s">
        <v>591</v>
      </c>
      <c r="C299" s="228">
        <v>9102005</v>
      </c>
      <c r="D299" s="228">
        <v>4</v>
      </c>
      <c r="E299" s="226">
        <v>1</v>
      </c>
      <c r="F299" s="268">
        <v>160003921</v>
      </c>
      <c r="G299" s="277">
        <v>15</v>
      </c>
      <c r="H299" s="269">
        <v>4</v>
      </c>
      <c r="I299" s="269">
        <v>6</v>
      </c>
      <c r="J299" s="270" t="s">
        <v>533</v>
      </c>
      <c r="K299" s="233">
        <v>120001</v>
      </c>
      <c r="L299" s="207"/>
    </row>
    <row r="300" spans="1:12" s="217" customFormat="1" ht="16.5" customHeight="1">
      <c r="A300" s="226" t="b">
        <v>1</v>
      </c>
      <c r="B300" s="271" t="s">
        <v>591</v>
      </c>
      <c r="C300" s="228">
        <v>9102005</v>
      </c>
      <c r="D300" s="228">
        <v>4</v>
      </c>
      <c r="E300" s="226">
        <v>1</v>
      </c>
      <c r="F300" s="268">
        <v>160003922</v>
      </c>
      <c r="G300" s="277">
        <v>15</v>
      </c>
      <c r="H300" s="269">
        <v>4</v>
      </c>
      <c r="I300" s="269">
        <v>6</v>
      </c>
      <c r="J300" s="270" t="s">
        <v>534</v>
      </c>
      <c r="K300" s="233">
        <v>120001</v>
      </c>
      <c r="L300" s="207"/>
    </row>
    <row r="301" spans="1:12" s="217" customFormat="1" ht="16.5" customHeight="1">
      <c r="A301" s="226" t="b">
        <v>1</v>
      </c>
      <c r="B301" s="271" t="s">
        <v>591</v>
      </c>
      <c r="C301" s="228">
        <v>9102005</v>
      </c>
      <c r="D301" s="228">
        <v>4</v>
      </c>
      <c r="E301" s="226">
        <v>1</v>
      </c>
      <c r="F301" s="268">
        <v>160003923</v>
      </c>
      <c r="G301" s="277">
        <v>15</v>
      </c>
      <c r="H301" s="269">
        <v>4</v>
      </c>
      <c r="I301" s="269">
        <v>6</v>
      </c>
      <c r="J301" s="270" t="s">
        <v>535</v>
      </c>
      <c r="K301" s="233">
        <v>120001</v>
      </c>
      <c r="L301" s="207"/>
    </row>
    <row r="302" spans="1:12" s="217" customFormat="1" ht="16.5" customHeight="1">
      <c r="A302" s="226" t="b">
        <v>1</v>
      </c>
      <c r="B302" s="271" t="s">
        <v>591</v>
      </c>
      <c r="C302" s="228">
        <v>9102005</v>
      </c>
      <c r="D302" s="228">
        <v>4</v>
      </c>
      <c r="E302" s="226">
        <v>1</v>
      </c>
      <c r="F302" s="268">
        <v>160003924</v>
      </c>
      <c r="G302" s="277">
        <v>15</v>
      </c>
      <c r="H302" s="269">
        <v>4</v>
      </c>
      <c r="I302" s="269">
        <v>6</v>
      </c>
      <c r="J302" s="270" t="s">
        <v>536</v>
      </c>
      <c r="K302" s="233">
        <v>120001</v>
      </c>
      <c r="L302" s="207"/>
    </row>
    <row r="303" spans="1:12" s="217" customFormat="1" ht="16.5" customHeight="1">
      <c r="A303" s="226" t="b">
        <v>1</v>
      </c>
      <c r="B303" s="226" t="s">
        <v>592</v>
      </c>
      <c r="C303" s="228">
        <v>9102006</v>
      </c>
      <c r="D303" s="272">
        <v>1</v>
      </c>
      <c r="E303" s="235">
        <v>1</v>
      </c>
      <c r="F303" s="273">
        <v>160003914</v>
      </c>
      <c r="G303" s="274">
        <v>18</v>
      </c>
      <c r="H303" s="241">
        <v>10</v>
      </c>
      <c r="I303" s="241">
        <v>10</v>
      </c>
      <c r="J303" s="275" t="s">
        <v>545</v>
      </c>
      <c r="K303" s="233">
        <v>120001</v>
      </c>
      <c r="L303" s="207"/>
    </row>
    <row r="304" spans="1:12" s="217" customFormat="1" ht="16.5" customHeight="1">
      <c r="A304" s="226" t="b">
        <v>1</v>
      </c>
      <c r="B304" s="226" t="s">
        <v>592</v>
      </c>
      <c r="C304" s="228">
        <v>9102006</v>
      </c>
      <c r="D304" s="272">
        <v>2</v>
      </c>
      <c r="E304" s="235">
        <v>1</v>
      </c>
      <c r="F304" s="273">
        <v>160003918</v>
      </c>
      <c r="G304" s="274">
        <v>18</v>
      </c>
      <c r="H304" s="241">
        <v>10</v>
      </c>
      <c r="I304" s="240">
        <v>11</v>
      </c>
      <c r="J304" s="276" t="s">
        <v>546</v>
      </c>
      <c r="K304" s="233">
        <v>120001</v>
      </c>
      <c r="L304" s="207"/>
    </row>
    <row r="305" spans="1:12" s="217" customFormat="1" ht="16.5" customHeight="1">
      <c r="A305" s="226" t="b">
        <v>1</v>
      </c>
      <c r="B305" s="226" t="s">
        <v>592</v>
      </c>
      <c r="C305" s="228">
        <v>9102006</v>
      </c>
      <c r="D305" s="272">
        <v>3</v>
      </c>
      <c r="E305" s="235">
        <v>1</v>
      </c>
      <c r="F305" s="273">
        <v>160003915</v>
      </c>
      <c r="G305" s="274">
        <v>24</v>
      </c>
      <c r="H305" s="236">
        <v>5</v>
      </c>
      <c r="I305" s="236">
        <v>6</v>
      </c>
      <c r="J305" s="275" t="s">
        <v>585</v>
      </c>
      <c r="K305" s="233">
        <v>120001</v>
      </c>
      <c r="L305" s="207"/>
    </row>
    <row r="306" spans="1:12" s="217" customFormat="1" ht="16.5" customHeight="1">
      <c r="A306" s="226" t="b">
        <v>1</v>
      </c>
      <c r="B306" s="226" t="s">
        <v>592</v>
      </c>
      <c r="C306" s="228">
        <v>9102006</v>
      </c>
      <c r="D306" s="272">
        <v>3</v>
      </c>
      <c r="E306" s="235">
        <v>1</v>
      </c>
      <c r="F306" s="273">
        <v>160003916</v>
      </c>
      <c r="G306" s="274">
        <v>24</v>
      </c>
      <c r="H306" s="236">
        <v>5</v>
      </c>
      <c r="I306" s="236">
        <v>6</v>
      </c>
      <c r="J306" s="275" t="s">
        <v>586</v>
      </c>
      <c r="K306" s="233">
        <v>120001</v>
      </c>
      <c r="L306" s="207"/>
    </row>
    <row r="307" spans="1:12" s="217" customFormat="1" ht="16.5" customHeight="1">
      <c r="A307" s="226" t="b">
        <v>1</v>
      </c>
      <c r="B307" s="226" t="s">
        <v>592</v>
      </c>
      <c r="C307" s="228">
        <v>9102006</v>
      </c>
      <c r="D307" s="272">
        <v>3</v>
      </c>
      <c r="E307" s="235">
        <v>1</v>
      </c>
      <c r="F307" s="273">
        <v>160003917</v>
      </c>
      <c r="G307" s="274">
        <v>24</v>
      </c>
      <c r="H307" s="236">
        <v>5</v>
      </c>
      <c r="I307" s="236">
        <v>6</v>
      </c>
      <c r="J307" s="275" t="s">
        <v>587</v>
      </c>
      <c r="K307" s="233">
        <v>120001</v>
      </c>
      <c r="L307" s="207"/>
    </row>
    <row r="308" spans="1:12" s="217" customFormat="1" ht="16.5" customHeight="1">
      <c r="A308" s="226" t="b">
        <v>1</v>
      </c>
      <c r="B308" s="226" t="s">
        <v>592</v>
      </c>
      <c r="C308" s="228">
        <v>9102006</v>
      </c>
      <c r="D308" s="228">
        <v>4</v>
      </c>
      <c r="E308" s="226">
        <v>1</v>
      </c>
      <c r="F308" s="268">
        <v>160003919</v>
      </c>
      <c r="G308" s="277">
        <v>18</v>
      </c>
      <c r="H308" s="269">
        <v>5</v>
      </c>
      <c r="I308" s="269">
        <v>7</v>
      </c>
      <c r="J308" s="270" t="s">
        <v>530</v>
      </c>
      <c r="K308" s="233">
        <v>120001</v>
      </c>
      <c r="L308" s="207"/>
    </row>
    <row r="309" spans="1:12" s="217" customFormat="1" ht="16.5" customHeight="1">
      <c r="A309" s="226" t="b">
        <v>1</v>
      </c>
      <c r="B309" s="226" t="s">
        <v>592</v>
      </c>
      <c r="C309" s="228">
        <v>9102006</v>
      </c>
      <c r="D309" s="228">
        <v>4</v>
      </c>
      <c r="E309" s="226">
        <v>1</v>
      </c>
      <c r="F309" s="268">
        <v>160003920</v>
      </c>
      <c r="G309" s="277">
        <v>18</v>
      </c>
      <c r="H309" s="269">
        <v>5</v>
      </c>
      <c r="I309" s="269">
        <v>7</v>
      </c>
      <c r="J309" s="270" t="s">
        <v>532</v>
      </c>
      <c r="K309" s="233">
        <v>120001</v>
      </c>
      <c r="L309" s="207"/>
    </row>
    <row r="310" spans="1:12" s="217" customFormat="1" ht="16.5" customHeight="1">
      <c r="A310" s="226" t="b">
        <v>1</v>
      </c>
      <c r="B310" s="226" t="s">
        <v>592</v>
      </c>
      <c r="C310" s="228">
        <v>9102006</v>
      </c>
      <c r="D310" s="228">
        <v>4</v>
      </c>
      <c r="E310" s="226">
        <v>1</v>
      </c>
      <c r="F310" s="268">
        <v>160003921</v>
      </c>
      <c r="G310" s="277">
        <v>18</v>
      </c>
      <c r="H310" s="269">
        <v>5</v>
      </c>
      <c r="I310" s="269">
        <v>7</v>
      </c>
      <c r="J310" s="270" t="s">
        <v>533</v>
      </c>
      <c r="K310" s="233">
        <v>120001</v>
      </c>
      <c r="L310" s="207"/>
    </row>
    <row r="311" spans="1:12" s="217" customFormat="1" ht="16.5" customHeight="1">
      <c r="A311" s="226" t="b">
        <v>1</v>
      </c>
      <c r="B311" s="226" t="s">
        <v>592</v>
      </c>
      <c r="C311" s="228">
        <v>9102006</v>
      </c>
      <c r="D311" s="228">
        <v>4</v>
      </c>
      <c r="E311" s="226">
        <v>1</v>
      </c>
      <c r="F311" s="268">
        <v>160003922</v>
      </c>
      <c r="G311" s="277">
        <v>18</v>
      </c>
      <c r="H311" s="269">
        <v>5</v>
      </c>
      <c r="I311" s="269">
        <v>7</v>
      </c>
      <c r="J311" s="270" t="s">
        <v>534</v>
      </c>
      <c r="K311" s="233">
        <v>120001</v>
      </c>
      <c r="L311" s="207"/>
    </row>
    <row r="312" spans="1:12" s="217" customFormat="1" ht="16.5" customHeight="1">
      <c r="A312" s="226" t="b">
        <v>1</v>
      </c>
      <c r="B312" s="226" t="s">
        <v>592</v>
      </c>
      <c r="C312" s="228">
        <v>9102006</v>
      </c>
      <c r="D312" s="228">
        <v>4</v>
      </c>
      <c r="E312" s="226">
        <v>1</v>
      </c>
      <c r="F312" s="268">
        <v>160003923</v>
      </c>
      <c r="G312" s="277">
        <v>18</v>
      </c>
      <c r="H312" s="269">
        <v>5</v>
      </c>
      <c r="I312" s="269">
        <v>7</v>
      </c>
      <c r="J312" s="270" t="s">
        <v>535</v>
      </c>
      <c r="K312" s="233">
        <v>120001</v>
      </c>
      <c r="L312" s="207"/>
    </row>
    <row r="313" spans="1:12" s="217" customFormat="1" ht="16.5" customHeight="1">
      <c r="A313" s="226" t="b">
        <v>1</v>
      </c>
      <c r="B313" s="226" t="s">
        <v>592</v>
      </c>
      <c r="C313" s="228">
        <v>9102006</v>
      </c>
      <c r="D313" s="228">
        <v>4</v>
      </c>
      <c r="E313" s="226">
        <v>1</v>
      </c>
      <c r="F313" s="268">
        <v>160003924</v>
      </c>
      <c r="G313" s="277">
        <v>18</v>
      </c>
      <c r="H313" s="269">
        <v>5</v>
      </c>
      <c r="I313" s="269">
        <v>7</v>
      </c>
      <c r="J313" s="270" t="s">
        <v>536</v>
      </c>
      <c r="K313" s="233">
        <v>120001</v>
      </c>
      <c r="L313" s="207"/>
    </row>
    <row r="314" spans="1:12" s="217" customFormat="1" ht="16.5" customHeight="1">
      <c r="A314" s="226" t="b">
        <v>1</v>
      </c>
      <c r="B314" s="271" t="s">
        <v>593</v>
      </c>
      <c r="C314" s="228">
        <v>9102007</v>
      </c>
      <c r="D314" s="272">
        <v>1</v>
      </c>
      <c r="E314" s="235">
        <v>1</v>
      </c>
      <c r="F314" s="273">
        <v>160003914</v>
      </c>
      <c r="G314" s="274">
        <v>21</v>
      </c>
      <c r="H314" s="241">
        <v>10</v>
      </c>
      <c r="I314" s="241">
        <v>11</v>
      </c>
      <c r="J314" s="275" t="s">
        <v>545</v>
      </c>
      <c r="K314" s="233">
        <v>120001</v>
      </c>
      <c r="L314" s="207"/>
    </row>
    <row r="315" spans="1:12" s="217" customFormat="1" ht="16.5" customHeight="1">
      <c r="A315" s="226" t="b">
        <v>1</v>
      </c>
      <c r="B315" s="271" t="s">
        <v>593</v>
      </c>
      <c r="C315" s="228">
        <v>9102007</v>
      </c>
      <c r="D315" s="272">
        <v>2</v>
      </c>
      <c r="E315" s="235">
        <v>1</v>
      </c>
      <c r="F315" s="273">
        <v>160003918</v>
      </c>
      <c r="G315" s="274">
        <v>21</v>
      </c>
      <c r="H315" s="241">
        <v>10</v>
      </c>
      <c r="I315" s="240">
        <v>12</v>
      </c>
      <c r="J315" s="276" t="s">
        <v>546</v>
      </c>
      <c r="K315" s="233">
        <v>120001</v>
      </c>
      <c r="L315" s="207"/>
    </row>
    <row r="316" spans="1:12" s="217" customFormat="1" ht="16.5" customHeight="1">
      <c r="A316" s="226" t="b">
        <v>1</v>
      </c>
      <c r="B316" s="271" t="s">
        <v>593</v>
      </c>
      <c r="C316" s="228">
        <v>9102007</v>
      </c>
      <c r="D316" s="272">
        <v>3</v>
      </c>
      <c r="E316" s="235">
        <v>1</v>
      </c>
      <c r="F316" s="273">
        <v>160003915</v>
      </c>
      <c r="G316" s="274">
        <v>28</v>
      </c>
      <c r="H316" s="236">
        <v>5</v>
      </c>
      <c r="I316" s="236">
        <v>6</v>
      </c>
      <c r="J316" s="275" t="s">
        <v>585</v>
      </c>
      <c r="K316" s="233">
        <v>120001</v>
      </c>
      <c r="L316" s="207"/>
    </row>
    <row r="317" spans="1:12" s="217" customFormat="1" ht="16.5" customHeight="1">
      <c r="A317" s="226" t="b">
        <v>1</v>
      </c>
      <c r="B317" s="271" t="s">
        <v>593</v>
      </c>
      <c r="C317" s="228">
        <v>9102007</v>
      </c>
      <c r="D317" s="272">
        <v>3</v>
      </c>
      <c r="E317" s="235">
        <v>1</v>
      </c>
      <c r="F317" s="273">
        <v>160003916</v>
      </c>
      <c r="G317" s="274">
        <v>28</v>
      </c>
      <c r="H317" s="236">
        <v>5</v>
      </c>
      <c r="I317" s="236">
        <v>6</v>
      </c>
      <c r="J317" s="275" t="s">
        <v>586</v>
      </c>
      <c r="K317" s="233">
        <v>120001</v>
      </c>
      <c r="L317" s="207"/>
    </row>
    <row r="318" spans="1:12" s="217" customFormat="1" ht="16.5" customHeight="1">
      <c r="A318" s="226" t="b">
        <v>1</v>
      </c>
      <c r="B318" s="271" t="s">
        <v>593</v>
      </c>
      <c r="C318" s="228">
        <v>9102007</v>
      </c>
      <c r="D318" s="272">
        <v>3</v>
      </c>
      <c r="E318" s="235">
        <v>1</v>
      </c>
      <c r="F318" s="273">
        <v>160003917</v>
      </c>
      <c r="G318" s="274">
        <v>28</v>
      </c>
      <c r="H318" s="236">
        <v>5</v>
      </c>
      <c r="I318" s="236">
        <v>6</v>
      </c>
      <c r="J318" s="275" t="s">
        <v>587</v>
      </c>
      <c r="K318" s="233">
        <v>120001</v>
      </c>
      <c r="L318" s="207"/>
    </row>
    <row r="319" spans="1:12" s="217" customFormat="1" ht="16.5" customHeight="1">
      <c r="A319" s="226" t="b">
        <v>1</v>
      </c>
      <c r="B319" s="271" t="s">
        <v>593</v>
      </c>
      <c r="C319" s="228">
        <v>9102007</v>
      </c>
      <c r="D319" s="228">
        <v>4</v>
      </c>
      <c r="E319" s="226">
        <v>1</v>
      </c>
      <c r="F319" s="268">
        <v>160003919</v>
      </c>
      <c r="G319" s="277">
        <v>21</v>
      </c>
      <c r="H319" s="269">
        <v>5</v>
      </c>
      <c r="I319" s="269">
        <v>7</v>
      </c>
      <c r="J319" s="270" t="s">
        <v>530</v>
      </c>
      <c r="K319" s="233">
        <v>120001</v>
      </c>
      <c r="L319" s="207"/>
    </row>
    <row r="320" spans="1:12" s="217" customFormat="1" ht="16.5" customHeight="1">
      <c r="A320" s="226" t="b">
        <v>1</v>
      </c>
      <c r="B320" s="271" t="s">
        <v>593</v>
      </c>
      <c r="C320" s="228">
        <v>9102007</v>
      </c>
      <c r="D320" s="228">
        <v>4</v>
      </c>
      <c r="E320" s="226">
        <v>1</v>
      </c>
      <c r="F320" s="268">
        <v>160003920</v>
      </c>
      <c r="G320" s="277">
        <v>21</v>
      </c>
      <c r="H320" s="269">
        <v>5</v>
      </c>
      <c r="I320" s="269">
        <v>7</v>
      </c>
      <c r="J320" s="270" t="s">
        <v>532</v>
      </c>
      <c r="K320" s="233">
        <v>120001</v>
      </c>
      <c r="L320" s="207"/>
    </row>
    <row r="321" spans="1:12" s="217" customFormat="1" ht="16.5" customHeight="1">
      <c r="A321" s="226" t="b">
        <v>1</v>
      </c>
      <c r="B321" s="271" t="s">
        <v>593</v>
      </c>
      <c r="C321" s="228">
        <v>9102007</v>
      </c>
      <c r="D321" s="228">
        <v>4</v>
      </c>
      <c r="E321" s="226">
        <v>1</v>
      </c>
      <c r="F321" s="268">
        <v>160003921</v>
      </c>
      <c r="G321" s="277">
        <v>21</v>
      </c>
      <c r="H321" s="269">
        <v>5</v>
      </c>
      <c r="I321" s="269">
        <v>7</v>
      </c>
      <c r="J321" s="270" t="s">
        <v>533</v>
      </c>
      <c r="K321" s="233">
        <v>120001</v>
      </c>
      <c r="L321" s="207"/>
    </row>
    <row r="322" spans="1:12" s="217" customFormat="1" ht="16.5" customHeight="1">
      <c r="A322" s="226" t="b">
        <v>1</v>
      </c>
      <c r="B322" s="271" t="s">
        <v>593</v>
      </c>
      <c r="C322" s="228">
        <v>9102007</v>
      </c>
      <c r="D322" s="228">
        <v>4</v>
      </c>
      <c r="E322" s="226">
        <v>1</v>
      </c>
      <c r="F322" s="268">
        <v>160003922</v>
      </c>
      <c r="G322" s="277">
        <v>21</v>
      </c>
      <c r="H322" s="269">
        <v>5</v>
      </c>
      <c r="I322" s="269">
        <v>7</v>
      </c>
      <c r="J322" s="270" t="s">
        <v>534</v>
      </c>
      <c r="K322" s="233">
        <v>120001</v>
      </c>
      <c r="L322" s="207"/>
    </row>
    <row r="323" spans="1:12" s="217" customFormat="1" ht="16.5" customHeight="1">
      <c r="A323" s="226" t="b">
        <v>1</v>
      </c>
      <c r="B323" s="271" t="s">
        <v>593</v>
      </c>
      <c r="C323" s="228">
        <v>9102007</v>
      </c>
      <c r="D323" s="228">
        <v>4</v>
      </c>
      <c r="E323" s="226">
        <v>1</v>
      </c>
      <c r="F323" s="268">
        <v>160003923</v>
      </c>
      <c r="G323" s="277">
        <v>21</v>
      </c>
      <c r="H323" s="269">
        <v>5</v>
      </c>
      <c r="I323" s="269">
        <v>7</v>
      </c>
      <c r="J323" s="270" t="s">
        <v>535</v>
      </c>
      <c r="K323" s="233">
        <v>120001</v>
      </c>
      <c r="L323" s="207"/>
    </row>
    <row r="324" spans="1:12" s="217" customFormat="1" ht="16.5" customHeight="1">
      <c r="A324" s="226" t="b">
        <v>1</v>
      </c>
      <c r="B324" s="271" t="s">
        <v>593</v>
      </c>
      <c r="C324" s="228">
        <v>9102007</v>
      </c>
      <c r="D324" s="228">
        <v>4</v>
      </c>
      <c r="E324" s="226">
        <v>1</v>
      </c>
      <c r="F324" s="268">
        <v>160003924</v>
      </c>
      <c r="G324" s="277">
        <v>21</v>
      </c>
      <c r="H324" s="269">
        <v>5</v>
      </c>
      <c r="I324" s="269">
        <v>7</v>
      </c>
      <c r="J324" s="270" t="s">
        <v>536</v>
      </c>
      <c r="K324" s="233">
        <v>120001</v>
      </c>
      <c r="L324" s="207"/>
    </row>
    <row r="325" spans="1:12" s="217" customFormat="1" ht="16.5" customHeight="1">
      <c r="A325" s="226" t="b">
        <v>1</v>
      </c>
      <c r="B325" s="226" t="s">
        <v>594</v>
      </c>
      <c r="C325" s="228">
        <v>9102008</v>
      </c>
      <c r="D325" s="272">
        <v>1</v>
      </c>
      <c r="E325" s="235">
        <v>1</v>
      </c>
      <c r="F325" s="273">
        <v>160003914</v>
      </c>
      <c r="G325" s="274">
        <v>24</v>
      </c>
      <c r="H325" s="241">
        <v>10</v>
      </c>
      <c r="I325" s="241">
        <v>12</v>
      </c>
      <c r="J325" s="275" t="s">
        <v>545</v>
      </c>
      <c r="K325" s="233">
        <v>120001</v>
      </c>
      <c r="L325" s="207"/>
    </row>
    <row r="326" spans="1:12" s="217" customFormat="1" ht="16.5" customHeight="1">
      <c r="A326" s="226" t="b">
        <v>1</v>
      </c>
      <c r="B326" s="226" t="s">
        <v>594</v>
      </c>
      <c r="C326" s="228">
        <v>9102008</v>
      </c>
      <c r="D326" s="272">
        <v>2</v>
      </c>
      <c r="E326" s="235">
        <v>1</v>
      </c>
      <c r="F326" s="273">
        <v>160003918</v>
      </c>
      <c r="G326" s="274">
        <v>24</v>
      </c>
      <c r="H326" s="241">
        <v>10</v>
      </c>
      <c r="I326" s="240">
        <v>13</v>
      </c>
      <c r="J326" s="276" t="s">
        <v>546</v>
      </c>
      <c r="K326" s="233">
        <v>120001</v>
      </c>
      <c r="L326" s="207"/>
    </row>
    <row r="327" spans="1:12" s="217" customFormat="1" ht="16.5" customHeight="1">
      <c r="A327" s="226" t="b">
        <v>1</v>
      </c>
      <c r="B327" s="226" t="s">
        <v>594</v>
      </c>
      <c r="C327" s="228">
        <v>9102008</v>
      </c>
      <c r="D327" s="272">
        <v>3</v>
      </c>
      <c r="E327" s="235">
        <v>1</v>
      </c>
      <c r="F327" s="273">
        <v>160003915</v>
      </c>
      <c r="G327" s="274">
        <v>32</v>
      </c>
      <c r="H327" s="236">
        <v>6</v>
      </c>
      <c r="I327" s="236">
        <v>7</v>
      </c>
      <c r="J327" s="275" t="s">
        <v>585</v>
      </c>
      <c r="K327" s="233">
        <v>120001</v>
      </c>
      <c r="L327" s="207"/>
    </row>
    <row r="328" spans="1:12" s="217" customFormat="1" ht="16.5" customHeight="1">
      <c r="A328" s="226" t="b">
        <v>1</v>
      </c>
      <c r="B328" s="226" t="s">
        <v>594</v>
      </c>
      <c r="C328" s="228">
        <v>9102008</v>
      </c>
      <c r="D328" s="272">
        <v>3</v>
      </c>
      <c r="E328" s="235">
        <v>1</v>
      </c>
      <c r="F328" s="273">
        <v>160003916</v>
      </c>
      <c r="G328" s="274">
        <v>32</v>
      </c>
      <c r="H328" s="236">
        <v>6</v>
      </c>
      <c r="I328" s="236">
        <v>7</v>
      </c>
      <c r="J328" s="275" t="s">
        <v>586</v>
      </c>
      <c r="K328" s="233">
        <v>120001</v>
      </c>
      <c r="L328" s="207"/>
    </row>
    <row r="329" spans="1:12" s="217" customFormat="1" ht="16.5" customHeight="1">
      <c r="A329" s="226" t="b">
        <v>1</v>
      </c>
      <c r="B329" s="226" t="s">
        <v>594</v>
      </c>
      <c r="C329" s="228">
        <v>9102008</v>
      </c>
      <c r="D329" s="272">
        <v>3</v>
      </c>
      <c r="E329" s="235">
        <v>1</v>
      </c>
      <c r="F329" s="273">
        <v>160003917</v>
      </c>
      <c r="G329" s="274">
        <v>32</v>
      </c>
      <c r="H329" s="236">
        <v>6</v>
      </c>
      <c r="I329" s="236">
        <v>7</v>
      </c>
      <c r="J329" s="275" t="s">
        <v>587</v>
      </c>
      <c r="K329" s="233">
        <v>120001</v>
      </c>
      <c r="L329" s="207"/>
    </row>
    <row r="330" spans="1:12" s="217" customFormat="1" ht="16.5" customHeight="1">
      <c r="A330" s="226" t="b">
        <v>1</v>
      </c>
      <c r="B330" s="226" t="s">
        <v>594</v>
      </c>
      <c r="C330" s="228">
        <v>9102008</v>
      </c>
      <c r="D330" s="228">
        <v>4</v>
      </c>
      <c r="E330" s="226">
        <v>1</v>
      </c>
      <c r="F330" s="268">
        <v>160003919</v>
      </c>
      <c r="G330" s="277">
        <v>24</v>
      </c>
      <c r="H330" s="269">
        <v>6</v>
      </c>
      <c r="I330" s="269">
        <v>8</v>
      </c>
      <c r="J330" s="270" t="s">
        <v>530</v>
      </c>
      <c r="K330" s="233">
        <v>120001</v>
      </c>
      <c r="L330" s="207"/>
    </row>
    <row r="331" spans="1:12" s="217" customFormat="1" ht="16.5" customHeight="1">
      <c r="A331" s="226" t="b">
        <v>1</v>
      </c>
      <c r="B331" s="226" t="s">
        <v>594</v>
      </c>
      <c r="C331" s="228">
        <v>9102008</v>
      </c>
      <c r="D331" s="228">
        <v>4</v>
      </c>
      <c r="E331" s="226">
        <v>1</v>
      </c>
      <c r="F331" s="268">
        <v>160003920</v>
      </c>
      <c r="G331" s="277">
        <v>24</v>
      </c>
      <c r="H331" s="269">
        <v>6</v>
      </c>
      <c r="I331" s="269">
        <v>8</v>
      </c>
      <c r="J331" s="270" t="s">
        <v>532</v>
      </c>
      <c r="K331" s="233">
        <v>120001</v>
      </c>
      <c r="L331" s="207"/>
    </row>
    <row r="332" spans="1:12" s="217" customFormat="1" ht="16.5" customHeight="1">
      <c r="A332" s="226" t="b">
        <v>1</v>
      </c>
      <c r="B332" s="226" t="s">
        <v>594</v>
      </c>
      <c r="C332" s="228">
        <v>9102008</v>
      </c>
      <c r="D332" s="228">
        <v>4</v>
      </c>
      <c r="E332" s="226">
        <v>1</v>
      </c>
      <c r="F332" s="268">
        <v>160003921</v>
      </c>
      <c r="G332" s="277">
        <v>24</v>
      </c>
      <c r="H332" s="269">
        <v>6</v>
      </c>
      <c r="I332" s="269">
        <v>8</v>
      </c>
      <c r="J332" s="270" t="s">
        <v>533</v>
      </c>
      <c r="K332" s="233">
        <v>120001</v>
      </c>
      <c r="L332" s="207"/>
    </row>
    <row r="333" spans="1:12" s="217" customFormat="1" ht="16.5" customHeight="1">
      <c r="A333" s="226" t="b">
        <v>1</v>
      </c>
      <c r="B333" s="226" t="s">
        <v>594</v>
      </c>
      <c r="C333" s="228">
        <v>9102008</v>
      </c>
      <c r="D333" s="228">
        <v>4</v>
      </c>
      <c r="E333" s="226">
        <v>1</v>
      </c>
      <c r="F333" s="268">
        <v>160003922</v>
      </c>
      <c r="G333" s="277">
        <v>24</v>
      </c>
      <c r="H333" s="269">
        <v>6</v>
      </c>
      <c r="I333" s="269">
        <v>8</v>
      </c>
      <c r="J333" s="270" t="s">
        <v>534</v>
      </c>
      <c r="K333" s="233">
        <v>120001</v>
      </c>
      <c r="L333" s="207"/>
    </row>
    <row r="334" spans="1:12" s="217" customFormat="1" ht="16.5" customHeight="1">
      <c r="A334" s="226" t="b">
        <v>1</v>
      </c>
      <c r="B334" s="226" t="s">
        <v>594</v>
      </c>
      <c r="C334" s="228">
        <v>9102008</v>
      </c>
      <c r="D334" s="228">
        <v>4</v>
      </c>
      <c r="E334" s="226">
        <v>1</v>
      </c>
      <c r="F334" s="268">
        <v>160003923</v>
      </c>
      <c r="G334" s="277">
        <v>24</v>
      </c>
      <c r="H334" s="269">
        <v>6</v>
      </c>
      <c r="I334" s="269">
        <v>8</v>
      </c>
      <c r="J334" s="270" t="s">
        <v>535</v>
      </c>
      <c r="K334" s="233">
        <v>120001</v>
      </c>
      <c r="L334" s="207"/>
    </row>
    <row r="335" spans="1:12" s="217" customFormat="1" ht="16.5" customHeight="1">
      <c r="A335" s="226" t="b">
        <v>1</v>
      </c>
      <c r="B335" s="226" t="s">
        <v>594</v>
      </c>
      <c r="C335" s="228">
        <v>9102008</v>
      </c>
      <c r="D335" s="228">
        <v>4</v>
      </c>
      <c r="E335" s="226">
        <v>1</v>
      </c>
      <c r="F335" s="268">
        <v>160003924</v>
      </c>
      <c r="G335" s="277">
        <v>24</v>
      </c>
      <c r="H335" s="269">
        <v>6</v>
      </c>
      <c r="I335" s="269">
        <v>8</v>
      </c>
      <c r="J335" s="270" t="s">
        <v>536</v>
      </c>
      <c r="K335" s="233">
        <v>120001</v>
      </c>
      <c r="L335" s="207"/>
    </row>
    <row r="336" spans="1:12" s="217" customFormat="1" ht="16.5" customHeight="1">
      <c r="A336" s="226" t="b">
        <v>1</v>
      </c>
      <c r="B336" s="271" t="s">
        <v>595</v>
      </c>
      <c r="C336" s="228">
        <v>9102009</v>
      </c>
      <c r="D336" s="272">
        <v>1</v>
      </c>
      <c r="E336" s="235">
        <v>1</v>
      </c>
      <c r="F336" s="273">
        <v>160003914</v>
      </c>
      <c r="G336" s="274">
        <v>27</v>
      </c>
      <c r="H336" s="241">
        <v>10</v>
      </c>
      <c r="I336" s="241">
        <v>13</v>
      </c>
      <c r="J336" s="275" t="s">
        <v>545</v>
      </c>
      <c r="K336" s="233">
        <v>120001</v>
      </c>
      <c r="L336" s="207"/>
    </row>
    <row r="337" spans="1:12" s="217" customFormat="1" ht="16.5" customHeight="1">
      <c r="A337" s="226" t="b">
        <v>1</v>
      </c>
      <c r="B337" s="271" t="s">
        <v>595</v>
      </c>
      <c r="C337" s="228">
        <v>9102009</v>
      </c>
      <c r="D337" s="272">
        <v>2</v>
      </c>
      <c r="E337" s="235">
        <v>1</v>
      </c>
      <c r="F337" s="273">
        <v>160003918</v>
      </c>
      <c r="G337" s="274">
        <v>27</v>
      </c>
      <c r="H337" s="241">
        <v>10</v>
      </c>
      <c r="I337" s="240">
        <v>14</v>
      </c>
      <c r="J337" s="276" t="s">
        <v>546</v>
      </c>
      <c r="K337" s="233">
        <v>120001</v>
      </c>
      <c r="L337" s="207"/>
    </row>
    <row r="338" spans="1:12" s="217" customFormat="1" ht="16.5" customHeight="1">
      <c r="A338" s="226" t="b">
        <v>1</v>
      </c>
      <c r="B338" s="271" t="s">
        <v>595</v>
      </c>
      <c r="C338" s="228">
        <v>9102009</v>
      </c>
      <c r="D338" s="272">
        <v>3</v>
      </c>
      <c r="E338" s="235">
        <v>1</v>
      </c>
      <c r="F338" s="273">
        <v>160003915</v>
      </c>
      <c r="G338" s="274">
        <v>36</v>
      </c>
      <c r="H338" s="236">
        <v>6</v>
      </c>
      <c r="I338" s="236">
        <v>7</v>
      </c>
      <c r="J338" s="275" t="s">
        <v>585</v>
      </c>
      <c r="K338" s="233">
        <v>120001</v>
      </c>
      <c r="L338" s="207"/>
    </row>
    <row r="339" spans="1:12" s="217" customFormat="1" ht="16.5" customHeight="1">
      <c r="A339" s="226" t="b">
        <v>1</v>
      </c>
      <c r="B339" s="271" t="s">
        <v>595</v>
      </c>
      <c r="C339" s="228">
        <v>9102009</v>
      </c>
      <c r="D339" s="272">
        <v>3</v>
      </c>
      <c r="E339" s="235">
        <v>1</v>
      </c>
      <c r="F339" s="273">
        <v>160003916</v>
      </c>
      <c r="G339" s="274">
        <v>36</v>
      </c>
      <c r="H339" s="236">
        <v>6</v>
      </c>
      <c r="I339" s="236">
        <v>7</v>
      </c>
      <c r="J339" s="275" t="s">
        <v>586</v>
      </c>
      <c r="K339" s="233">
        <v>120001</v>
      </c>
      <c r="L339" s="207"/>
    </row>
    <row r="340" spans="1:12" s="217" customFormat="1" ht="16.5" customHeight="1">
      <c r="A340" s="226" t="b">
        <v>1</v>
      </c>
      <c r="B340" s="271" t="s">
        <v>595</v>
      </c>
      <c r="C340" s="228">
        <v>9102009</v>
      </c>
      <c r="D340" s="272">
        <v>3</v>
      </c>
      <c r="E340" s="235">
        <v>1</v>
      </c>
      <c r="F340" s="273">
        <v>160003917</v>
      </c>
      <c r="G340" s="274">
        <v>36</v>
      </c>
      <c r="H340" s="236">
        <v>6</v>
      </c>
      <c r="I340" s="236">
        <v>7</v>
      </c>
      <c r="J340" s="275" t="s">
        <v>587</v>
      </c>
      <c r="K340" s="233">
        <v>120001</v>
      </c>
      <c r="L340" s="207"/>
    </row>
    <row r="341" spans="1:12" s="217" customFormat="1" ht="16.5" customHeight="1">
      <c r="A341" s="226" t="b">
        <v>1</v>
      </c>
      <c r="B341" s="271" t="s">
        <v>595</v>
      </c>
      <c r="C341" s="228">
        <v>9102009</v>
      </c>
      <c r="D341" s="228">
        <v>4</v>
      </c>
      <c r="E341" s="226">
        <v>1</v>
      </c>
      <c r="F341" s="268">
        <v>160003919</v>
      </c>
      <c r="G341" s="277">
        <v>27</v>
      </c>
      <c r="H341" s="269">
        <v>6</v>
      </c>
      <c r="I341" s="269">
        <v>8</v>
      </c>
      <c r="J341" s="270" t="s">
        <v>530</v>
      </c>
      <c r="K341" s="233">
        <v>120001</v>
      </c>
      <c r="L341" s="207"/>
    </row>
    <row r="342" spans="1:12" s="217" customFormat="1" ht="16.5" customHeight="1">
      <c r="A342" s="226" t="b">
        <v>1</v>
      </c>
      <c r="B342" s="271" t="s">
        <v>595</v>
      </c>
      <c r="C342" s="228">
        <v>9102009</v>
      </c>
      <c r="D342" s="228">
        <v>4</v>
      </c>
      <c r="E342" s="226">
        <v>1</v>
      </c>
      <c r="F342" s="268">
        <v>160003920</v>
      </c>
      <c r="G342" s="277">
        <v>27</v>
      </c>
      <c r="H342" s="269">
        <v>6</v>
      </c>
      <c r="I342" s="269">
        <v>8</v>
      </c>
      <c r="J342" s="270" t="s">
        <v>532</v>
      </c>
      <c r="K342" s="233">
        <v>120001</v>
      </c>
      <c r="L342" s="207"/>
    </row>
    <row r="343" spans="1:12" s="217" customFormat="1" ht="16.5" customHeight="1">
      <c r="A343" s="226" t="b">
        <v>1</v>
      </c>
      <c r="B343" s="271" t="s">
        <v>595</v>
      </c>
      <c r="C343" s="228">
        <v>9102009</v>
      </c>
      <c r="D343" s="228">
        <v>4</v>
      </c>
      <c r="E343" s="226">
        <v>1</v>
      </c>
      <c r="F343" s="268">
        <v>160003921</v>
      </c>
      <c r="G343" s="277">
        <v>27</v>
      </c>
      <c r="H343" s="269">
        <v>6</v>
      </c>
      <c r="I343" s="269">
        <v>8</v>
      </c>
      <c r="J343" s="270" t="s">
        <v>533</v>
      </c>
      <c r="K343" s="233">
        <v>120001</v>
      </c>
      <c r="L343" s="207"/>
    </row>
    <row r="344" spans="1:12" s="217" customFormat="1" ht="16.5" customHeight="1">
      <c r="A344" s="226" t="b">
        <v>1</v>
      </c>
      <c r="B344" s="271" t="s">
        <v>595</v>
      </c>
      <c r="C344" s="228">
        <v>9102009</v>
      </c>
      <c r="D344" s="228">
        <v>4</v>
      </c>
      <c r="E344" s="226">
        <v>1</v>
      </c>
      <c r="F344" s="268">
        <v>160003922</v>
      </c>
      <c r="G344" s="277">
        <v>27</v>
      </c>
      <c r="H344" s="269">
        <v>6</v>
      </c>
      <c r="I344" s="269">
        <v>8</v>
      </c>
      <c r="J344" s="270" t="s">
        <v>534</v>
      </c>
      <c r="K344" s="233">
        <v>120001</v>
      </c>
      <c r="L344" s="207"/>
    </row>
    <row r="345" spans="1:12" s="217" customFormat="1" ht="16.5" customHeight="1">
      <c r="A345" s="226" t="b">
        <v>1</v>
      </c>
      <c r="B345" s="271" t="s">
        <v>595</v>
      </c>
      <c r="C345" s="228">
        <v>9102009</v>
      </c>
      <c r="D345" s="228">
        <v>4</v>
      </c>
      <c r="E345" s="226">
        <v>1</v>
      </c>
      <c r="F345" s="268">
        <v>160003923</v>
      </c>
      <c r="G345" s="277">
        <v>27</v>
      </c>
      <c r="H345" s="269">
        <v>6</v>
      </c>
      <c r="I345" s="269">
        <v>8</v>
      </c>
      <c r="J345" s="270" t="s">
        <v>535</v>
      </c>
      <c r="K345" s="233">
        <v>120001</v>
      </c>
      <c r="L345" s="207"/>
    </row>
    <row r="346" spans="1:12" s="217" customFormat="1" ht="16.5" customHeight="1">
      <c r="A346" s="226" t="b">
        <v>1</v>
      </c>
      <c r="B346" s="271" t="s">
        <v>595</v>
      </c>
      <c r="C346" s="228">
        <v>9102009</v>
      </c>
      <c r="D346" s="228">
        <v>4</v>
      </c>
      <c r="E346" s="226">
        <v>1</v>
      </c>
      <c r="F346" s="268">
        <v>160003924</v>
      </c>
      <c r="G346" s="277">
        <v>27</v>
      </c>
      <c r="H346" s="269">
        <v>6</v>
      </c>
      <c r="I346" s="269">
        <v>8</v>
      </c>
      <c r="J346" s="270" t="s">
        <v>536</v>
      </c>
      <c r="K346" s="233">
        <v>120001</v>
      </c>
      <c r="L346" s="207"/>
    </row>
    <row r="347" spans="1:12" s="217" customFormat="1" ht="16.5" customHeight="1">
      <c r="A347" s="226" t="b">
        <v>1</v>
      </c>
      <c r="B347" s="226" t="s">
        <v>596</v>
      </c>
      <c r="C347" s="228">
        <v>9102010</v>
      </c>
      <c r="D347" s="272">
        <v>1</v>
      </c>
      <c r="E347" s="235">
        <v>1</v>
      </c>
      <c r="F347" s="273">
        <v>160003914</v>
      </c>
      <c r="G347" s="274">
        <v>30</v>
      </c>
      <c r="H347" s="241">
        <v>10</v>
      </c>
      <c r="I347" s="241">
        <v>14</v>
      </c>
      <c r="J347" s="275" t="s">
        <v>545</v>
      </c>
      <c r="K347" s="233">
        <v>120001</v>
      </c>
      <c r="L347" s="207"/>
    </row>
    <row r="348" spans="1:12" s="217" customFormat="1" ht="16.5" customHeight="1">
      <c r="A348" s="226" t="b">
        <v>1</v>
      </c>
      <c r="B348" s="226" t="s">
        <v>596</v>
      </c>
      <c r="C348" s="228">
        <v>9102010</v>
      </c>
      <c r="D348" s="272">
        <v>2</v>
      </c>
      <c r="E348" s="235">
        <v>1</v>
      </c>
      <c r="F348" s="273">
        <v>160003918</v>
      </c>
      <c r="G348" s="274">
        <v>30</v>
      </c>
      <c r="H348" s="241">
        <v>10</v>
      </c>
      <c r="I348" s="240">
        <v>15</v>
      </c>
      <c r="J348" s="276" t="s">
        <v>546</v>
      </c>
      <c r="K348" s="233">
        <v>120001</v>
      </c>
      <c r="L348" s="207"/>
    </row>
    <row r="349" spans="1:12" s="217" customFormat="1" ht="16.5" customHeight="1">
      <c r="A349" s="226" t="b">
        <v>1</v>
      </c>
      <c r="B349" s="226" t="s">
        <v>596</v>
      </c>
      <c r="C349" s="228">
        <v>9102010</v>
      </c>
      <c r="D349" s="272">
        <v>3</v>
      </c>
      <c r="E349" s="235">
        <v>1</v>
      </c>
      <c r="F349" s="273">
        <v>160003915</v>
      </c>
      <c r="G349" s="274">
        <v>40</v>
      </c>
      <c r="H349" s="236">
        <v>7</v>
      </c>
      <c r="I349" s="236">
        <v>8</v>
      </c>
      <c r="J349" s="275" t="s">
        <v>585</v>
      </c>
      <c r="K349" s="233">
        <v>120001</v>
      </c>
      <c r="L349" s="207"/>
    </row>
    <row r="350" spans="1:12" s="217" customFormat="1" ht="16.5" customHeight="1">
      <c r="A350" s="226" t="b">
        <v>1</v>
      </c>
      <c r="B350" s="226" t="s">
        <v>596</v>
      </c>
      <c r="C350" s="228">
        <v>9102010</v>
      </c>
      <c r="D350" s="272">
        <v>3</v>
      </c>
      <c r="E350" s="235">
        <v>1</v>
      </c>
      <c r="F350" s="273">
        <v>160003916</v>
      </c>
      <c r="G350" s="274">
        <v>40</v>
      </c>
      <c r="H350" s="236">
        <v>7</v>
      </c>
      <c r="I350" s="236">
        <v>8</v>
      </c>
      <c r="J350" s="275" t="s">
        <v>586</v>
      </c>
      <c r="K350" s="233">
        <v>120001</v>
      </c>
      <c r="L350" s="207"/>
    </row>
    <row r="351" spans="1:12" s="217" customFormat="1" ht="16.5" customHeight="1">
      <c r="A351" s="226" t="b">
        <v>1</v>
      </c>
      <c r="B351" s="226" t="s">
        <v>596</v>
      </c>
      <c r="C351" s="228">
        <v>9102010</v>
      </c>
      <c r="D351" s="272">
        <v>3</v>
      </c>
      <c r="E351" s="235">
        <v>1</v>
      </c>
      <c r="F351" s="273">
        <v>160003917</v>
      </c>
      <c r="G351" s="274">
        <v>40</v>
      </c>
      <c r="H351" s="236">
        <v>7</v>
      </c>
      <c r="I351" s="236">
        <v>8</v>
      </c>
      <c r="J351" s="275" t="s">
        <v>587</v>
      </c>
      <c r="K351" s="233">
        <v>120001</v>
      </c>
      <c r="L351" s="207"/>
    </row>
    <row r="352" spans="1:12" s="217" customFormat="1" ht="16.5" customHeight="1">
      <c r="A352" s="226" t="b">
        <v>1</v>
      </c>
      <c r="B352" s="226" t="s">
        <v>596</v>
      </c>
      <c r="C352" s="228">
        <v>9102010</v>
      </c>
      <c r="D352" s="228">
        <v>4</v>
      </c>
      <c r="E352" s="226">
        <v>1</v>
      </c>
      <c r="F352" s="268">
        <v>160003919</v>
      </c>
      <c r="G352" s="277">
        <v>30</v>
      </c>
      <c r="H352" s="269">
        <v>7</v>
      </c>
      <c r="I352" s="269">
        <v>9</v>
      </c>
      <c r="J352" s="270" t="s">
        <v>530</v>
      </c>
      <c r="K352" s="233">
        <v>120001</v>
      </c>
      <c r="L352" s="207"/>
    </row>
    <row r="353" spans="1:12" s="217" customFormat="1" ht="16.5" customHeight="1">
      <c r="A353" s="226" t="b">
        <v>1</v>
      </c>
      <c r="B353" s="226" t="s">
        <v>596</v>
      </c>
      <c r="C353" s="228">
        <v>9102010</v>
      </c>
      <c r="D353" s="228">
        <v>4</v>
      </c>
      <c r="E353" s="226">
        <v>1</v>
      </c>
      <c r="F353" s="268">
        <v>160003920</v>
      </c>
      <c r="G353" s="277">
        <v>30</v>
      </c>
      <c r="H353" s="269">
        <v>7</v>
      </c>
      <c r="I353" s="269">
        <v>9</v>
      </c>
      <c r="J353" s="270" t="s">
        <v>532</v>
      </c>
      <c r="K353" s="233">
        <v>120001</v>
      </c>
      <c r="L353" s="207"/>
    </row>
    <row r="354" spans="1:12" s="217" customFormat="1" ht="16.5" customHeight="1">
      <c r="A354" s="226" t="b">
        <v>1</v>
      </c>
      <c r="B354" s="226" t="s">
        <v>596</v>
      </c>
      <c r="C354" s="228">
        <v>9102010</v>
      </c>
      <c r="D354" s="228">
        <v>4</v>
      </c>
      <c r="E354" s="226">
        <v>1</v>
      </c>
      <c r="F354" s="268">
        <v>160003921</v>
      </c>
      <c r="G354" s="277">
        <v>30</v>
      </c>
      <c r="H354" s="269">
        <v>7</v>
      </c>
      <c r="I354" s="269">
        <v>9</v>
      </c>
      <c r="J354" s="270" t="s">
        <v>533</v>
      </c>
      <c r="K354" s="233">
        <v>120001</v>
      </c>
      <c r="L354" s="207"/>
    </row>
    <row r="355" spans="1:12" s="217" customFormat="1" ht="16.5" customHeight="1">
      <c r="A355" s="226" t="b">
        <v>1</v>
      </c>
      <c r="B355" s="226" t="s">
        <v>596</v>
      </c>
      <c r="C355" s="228">
        <v>9102010</v>
      </c>
      <c r="D355" s="228">
        <v>4</v>
      </c>
      <c r="E355" s="226">
        <v>1</v>
      </c>
      <c r="F355" s="268">
        <v>160003922</v>
      </c>
      <c r="G355" s="277">
        <v>30</v>
      </c>
      <c r="H355" s="269">
        <v>7</v>
      </c>
      <c r="I355" s="269">
        <v>9</v>
      </c>
      <c r="J355" s="270" t="s">
        <v>534</v>
      </c>
      <c r="K355" s="233">
        <v>120001</v>
      </c>
      <c r="L355" s="207"/>
    </row>
    <row r="356" spans="1:12" s="217" customFormat="1" ht="16.5" customHeight="1">
      <c r="A356" s="226" t="b">
        <v>1</v>
      </c>
      <c r="B356" s="226" t="s">
        <v>596</v>
      </c>
      <c r="C356" s="228">
        <v>9102010</v>
      </c>
      <c r="D356" s="228">
        <v>4</v>
      </c>
      <c r="E356" s="226">
        <v>1</v>
      </c>
      <c r="F356" s="268">
        <v>160003923</v>
      </c>
      <c r="G356" s="277">
        <v>30</v>
      </c>
      <c r="H356" s="269">
        <v>7</v>
      </c>
      <c r="I356" s="269">
        <v>9</v>
      </c>
      <c r="J356" s="270" t="s">
        <v>535</v>
      </c>
      <c r="K356" s="233">
        <v>120001</v>
      </c>
      <c r="L356" s="207"/>
    </row>
    <row r="357" spans="1:12" s="217" customFormat="1" ht="16.5" customHeight="1">
      <c r="A357" s="226" t="b">
        <v>1</v>
      </c>
      <c r="B357" s="226" t="s">
        <v>596</v>
      </c>
      <c r="C357" s="228">
        <v>9102010</v>
      </c>
      <c r="D357" s="228">
        <v>4</v>
      </c>
      <c r="E357" s="226">
        <v>1</v>
      </c>
      <c r="F357" s="268">
        <v>160003924</v>
      </c>
      <c r="G357" s="277">
        <v>30</v>
      </c>
      <c r="H357" s="269">
        <v>7</v>
      </c>
      <c r="I357" s="269">
        <v>9</v>
      </c>
      <c r="J357" s="270" t="s">
        <v>536</v>
      </c>
      <c r="K357" s="233">
        <v>120001</v>
      </c>
      <c r="L357" s="207"/>
    </row>
    <row r="358" spans="1:12" s="217" customFormat="1" ht="16.5" customHeight="1">
      <c r="A358" s="226" t="b">
        <v>1</v>
      </c>
      <c r="B358" s="271" t="s">
        <v>597</v>
      </c>
      <c r="C358" s="228">
        <v>9102011</v>
      </c>
      <c r="D358" s="272">
        <v>1</v>
      </c>
      <c r="E358" s="235">
        <v>1</v>
      </c>
      <c r="F358" s="273">
        <v>160003914</v>
      </c>
      <c r="G358" s="274">
        <v>33</v>
      </c>
      <c r="H358" s="241">
        <v>10</v>
      </c>
      <c r="I358" s="241">
        <v>15</v>
      </c>
      <c r="J358" s="275" t="s">
        <v>545</v>
      </c>
      <c r="K358" s="233">
        <v>120001</v>
      </c>
      <c r="L358" s="207"/>
    </row>
    <row r="359" spans="1:12" s="217" customFormat="1" ht="16.5" customHeight="1">
      <c r="A359" s="226" t="b">
        <v>1</v>
      </c>
      <c r="B359" s="271" t="s">
        <v>597</v>
      </c>
      <c r="C359" s="228">
        <v>9102011</v>
      </c>
      <c r="D359" s="272">
        <v>2</v>
      </c>
      <c r="E359" s="235">
        <v>1</v>
      </c>
      <c r="F359" s="273">
        <v>160003918</v>
      </c>
      <c r="G359" s="274">
        <v>33</v>
      </c>
      <c r="H359" s="241">
        <v>10</v>
      </c>
      <c r="I359" s="240">
        <v>16</v>
      </c>
      <c r="J359" s="276" t="s">
        <v>546</v>
      </c>
      <c r="K359" s="233">
        <v>120001</v>
      </c>
      <c r="L359" s="207"/>
    </row>
    <row r="360" spans="1:12" s="217" customFormat="1" ht="16.5" customHeight="1">
      <c r="A360" s="226" t="b">
        <v>1</v>
      </c>
      <c r="B360" s="271" t="s">
        <v>597</v>
      </c>
      <c r="C360" s="228">
        <v>9102011</v>
      </c>
      <c r="D360" s="272">
        <v>3</v>
      </c>
      <c r="E360" s="235">
        <v>1</v>
      </c>
      <c r="F360" s="273">
        <v>160003915</v>
      </c>
      <c r="G360" s="274">
        <v>44</v>
      </c>
      <c r="H360" s="236">
        <v>7</v>
      </c>
      <c r="I360" s="236">
        <v>8</v>
      </c>
      <c r="J360" s="275" t="s">
        <v>585</v>
      </c>
      <c r="K360" s="233">
        <v>120001</v>
      </c>
      <c r="L360" s="207"/>
    </row>
    <row r="361" spans="1:12" s="217" customFormat="1" ht="16.5" customHeight="1">
      <c r="A361" s="226" t="b">
        <v>1</v>
      </c>
      <c r="B361" s="271" t="s">
        <v>597</v>
      </c>
      <c r="C361" s="228">
        <v>9102011</v>
      </c>
      <c r="D361" s="272">
        <v>3</v>
      </c>
      <c r="E361" s="235">
        <v>1</v>
      </c>
      <c r="F361" s="273">
        <v>160003916</v>
      </c>
      <c r="G361" s="274">
        <v>44</v>
      </c>
      <c r="H361" s="236">
        <v>7</v>
      </c>
      <c r="I361" s="236">
        <v>8</v>
      </c>
      <c r="J361" s="275" t="s">
        <v>586</v>
      </c>
      <c r="K361" s="233">
        <v>120001</v>
      </c>
      <c r="L361" s="207"/>
    </row>
    <row r="362" spans="1:12" s="217" customFormat="1" ht="16.5" customHeight="1">
      <c r="A362" s="226" t="b">
        <v>1</v>
      </c>
      <c r="B362" s="271" t="s">
        <v>597</v>
      </c>
      <c r="C362" s="228">
        <v>9102011</v>
      </c>
      <c r="D362" s="272">
        <v>3</v>
      </c>
      <c r="E362" s="235">
        <v>1</v>
      </c>
      <c r="F362" s="273">
        <v>160003917</v>
      </c>
      <c r="G362" s="274">
        <v>44</v>
      </c>
      <c r="H362" s="236">
        <v>7</v>
      </c>
      <c r="I362" s="236">
        <v>8</v>
      </c>
      <c r="J362" s="275" t="s">
        <v>587</v>
      </c>
      <c r="K362" s="233">
        <v>120001</v>
      </c>
      <c r="L362" s="207"/>
    </row>
    <row r="363" spans="1:12" s="217" customFormat="1" ht="16.5" customHeight="1">
      <c r="A363" s="226" t="b">
        <v>1</v>
      </c>
      <c r="B363" s="271" t="s">
        <v>597</v>
      </c>
      <c r="C363" s="228">
        <v>9102011</v>
      </c>
      <c r="D363" s="228">
        <v>4</v>
      </c>
      <c r="E363" s="226">
        <v>1</v>
      </c>
      <c r="F363" s="268">
        <v>160003919</v>
      </c>
      <c r="G363" s="277">
        <v>33</v>
      </c>
      <c r="H363" s="269">
        <v>7</v>
      </c>
      <c r="I363" s="269">
        <v>9</v>
      </c>
      <c r="J363" s="270" t="s">
        <v>530</v>
      </c>
      <c r="K363" s="233">
        <v>120001</v>
      </c>
      <c r="L363" s="207"/>
    </row>
    <row r="364" spans="1:12" s="217" customFormat="1" ht="16.5" customHeight="1">
      <c r="A364" s="226" t="b">
        <v>1</v>
      </c>
      <c r="B364" s="271" t="s">
        <v>597</v>
      </c>
      <c r="C364" s="228">
        <v>9102011</v>
      </c>
      <c r="D364" s="228">
        <v>4</v>
      </c>
      <c r="E364" s="226">
        <v>1</v>
      </c>
      <c r="F364" s="268">
        <v>160003920</v>
      </c>
      <c r="G364" s="277">
        <v>33</v>
      </c>
      <c r="H364" s="269">
        <v>7</v>
      </c>
      <c r="I364" s="269">
        <v>9</v>
      </c>
      <c r="J364" s="270" t="s">
        <v>532</v>
      </c>
      <c r="K364" s="233">
        <v>120001</v>
      </c>
      <c r="L364" s="207"/>
    </row>
    <row r="365" spans="1:12" s="217" customFormat="1" ht="16.5" customHeight="1">
      <c r="A365" s="226" t="b">
        <v>1</v>
      </c>
      <c r="B365" s="271" t="s">
        <v>597</v>
      </c>
      <c r="C365" s="228">
        <v>9102011</v>
      </c>
      <c r="D365" s="228">
        <v>4</v>
      </c>
      <c r="E365" s="226">
        <v>1</v>
      </c>
      <c r="F365" s="268">
        <v>160003921</v>
      </c>
      <c r="G365" s="277">
        <v>33</v>
      </c>
      <c r="H365" s="269">
        <v>7</v>
      </c>
      <c r="I365" s="269">
        <v>9</v>
      </c>
      <c r="J365" s="270" t="s">
        <v>533</v>
      </c>
      <c r="K365" s="233">
        <v>120001</v>
      </c>
      <c r="L365" s="207"/>
    </row>
    <row r="366" spans="1:12" s="217" customFormat="1" ht="16.5" customHeight="1">
      <c r="A366" s="226" t="b">
        <v>1</v>
      </c>
      <c r="B366" s="271" t="s">
        <v>597</v>
      </c>
      <c r="C366" s="228">
        <v>9102011</v>
      </c>
      <c r="D366" s="228">
        <v>4</v>
      </c>
      <c r="E366" s="226">
        <v>1</v>
      </c>
      <c r="F366" s="268">
        <v>160003922</v>
      </c>
      <c r="G366" s="277">
        <v>33</v>
      </c>
      <c r="H366" s="269">
        <v>7</v>
      </c>
      <c r="I366" s="269">
        <v>9</v>
      </c>
      <c r="J366" s="270" t="s">
        <v>534</v>
      </c>
      <c r="K366" s="233">
        <v>120001</v>
      </c>
      <c r="L366" s="207"/>
    </row>
    <row r="367" spans="1:12" s="217" customFormat="1" ht="16.5" customHeight="1">
      <c r="A367" s="226" t="b">
        <v>1</v>
      </c>
      <c r="B367" s="271" t="s">
        <v>597</v>
      </c>
      <c r="C367" s="228">
        <v>9102011</v>
      </c>
      <c r="D367" s="228">
        <v>4</v>
      </c>
      <c r="E367" s="226">
        <v>1</v>
      </c>
      <c r="F367" s="268">
        <v>160003923</v>
      </c>
      <c r="G367" s="277">
        <v>33</v>
      </c>
      <c r="H367" s="269">
        <v>7</v>
      </c>
      <c r="I367" s="269">
        <v>9</v>
      </c>
      <c r="J367" s="270" t="s">
        <v>535</v>
      </c>
      <c r="K367" s="233">
        <v>120001</v>
      </c>
      <c r="L367" s="207"/>
    </row>
    <row r="368" spans="1:12" s="217" customFormat="1" ht="16.5" customHeight="1">
      <c r="A368" s="226" t="b">
        <v>1</v>
      </c>
      <c r="B368" s="271" t="s">
        <v>597</v>
      </c>
      <c r="C368" s="228">
        <v>9102011</v>
      </c>
      <c r="D368" s="228">
        <v>4</v>
      </c>
      <c r="E368" s="226">
        <v>1</v>
      </c>
      <c r="F368" s="268">
        <v>160003924</v>
      </c>
      <c r="G368" s="277">
        <v>33</v>
      </c>
      <c r="H368" s="269">
        <v>7</v>
      </c>
      <c r="I368" s="269">
        <v>9</v>
      </c>
      <c r="J368" s="270" t="s">
        <v>536</v>
      </c>
      <c r="K368" s="233">
        <v>120001</v>
      </c>
      <c r="L368" s="207"/>
    </row>
    <row r="369" spans="1:12" s="217" customFormat="1" ht="16.5" customHeight="1">
      <c r="A369" s="226" t="b">
        <v>1</v>
      </c>
      <c r="B369" s="226" t="s">
        <v>598</v>
      </c>
      <c r="C369" s="228">
        <v>9102012</v>
      </c>
      <c r="D369" s="272">
        <v>1</v>
      </c>
      <c r="E369" s="235">
        <v>1</v>
      </c>
      <c r="F369" s="273">
        <v>160003914</v>
      </c>
      <c r="G369" s="274">
        <v>36</v>
      </c>
      <c r="H369" s="241">
        <v>10</v>
      </c>
      <c r="I369" s="241">
        <v>16</v>
      </c>
      <c r="J369" s="275" t="s">
        <v>545</v>
      </c>
      <c r="K369" s="233">
        <v>120001</v>
      </c>
      <c r="L369" s="207"/>
    </row>
    <row r="370" spans="1:12" s="217" customFormat="1" ht="16.5" customHeight="1">
      <c r="A370" s="226" t="b">
        <v>1</v>
      </c>
      <c r="B370" s="226" t="s">
        <v>598</v>
      </c>
      <c r="C370" s="228">
        <v>9102012</v>
      </c>
      <c r="D370" s="272">
        <v>2</v>
      </c>
      <c r="E370" s="235">
        <v>1</v>
      </c>
      <c r="F370" s="273">
        <v>160003918</v>
      </c>
      <c r="G370" s="274">
        <v>36</v>
      </c>
      <c r="H370" s="241">
        <v>10</v>
      </c>
      <c r="I370" s="240">
        <v>17</v>
      </c>
      <c r="J370" s="276" t="s">
        <v>546</v>
      </c>
      <c r="K370" s="233">
        <v>120001</v>
      </c>
      <c r="L370" s="207"/>
    </row>
    <row r="371" spans="1:12" s="217" customFormat="1" ht="16.5" customHeight="1">
      <c r="A371" s="226" t="b">
        <v>1</v>
      </c>
      <c r="B371" s="226" t="s">
        <v>598</v>
      </c>
      <c r="C371" s="228">
        <v>9102012</v>
      </c>
      <c r="D371" s="272">
        <v>3</v>
      </c>
      <c r="E371" s="235">
        <v>1</v>
      </c>
      <c r="F371" s="273">
        <v>160003915</v>
      </c>
      <c r="G371" s="274">
        <v>48</v>
      </c>
      <c r="H371" s="236">
        <v>8</v>
      </c>
      <c r="I371" s="236">
        <v>9</v>
      </c>
      <c r="J371" s="275" t="s">
        <v>585</v>
      </c>
      <c r="K371" s="233">
        <v>120001</v>
      </c>
      <c r="L371" s="207"/>
    </row>
    <row r="372" spans="1:12" s="217" customFormat="1" ht="16.5" customHeight="1">
      <c r="A372" s="226" t="b">
        <v>1</v>
      </c>
      <c r="B372" s="226" t="s">
        <v>598</v>
      </c>
      <c r="C372" s="228">
        <v>9102012</v>
      </c>
      <c r="D372" s="272">
        <v>3</v>
      </c>
      <c r="E372" s="235">
        <v>1</v>
      </c>
      <c r="F372" s="273">
        <v>160003916</v>
      </c>
      <c r="G372" s="274">
        <v>48</v>
      </c>
      <c r="H372" s="236">
        <v>8</v>
      </c>
      <c r="I372" s="236">
        <v>9</v>
      </c>
      <c r="J372" s="275" t="s">
        <v>586</v>
      </c>
      <c r="K372" s="233">
        <v>120001</v>
      </c>
      <c r="L372" s="207"/>
    </row>
    <row r="373" spans="1:12" s="217" customFormat="1" ht="16.5" customHeight="1">
      <c r="A373" s="226" t="b">
        <v>1</v>
      </c>
      <c r="B373" s="226" t="s">
        <v>598</v>
      </c>
      <c r="C373" s="228">
        <v>9102012</v>
      </c>
      <c r="D373" s="272">
        <v>3</v>
      </c>
      <c r="E373" s="235">
        <v>1</v>
      </c>
      <c r="F373" s="273">
        <v>160003917</v>
      </c>
      <c r="G373" s="274">
        <v>48</v>
      </c>
      <c r="H373" s="236">
        <v>8</v>
      </c>
      <c r="I373" s="236">
        <v>9</v>
      </c>
      <c r="J373" s="275" t="s">
        <v>587</v>
      </c>
      <c r="K373" s="233">
        <v>120001</v>
      </c>
      <c r="L373" s="207"/>
    </row>
    <row r="374" spans="1:12" s="217" customFormat="1" ht="16.5" customHeight="1">
      <c r="A374" s="226" t="b">
        <v>1</v>
      </c>
      <c r="B374" s="226" t="s">
        <v>598</v>
      </c>
      <c r="C374" s="228">
        <v>9102012</v>
      </c>
      <c r="D374" s="228">
        <v>4</v>
      </c>
      <c r="E374" s="226">
        <v>1</v>
      </c>
      <c r="F374" s="268">
        <v>160003919</v>
      </c>
      <c r="G374" s="277">
        <v>36</v>
      </c>
      <c r="H374" s="269">
        <v>8</v>
      </c>
      <c r="I374" s="269">
        <v>10</v>
      </c>
      <c r="J374" s="270" t="s">
        <v>530</v>
      </c>
      <c r="K374" s="233">
        <v>120001</v>
      </c>
      <c r="L374" s="207"/>
    </row>
    <row r="375" spans="1:12" s="217" customFormat="1" ht="16.5" customHeight="1">
      <c r="A375" s="226" t="b">
        <v>1</v>
      </c>
      <c r="B375" s="226" t="s">
        <v>598</v>
      </c>
      <c r="C375" s="228">
        <v>9102012</v>
      </c>
      <c r="D375" s="228">
        <v>4</v>
      </c>
      <c r="E375" s="226">
        <v>1</v>
      </c>
      <c r="F375" s="268">
        <v>160003920</v>
      </c>
      <c r="G375" s="277">
        <v>36</v>
      </c>
      <c r="H375" s="269">
        <v>8</v>
      </c>
      <c r="I375" s="269">
        <v>10</v>
      </c>
      <c r="J375" s="270" t="s">
        <v>532</v>
      </c>
      <c r="K375" s="233">
        <v>120001</v>
      </c>
      <c r="L375" s="207"/>
    </row>
    <row r="376" spans="1:12" s="217" customFormat="1" ht="16.5" customHeight="1">
      <c r="A376" s="226" t="b">
        <v>1</v>
      </c>
      <c r="B376" s="226" t="s">
        <v>598</v>
      </c>
      <c r="C376" s="228">
        <v>9102012</v>
      </c>
      <c r="D376" s="228">
        <v>4</v>
      </c>
      <c r="E376" s="226">
        <v>1</v>
      </c>
      <c r="F376" s="268">
        <v>160003921</v>
      </c>
      <c r="G376" s="277">
        <v>36</v>
      </c>
      <c r="H376" s="269">
        <v>8</v>
      </c>
      <c r="I376" s="269">
        <v>10</v>
      </c>
      <c r="J376" s="270" t="s">
        <v>533</v>
      </c>
      <c r="K376" s="233">
        <v>120001</v>
      </c>
      <c r="L376" s="207"/>
    </row>
    <row r="377" spans="1:12" s="217" customFormat="1" ht="16.5" customHeight="1">
      <c r="A377" s="226" t="b">
        <v>1</v>
      </c>
      <c r="B377" s="226" t="s">
        <v>598</v>
      </c>
      <c r="C377" s="228">
        <v>9102012</v>
      </c>
      <c r="D377" s="228">
        <v>4</v>
      </c>
      <c r="E377" s="226">
        <v>1</v>
      </c>
      <c r="F377" s="268">
        <v>160003922</v>
      </c>
      <c r="G377" s="277">
        <v>36</v>
      </c>
      <c r="H377" s="269">
        <v>8</v>
      </c>
      <c r="I377" s="269">
        <v>10</v>
      </c>
      <c r="J377" s="270" t="s">
        <v>534</v>
      </c>
      <c r="K377" s="233">
        <v>120001</v>
      </c>
      <c r="L377" s="207"/>
    </row>
    <row r="378" spans="1:12" s="217" customFormat="1" ht="16.5" customHeight="1">
      <c r="A378" s="226" t="b">
        <v>1</v>
      </c>
      <c r="B378" s="226" t="s">
        <v>598</v>
      </c>
      <c r="C378" s="228">
        <v>9102012</v>
      </c>
      <c r="D378" s="228">
        <v>4</v>
      </c>
      <c r="E378" s="226">
        <v>1</v>
      </c>
      <c r="F378" s="268">
        <v>160003923</v>
      </c>
      <c r="G378" s="277">
        <v>36</v>
      </c>
      <c r="H378" s="269">
        <v>8</v>
      </c>
      <c r="I378" s="269">
        <v>10</v>
      </c>
      <c r="J378" s="270" t="s">
        <v>535</v>
      </c>
      <c r="K378" s="233">
        <v>120001</v>
      </c>
      <c r="L378" s="207"/>
    </row>
    <row r="379" spans="1:12" s="217" customFormat="1" ht="16.5" customHeight="1">
      <c r="A379" s="226" t="b">
        <v>1</v>
      </c>
      <c r="B379" s="226" t="s">
        <v>598</v>
      </c>
      <c r="C379" s="228">
        <v>9102012</v>
      </c>
      <c r="D379" s="228">
        <v>4</v>
      </c>
      <c r="E379" s="226">
        <v>1</v>
      </c>
      <c r="F379" s="268">
        <v>160003924</v>
      </c>
      <c r="G379" s="277">
        <v>36</v>
      </c>
      <c r="H379" s="269">
        <v>8</v>
      </c>
      <c r="I379" s="269">
        <v>10</v>
      </c>
      <c r="J379" s="270" t="s">
        <v>536</v>
      </c>
      <c r="K379" s="233">
        <v>120001</v>
      </c>
      <c r="L379" s="207"/>
    </row>
    <row r="380" spans="1:12" s="217" customFormat="1" ht="16.5" customHeight="1">
      <c r="A380" s="226" t="b">
        <v>1</v>
      </c>
      <c r="B380" s="271" t="s">
        <v>599</v>
      </c>
      <c r="C380" s="228">
        <v>9102013</v>
      </c>
      <c r="D380" s="272">
        <v>1</v>
      </c>
      <c r="E380" s="235">
        <v>1</v>
      </c>
      <c r="F380" s="273">
        <v>160003914</v>
      </c>
      <c r="G380" s="274">
        <v>39</v>
      </c>
      <c r="H380" s="241">
        <v>10</v>
      </c>
      <c r="I380" s="241">
        <v>17</v>
      </c>
      <c r="J380" s="275" t="s">
        <v>545</v>
      </c>
      <c r="K380" s="233">
        <v>120001</v>
      </c>
      <c r="L380" s="207"/>
    </row>
    <row r="381" spans="1:12" s="217" customFormat="1" ht="16.5" customHeight="1">
      <c r="A381" s="226" t="b">
        <v>1</v>
      </c>
      <c r="B381" s="271" t="s">
        <v>599</v>
      </c>
      <c r="C381" s="228">
        <v>9102013</v>
      </c>
      <c r="D381" s="272">
        <v>2</v>
      </c>
      <c r="E381" s="235">
        <v>1</v>
      </c>
      <c r="F381" s="273">
        <v>160003918</v>
      </c>
      <c r="G381" s="274">
        <v>39</v>
      </c>
      <c r="H381" s="241">
        <v>10</v>
      </c>
      <c r="I381" s="240">
        <v>18</v>
      </c>
      <c r="J381" s="276" t="s">
        <v>546</v>
      </c>
      <c r="K381" s="233">
        <v>120001</v>
      </c>
      <c r="L381" s="207"/>
    </row>
    <row r="382" spans="1:12" s="217" customFormat="1" ht="16.5" customHeight="1">
      <c r="A382" s="226" t="b">
        <v>1</v>
      </c>
      <c r="B382" s="271" t="s">
        <v>599</v>
      </c>
      <c r="C382" s="228">
        <v>9102013</v>
      </c>
      <c r="D382" s="272">
        <v>3</v>
      </c>
      <c r="E382" s="235">
        <v>1</v>
      </c>
      <c r="F382" s="273">
        <v>160003915</v>
      </c>
      <c r="G382" s="274">
        <v>52</v>
      </c>
      <c r="H382" s="236">
        <v>8</v>
      </c>
      <c r="I382" s="236">
        <v>9</v>
      </c>
      <c r="J382" s="275" t="s">
        <v>585</v>
      </c>
      <c r="K382" s="233">
        <v>120001</v>
      </c>
      <c r="L382" s="207"/>
    </row>
    <row r="383" spans="1:12" s="217" customFormat="1" ht="16.5" customHeight="1">
      <c r="A383" s="226" t="b">
        <v>1</v>
      </c>
      <c r="B383" s="271" t="s">
        <v>599</v>
      </c>
      <c r="C383" s="228">
        <v>9102013</v>
      </c>
      <c r="D383" s="272">
        <v>3</v>
      </c>
      <c r="E383" s="235">
        <v>1</v>
      </c>
      <c r="F383" s="273">
        <v>160003916</v>
      </c>
      <c r="G383" s="274">
        <v>52</v>
      </c>
      <c r="H383" s="236">
        <v>8</v>
      </c>
      <c r="I383" s="236">
        <v>9</v>
      </c>
      <c r="J383" s="275" t="s">
        <v>586</v>
      </c>
      <c r="K383" s="233">
        <v>120001</v>
      </c>
      <c r="L383" s="207"/>
    </row>
    <row r="384" spans="1:12" s="217" customFormat="1" ht="16.5" customHeight="1">
      <c r="A384" s="226" t="b">
        <v>1</v>
      </c>
      <c r="B384" s="271" t="s">
        <v>599</v>
      </c>
      <c r="C384" s="228">
        <v>9102013</v>
      </c>
      <c r="D384" s="272">
        <v>3</v>
      </c>
      <c r="E384" s="235">
        <v>1</v>
      </c>
      <c r="F384" s="273">
        <v>160003917</v>
      </c>
      <c r="G384" s="274">
        <v>52</v>
      </c>
      <c r="H384" s="236">
        <v>8</v>
      </c>
      <c r="I384" s="236">
        <v>9</v>
      </c>
      <c r="J384" s="275" t="s">
        <v>587</v>
      </c>
      <c r="K384" s="233">
        <v>120001</v>
      </c>
      <c r="L384" s="207"/>
    </row>
    <row r="385" spans="1:12" s="217" customFormat="1" ht="16.5" customHeight="1">
      <c r="A385" s="226" t="b">
        <v>1</v>
      </c>
      <c r="B385" s="271" t="s">
        <v>599</v>
      </c>
      <c r="C385" s="228">
        <v>9102013</v>
      </c>
      <c r="D385" s="228">
        <v>4</v>
      </c>
      <c r="E385" s="226">
        <v>1</v>
      </c>
      <c r="F385" s="268">
        <v>160003919</v>
      </c>
      <c r="G385" s="277">
        <v>39</v>
      </c>
      <c r="H385" s="269">
        <v>8</v>
      </c>
      <c r="I385" s="269">
        <v>10</v>
      </c>
      <c r="J385" s="270" t="s">
        <v>530</v>
      </c>
      <c r="K385" s="233">
        <v>120001</v>
      </c>
      <c r="L385" s="207"/>
    </row>
    <row r="386" spans="1:12" s="217" customFormat="1" ht="16.5" customHeight="1">
      <c r="A386" s="226" t="b">
        <v>1</v>
      </c>
      <c r="B386" s="271" t="s">
        <v>599</v>
      </c>
      <c r="C386" s="228">
        <v>9102013</v>
      </c>
      <c r="D386" s="228">
        <v>4</v>
      </c>
      <c r="E386" s="226">
        <v>1</v>
      </c>
      <c r="F386" s="268">
        <v>160003920</v>
      </c>
      <c r="G386" s="277">
        <v>39</v>
      </c>
      <c r="H386" s="269">
        <v>8</v>
      </c>
      <c r="I386" s="269">
        <v>10</v>
      </c>
      <c r="J386" s="270" t="s">
        <v>532</v>
      </c>
      <c r="K386" s="233">
        <v>120001</v>
      </c>
      <c r="L386" s="207"/>
    </row>
    <row r="387" spans="1:12" s="217" customFormat="1" ht="16.5" customHeight="1">
      <c r="A387" s="226" t="b">
        <v>1</v>
      </c>
      <c r="B387" s="271" t="s">
        <v>599</v>
      </c>
      <c r="C387" s="228">
        <v>9102013</v>
      </c>
      <c r="D387" s="228">
        <v>4</v>
      </c>
      <c r="E387" s="226">
        <v>1</v>
      </c>
      <c r="F387" s="268">
        <v>160003921</v>
      </c>
      <c r="G387" s="277">
        <v>39</v>
      </c>
      <c r="H387" s="269">
        <v>8</v>
      </c>
      <c r="I387" s="269">
        <v>10</v>
      </c>
      <c r="J387" s="270" t="s">
        <v>533</v>
      </c>
      <c r="K387" s="233">
        <v>120001</v>
      </c>
      <c r="L387" s="207"/>
    </row>
    <row r="388" spans="1:12" s="217" customFormat="1" ht="16.5" customHeight="1">
      <c r="A388" s="226" t="b">
        <v>1</v>
      </c>
      <c r="B388" s="271" t="s">
        <v>599</v>
      </c>
      <c r="C388" s="228">
        <v>9102013</v>
      </c>
      <c r="D388" s="228">
        <v>4</v>
      </c>
      <c r="E388" s="226">
        <v>1</v>
      </c>
      <c r="F388" s="268">
        <v>160003922</v>
      </c>
      <c r="G388" s="277">
        <v>39</v>
      </c>
      <c r="H388" s="269">
        <v>8</v>
      </c>
      <c r="I388" s="269">
        <v>10</v>
      </c>
      <c r="J388" s="270" t="s">
        <v>534</v>
      </c>
      <c r="K388" s="233">
        <v>120001</v>
      </c>
      <c r="L388" s="207"/>
    </row>
    <row r="389" spans="1:12" s="217" customFormat="1" ht="16.5" customHeight="1">
      <c r="A389" s="226" t="b">
        <v>1</v>
      </c>
      <c r="B389" s="271" t="s">
        <v>599</v>
      </c>
      <c r="C389" s="228">
        <v>9102013</v>
      </c>
      <c r="D389" s="228">
        <v>4</v>
      </c>
      <c r="E389" s="226">
        <v>1</v>
      </c>
      <c r="F389" s="268">
        <v>160003923</v>
      </c>
      <c r="G389" s="277">
        <v>39</v>
      </c>
      <c r="H389" s="269">
        <v>8</v>
      </c>
      <c r="I389" s="269">
        <v>10</v>
      </c>
      <c r="J389" s="270" t="s">
        <v>535</v>
      </c>
      <c r="K389" s="233">
        <v>120001</v>
      </c>
      <c r="L389" s="207"/>
    </row>
    <row r="390" spans="1:12" s="217" customFormat="1" ht="16.5" customHeight="1">
      <c r="A390" s="226" t="b">
        <v>1</v>
      </c>
      <c r="B390" s="271" t="s">
        <v>599</v>
      </c>
      <c r="C390" s="228">
        <v>9102013</v>
      </c>
      <c r="D390" s="228">
        <v>4</v>
      </c>
      <c r="E390" s="226">
        <v>1</v>
      </c>
      <c r="F390" s="268">
        <v>160003924</v>
      </c>
      <c r="G390" s="277">
        <v>39</v>
      </c>
      <c r="H390" s="269">
        <v>8</v>
      </c>
      <c r="I390" s="269">
        <v>10</v>
      </c>
      <c r="J390" s="270" t="s">
        <v>536</v>
      </c>
      <c r="K390" s="233">
        <v>120001</v>
      </c>
      <c r="L390" s="207"/>
    </row>
    <row r="391" spans="1:12" s="217" customFormat="1" ht="16.5" customHeight="1">
      <c r="A391" s="226" t="b">
        <v>1</v>
      </c>
      <c r="B391" s="278" t="s">
        <v>600</v>
      </c>
      <c r="C391" s="278">
        <v>9103001</v>
      </c>
      <c r="D391" s="279">
        <v>1</v>
      </c>
      <c r="E391" s="279">
        <v>1</v>
      </c>
      <c r="F391" s="262">
        <v>160003901</v>
      </c>
      <c r="G391" s="280">
        <v>15</v>
      </c>
      <c r="H391" s="231">
        <v>1</v>
      </c>
      <c r="I391" s="277">
        <v>1</v>
      </c>
      <c r="J391" s="267" t="s">
        <v>574</v>
      </c>
      <c r="K391" s="233">
        <v>120001</v>
      </c>
      <c r="L391" s="207"/>
    </row>
    <row r="392" spans="1:12" s="217" customFormat="1" ht="16.5" customHeight="1">
      <c r="A392" s="226" t="b">
        <v>1</v>
      </c>
      <c r="B392" s="278" t="s">
        <v>600</v>
      </c>
      <c r="C392" s="278">
        <v>9103001</v>
      </c>
      <c r="D392" s="279">
        <v>1</v>
      </c>
      <c r="E392" s="279">
        <v>1</v>
      </c>
      <c r="F392" s="262">
        <v>160003902</v>
      </c>
      <c r="G392" s="280">
        <v>15</v>
      </c>
      <c r="H392" s="231">
        <v>1</v>
      </c>
      <c r="I392" s="277">
        <v>1</v>
      </c>
      <c r="J392" s="267" t="s">
        <v>575</v>
      </c>
      <c r="K392" s="233">
        <v>120001</v>
      </c>
      <c r="L392" s="207"/>
    </row>
    <row r="393" spans="1:12" s="217" customFormat="1" ht="16.5" customHeight="1">
      <c r="A393" s="226" t="b">
        <v>1</v>
      </c>
      <c r="B393" s="278" t="s">
        <v>600</v>
      </c>
      <c r="C393" s="278">
        <v>9103001</v>
      </c>
      <c r="D393" s="279">
        <v>1</v>
      </c>
      <c r="E393" s="279">
        <v>1</v>
      </c>
      <c r="F393" s="262">
        <v>160003903</v>
      </c>
      <c r="G393" s="280">
        <v>15</v>
      </c>
      <c r="H393" s="231">
        <v>1</v>
      </c>
      <c r="I393" s="277">
        <v>1</v>
      </c>
      <c r="J393" s="267" t="s">
        <v>576</v>
      </c>
      <c r="K393" s="233">
        <v>120001</v>
      </c>
      <c r="L393" s="207"/>
    </row>
    <row r="394" spans="1:12" s="217" customFormat="1" ht="16.5" customHeight="1">
      <c r="A394" s="226" t="b">
        <v>1</v>
      </c>
      <c r="B394" s="278" t="s">
        <v>600</v>
      </c>
      <c r="C394" s="278">
        <v>9103001</v>
      </c>
      <c r="D394" s="279">
        <v>1</v>
      </c>
      <c r="E394" s="279">
        <v>1</v>
      </c>
      <c r="F394" s="262">
        <v>160003904</v>
      </c>
      <c r="G394" s="280">
        <v>15</v>
      </c>
      <c r="H394" s="231">
        <v>1</v>
      </c>
      <c r="I394" s="277">
        <v>1</v>
      </c>
      <c r="J394" s="267" t="s">
        <v>577</v>
      </c>
      <c r="K394" s="233">
        <v>120001</v>
      </c>
      <c r="L394" s="207"/>
    </row>
    <row r="395" spans="1:12" s="217" customFormat="1" ht="16.5" customHeight="1">
      <c r="A395" s="226" t="b">
        <v>1</v>
      </c>
      <c r="B395" s="278" t="s">
        <v>600</v>
      </c>
      <c r="C395" s="278">
        <v>9103001</v>
      </c>
      <c r="D395" s="279">
        <v>1</v>
      </c>
      <c r="E395" s="279">
        <v>1</v>
      </c>
      <c r="F395" s="262">
        <v>160003905</v>
      </c>
      <c r="G395" s="280">
        <v>15</v>
      </c>
      <c r="H395" s="231">
        <v>1</v>
      </c>
      <c r="I395" s="277">
        <v>1</v>
      </c>
      <c r="J395" s="267" t="s">
        <v>578</v>
      </c>
      <c r="K395" s="233">
        <v>120001</v>
      </c>
      <c r="L395" s="207"/>
    </row>
    <row r="396" spans="1:12" s="217" customFormat="1" ht="16.5" customHeight="1">
      <c r="A396" s="226" t="b">
        <v>1</v>
      </c>
      <c r="B396" s="278" t="s">
        <v>600</v>
      </c>
      <c r="C396" s="278">
        <v>9103001</v>
      </c>
      <c r="D396" s="278">
        <v>2</v>
      </c>
      <c r="E396" s="228">
        <v>1</v>
      </c>
      <c r="F396" s="281">
        <v>160003906</v>
      </c>
      <c r="G396" s="280">
        <v>20</v>
      </c>
      <c r="H396" s="261">
        <v>3</v>
      </c>
      <c r="I396" s="282">
        <v>4</v>
      </c>
      <c r="J396" s="275" t="s">
        <v>537</v>
      </c>
      <c r="K396" s="233">
        <v>120001</v>
      </c>
      <c r="L396" s="207"/>
    </row>
    <row r="397" spans="1:12" s="217" customFormat="1" ht="16.5" customHeight="1">
      <c r="A397" s="226" t="b">
        <v>1</v>
      </c>
      <c r="B397" s="278" t="s">
        <v>600</v>
      </c>
      <c r="C397" s="278">
        <v>9103001</v>
      </c>
      <c r="D397" s="278">
        <v>2</v>
      </c>
      <c r="E397" s="228">
        <v>1</v>
      </c>
      <c r="F397" s="281">
        <v>160003907</v>
      </c>
      <c r="G397" s="280">
        <v>20</v>
      </c>
      <c r="H397" s="261">
        <v>3</v>
      </c>
      <c r="I397" s="282">
        <v>4</v>
      </c>
      <c r="J397" s="275" t="s">
        <v>538</v>
      </c>
      <c r="K397" s="233">
        <v>120001</v>
      </c>
      <c r="L397" s="207"/>
    </row>
    <row r="398" spans="1:12" s="217" customFormat="1" ht="16.5" customHeight="1">
      <c r="A398" s="226" t="b">
        <v>1</v>
      </c>
      <c r="B398" s="278" t="s">
        <v>600</v>
      </c>
      <c r="C398" s="278">
        <v>9103001</v>
      </c>
      <c r="D398" s="278">
        <v>2</v>
      </c>
      <c r="E398" s="228">
        <v>1</v>
      </c>
      <c r="F398" s="281">
        <v>160003908</v>
      </c>
      <c r="G398" s="280">
        <v>20</v>
      </c>
      <c r="H398" s="261">
        <v>3</v>
      </c>
      <c r="I398" s="282">
        <v>4</v>
      </c>
      <c r="J398" s="275" t="s">
        <v>539</v>
      </c>
      <c r="K398" s="233">
        <v>120001</v>
      </c>
      <c r="L398" s="207"/>
    </row>
    <row r="399" spans="1:12" s="217" customFormat="1" ht="16.5" customHeight="1">
      <c r="A399" s="226" t="b">
        <v>1</v>
      </c>
      <c r="B399" s="278" t="s">
        <v>600</v>
      </c>
      <c r="C399" s="278">
        <v>9103001</v>
      </c>
      <c r="D399" s="278">
        <v>2</v>
      </c>
      <c r="E399" s="228">
        <v>1</v>
      </c>
      <c r="F399" s="281">
        <v>160003909</v>
      </c>
      <c r="G399" s="280">
        <v>20</v>
      </c>
      <c r="H399" s="261">
        <v>3</v>
      </c>
      <c r="I399" s="282">
        <v>4</v>
      </c>
      <c r="J399" s="275" t="s">
        <v>540</v>
      </c>
      <c r="K399" s="233">
        <v>120001</v>
      </c>
      <c r="L399" s="207"/>
    </row>
    <row r="400" spans="1:12" s="217" customFormat="1" ht="16.5" customHeight="1">
      <c r="A400" s="226" t="b">
        <v>1</v>
      </c>
      <c r="B400" s="278" t="s">
        <v>600</v>
      </c>
      <c r="C400" s="278">
        <v>9103001</v>
      </c>
      <c r="D400" s="242">
        <v>3</v>
      </c>
      <c r="E400" s="228">
        <v>1</v>
      </c>
      <c r="F400" s="281">
        <v>160003910</v>
      </c>
      <c r="G400" s="280">
        <v>20</v>
      </c>
      <c r="H400" s="261">
        <v>3</v>
      </c>
      <c r="I400" s="282">
        <v>4</v>
      </c>
      <c r="J400" s="275" t="s">
        <v>541</v>
      </c>
      <c r="K400" s="233">
        <v>120001</v>
      </c>
      <c r="L400" s="207"/>
    </row>
    <row r="401" spans="1:12" s="217" customFormat="1" ht="16.5" customHeight="1">
      <c r="A401" s="226" t="b">
        <v>1</v>
      </c>
      <c r="B401" s="278" t="s">
        <v>600</v>
      </c>
      <c r="C401" s="278">
        <v>9103001</v>
      </c>
      <c r="D401" s="242">
        <v>3</v>
      </c>
      <c r="E401" s="228">
        <v>1</v>
      </c>
      <c r="F401" s="281">
        <v>160003911</v>
      </c>
      <c r="G401" s="280">
        <v>20</v>
      </c>
      <c r="H401" s="261">
        <v>3</v>
      </c>
      <c r="I401" s="282">
        <v>4</v>
      </c>
      <c r="J401" s="275" t="s">
        <v>542</v>
      </c>
      <c r="K401" s="233">
        <v>120001</v>
      </c>
      <c r="L401" s="207"/>
    </row>
    <row r="402" spans="1:12" s="217" customFormat="1" ht="16.5" customHeight="1">
      <c r="A402" s="226" t="b">
        <v>1</v>
      </c>
      <c r="B402" s="278" t="s">
        <v>600</v>
      </c>
      <c r="C402" s="278">
        <v>9103001</v>
      </c>
      <c r="D402" s="242">
        <v>3</v>
      </c>
      <c r="E402" s="228">
        <v>1</v>
      </c>
      <c r="F402" s="281">
        <v>160003912</v>
      </c>
      <c r="G402" s="280">
        <v>20</v>
      </c>
      <c r="H402" s="261">
        <v>3</v>
      </c>
      <c r="I402" s="282">
        <v>4</v>
      </c>
      <c r="J402" s="275" t="s">
        <v>543</v>
      </c>
      <c r="K402" s="233">
        <v>120001</v>
      </c>
      <c r="L402" s="207"/>
    </row>
    <row r="403" spans="1:12" s="217" customFormat="1" ht="16.5" customHeight="1">
      <c r="A403" s="226" t="b">
        <v>1</v>
      </c>
      <c r="B403" s="278" t="s">
        <v>600</v>
      </c>
      <c r="C403" s="278">
        <v>9103001</v>
      </c>
      <c r="D403" s="242">
        <v>3</v>
      </c>
      <c r="E403" s="228">
        <v>1</v>
      </c>
      <c r="F403" s="281">
        <v>160003913</v>
      </c>
      <c r="G403" s="280">
        <v>20</v>
      </c>
      <c r="H403" s="261">
        <v>3</v>
      </c>
      <c r="I403" s="282">
        <v>4</v>
      </c>
      <c r="J403" s="275" t="s">
        <v>544</v>
      </c>
      <c r="K403" s="233">
        <v>120001</v>
      </c>
      <c r="L403" s="207"/>
    </row>
    <row r="404" spans="1:12" s="217" customFormat="1" ht="16.5" customHeight="1">
      <c r="A404" s="226" t="b">
        <v>1</v>
      </c>
      <c r="B404" s="278" t="s">
        <v>600</v>
      </c>
      <c r="C404" s="278">
        <v>9103001</v>
      </c>
      <c r="D404" s="283">
        <v>4</v>
      </c>
      <c r="E404" s="283">
        <v>2</v>
      </c>
      <c r="F404" s="281">
        <v>160003914</v>
      </c>
      <c r="G404" s="284">
        <v>25</v>
      </c>
      <c r="H404" s="241">
        <v>5</v>
      </c>
      <c r="I404" s="241">
        <v>5</v>
      </c>
      <c r="J404" s="275" t="s">
        <v>545</v>
      </c>
      <c r="K404" s="233">
        <v>120001</v>
      </c>
      <c r="L404" s="207"/>
    </row>
    <row r="405" spans="1:12" s="217" customFormat="1" ht="16.5" customHeight="1">
      <c r="A405" s="226" t="b">
        <v>1</v>
      </c>
      <c r="B405" s="278" t="s">
        <v>600</v>
      </c>
      <c r="C405" s="278">
        <v>9103001</v>
      </c>
      <c r="D405" s="283">
        <v>5</v>
      </c>
      <c r="E405" s="283">
        <v>2</v>
      </c>
      <c r="F405" s="281">
        <v>160003918</v>
      </c>
      <c r="G405" s="280">
        <v>50</v>
      </c>
      <c r="H405" s="241">
        <v>5</v>
      </c>
      <c r="I405" s="240">
        <v>6</v>
      </c>
      <c r="J405" s="276" t="s">
        <v>546</v>
      </c>
      <c r="K405" s="233">
        <v>120001</v>
      </c>
      <c r="L405" s="207"/>
    </row>
    <row r="406" spans="1:12" s="217" customFormat="1" ht="16.5" customHeight="1">
      <c r="A406" s="226" t="b">
        <v>1</v>
      </c>
      <c r="B406" s="278" t="s">
        <v>600</v>
      </c>
      <c r="C406" s="278">
        <v>9103001</v>
      </c>
      <c r="D406" s="283">
        <v>6</v>
      </c>
      <c r="E406" s="283">
        <v>2</v>
      </c>
      <c r="F406" s="281">
        <v>160003915</v>
      </c>
      <c r="G406" s="280">
        <v>25</v>
      </c>
      <c r="H406" s="261">
        <v>1</v>
      </c>
      <c r="I406" s="282">
        <v>1</v>
      </c>
      <c r="J406" s="275" t="s">
        <v>585</v>
      </c>
      <c r="K406" s="233">
        <v>120001</v>
      </c>
      <c r="L406" s="207"/>
    </row>
    <row r="407" spans="1:12" s="217" customFormat="1" ht="16.5" customHeight="1">
      <c r="A407" s="226" t="b">
        <v>1</v>
      </c>
      <c r="B407" s="278" t="s">
        <v>600</v>
      </c>
      <c r="C407" s="278">
        <v>9103001</v>
      </c>
      <c r="D407" s="283">
        <v>6</v>
      </c>
      <c r="E407" s="283">
        <v>2</v>
      </c>
      <c r="F407" s="281">
        <v>160003916</v>
      </c>
      <c r="G407" s="280">
        <v>25</v>
      </c>
      <c r="H407" s="261">
        <v>1</v>
      </c>
      <c r="I407" s="282">
        <v>1</v>
      </c>
      <c r="J407" s="275" t="s">
        <v>586</v>
      </c>
      <c r="K407" s="233">
        <v>120001</v>
      </c>
      <c r="L407" s="207"/>
    </row>
    <row r="408" spans="1:12" s="217" customFormat="1" ht="16.5" customHeight="1">
      <c r="A408" s="226" t="b">
        <v>1</v>
      </c>
      <c r="B408" s="278" t="s">
        <v>600</v>
      </c>
      <c r="C408" s="278">
        <v>9103001</v>
      </c>
      <c r="D408" s="283">
        <v>6</v>
      </c>
      <c r="E408" s="283">
        <v>2</v>
      </c>
      <c r="F408" s="281">
        <v>160003917</v>
      </c>
      <c r="G408" s="280">
        <v>25</v>
      </c>
      <c r="H408" s="261">
        <v>1</v>
      </c>
      <c r="I408" s="282">
        <v>1</v>
      </c>
      <c r="J408" s="275" t="s">
        <v>587</v>
      </c>
      <c r="K408" s="233">
        <v>120001</v>
      </c>
      <c r="L408" s="207"/>
    </row>
    <row r="409" spans="1:12" s="217" customFormat="1" ht="16.5" customHeight="1">
      <c r="A409" s="226" t="b">
        <v>1</v>
      </c>
      <c r="B409" s="285" t="s">
        <v>601</v>
      </c>
      <c r="C409" s="285">
        <v>9103002</v>
      </c>
      <c r="D409" s="279">
        <v>1</v>
      </c>
      <c r="E409" s="279">
        <v>1</v>
      </c>
      <c r="F409" s="262">
        <v>160003901</v>
      </c>
      <c r="G409" s="280">
        <v>15</v>
      </c>
      <c r="H409" s="231">
        <v>2</v>
      </c>
      <c r="I409" s="277">
        <v>2</v>
      </c>
      <c r="J409" s="267" t="s">
        <v>574</v>
      </c>
      <c r="K409" s="233">
        <v>120001</v>
      </c>
      <c r="L409" s="207"/>
    </row>
    <row r="410" spans="1:12" s="217" customFormat="1" ht="16.5" customHeight="1">
      <c r="A410" s="226" t="b">
        <v>1</v>
      </c>
      <c r="B410" s="285" t="s">
        <v>601</v>
      </c>
      <c r="C410" s="285">
        <v>9103002</v>
      </c>
      <c r="D410" s="279">
        <v>1</v>
      </c>
      <c r="E410" s="279">
        <v>1</v>
      </c>
      <c r="F410" s="262">
        <v>160003902</v>
      </c>
      <c r="G410" s="280">
        <v>15</v>
      </c>
      <c r="H410" s="231">
        <v>2</v>
      </c>
      <c r="I410" s="277">
        <v>2</v>
      </c>
      <c r="J410" s="267" t="s">
        <v>575</v>
      </c>
      <c r="K410" s="233">
        <v>120001</v>
      </c>
      <c r="L410" s="207"/>
    </row>
    <row r="411" spans="1:12" s="217" customFormat="1" ht="16.5" customHeight="1">
      <c r="A411" s="226" t="b">
        <v>1</v>
      </c>
      <c r="B411" s="285" t="s">
        <v>601</v>
      </c>
      <c r="C411" s="285">
        <v>9103002</v>
      </c>
      <c r="D411" s="279">
        <v>1</v>
      </c>
      <c r="E411" s="279">
        <v>1</v>
      </c>
      <c r="F411" s="262">
        <v>160003903</v>
      </c>
      <c r="G411" s="280">
        <v>15</v>
      </c>
      <c r="H411" s="231">
        <v>2</v>
      </c>
      <c r="I411" s="277">
        <v>2</v>
      </c>
      <c r="J411" s="267" t="s">
        <v>576</v>
      </c>
      <c r="K411" s="233">
        <v>120001</v>
      </c>
      <c r="L411" s="207"/>
    </row>
    <row r="412" spans="1:12" s="217" customFormat="1" ht="16.5" customHeight="1">
      <c r="A412" s="226" t="b">
        <v>1</v>
      </c>
      <c r="B412" s="285" t="s">
        <v>601</v>
      </c>
      <c r="C412" s="285">
        <v>9103002</v>
      </c>
      <c r="D412" s="279">
        <v>1</v>
      </c>
      <c r="E412" s="279">
        <v>1</v>
      </c>
      <c r="F412" s="262">
        <v>160003904</v>
      </c>
      <c r="G412" s="280">
        <v>15</v>
      </c>
      <c r="H412" s="231">
        <v>2</v>
      </c>
      <c r="I412" s="277">
        <v>2</v>
      </c>
      <c r="J412" s="267" t="s">
        <v>577</v>
      </c>
      <c r="K412" s="233">
        <v>120001</v>
      </c>
      <c r="L412" s="207"/>
    </row>
    <row r="413" spans="1:12" s="217" customFormat="1" ht="16.5" customHeight="1">
      <c r="A413" s="226" t="b">
        <v>1</v>
      </c>
      <c r="B413" s="285" t="s">
        <v>601</v>
      </c>
      <c r="C413" s="285">
        <v>9103002</v>
      </c>
      <c r="D413" s="279">
        <v>1</v>
      </c>
      <c r="E413" s="279">
        <v>1</v>
      </c>
      <c r="F413" s="262">
        <v>160003905</v>
      </c>
      <c r="G413" s="280">
        <v>15</v>
      </c>
      <c r="H413" s="231">
        <v>2</v>
      </c>
      <c r="I413" s="277">
        <v>2</v>
      </c>
      <c r="J413" s="267" t="s">
        <v>578</v>
      </c>
      <c r="K413" s="233">
        <v>120001</v>
      </c>
      <c r="L413" s="207"/>
    </row>
    <row r="414" spans="1:12" s="217" customFormat="1" ht="16.5" customHeight="1">
      <c r="A414" s="226" t="b">
        <v>1</v>
      </c>
      <c r="B414" s="285" t="s">
        <v>601</v>
      </c>
      <c r="C414" s="285">
        <v>9103002</v>
      </c>
      <c r="D414" s="278">
        <v>2</v>
      </c>
      <c r="E414" s="285">
        <v>1</v>
      </c>
      <c r="F414" s="281">
        <v>160003906</v>
      </c>
      <c r="G414" s="280">
        <v>20</v>
      </c>
      <c r="H414" s="231">
        <v>4</v>
      </c>
      <c r="I414" s="277">
        <v>5</v>
      </c>
      <c r="J414" s="275" t="s">
        <v>537</v>
      </c>
      <c r="K414" s="233">
        <v>120001</v>
      </c>
      <c r="L414" s="207"/>
    </row>
    <row r="415" spans="1:12" s="217" customFormat="1" ht="16.5" customHeight="1">
      <c r="A415" s="226" t="b">
        <v>1</v>
      </c>
      <c r="B415" s="285" t="s">
        <v>601</v>
      </c>
      <c r="C415" s="285">
        <v>9103002</v>
      </c>
      <c r="D415" s="278">
        <v>2</v>
      </c>
      <c r="E415" s="285">
        <v>1</v>
      </c>
      <c r="F415" s="281">
        <v>160003907</v>
      </c>
      <c r="G415" s="280">
        <v>20</v>
      </c>
      <c r="H415" s="231">
        <v>4</v>
      </c>
      <c r="I415" s="277">
        <v>5</v>
      </c>
      <c r="J415" s="275" t="s">
        <v>538</v>
      </c>
      <c r="K415" s="233">
        <v>120001</v>
      </c>
      <c r="L415" s="207"/>
    </row>
    <row r="416" spans="1:12" s="217" customFormat="1" ht="16.5" customHeight="1">
      <c r="A416" s="226" t="b">
        <v>1</v>
      </c>
      <c r="B416" s="285" t="s">
        <v>601</v>
      </c>
      <c r="C416" s="285">
        <v>9103002</v>
      </c>
      <c r="D416" s="278">
        <v>2</v>
      </c>
      <c r="E416" s="285">
        <v>1</v>
      </c>
      <c r="F416" s="281">
        <v>160003908</v>
      </c>
      <c r="G416" s="280">
        <v>20</v>
      </c>
      <c r="H416" s="231">
        <v>4</v>
      </c>
      <c r="I416" s="277">
        <v>5</v>
      </c>
      <c r="J416" s="275" t="s">
        <v>539</v>
      </c>
      <c r="K416" s="233">
        <v>120001</v>
      </c>
      <c r="L416" s="207"/>
    </row>
    <row r="417" spans="1:12" s="217" customFormat="1" ht="16.5" customHeight="1">
      <c r="A417" s="226" t="b">
        <v>1</v>
      </c>
      <c r="B417" s="285" t="s">
        <v>601</v>
      </c>
      <c r="C417" s="285">
        <v>9103002</v>
      </c>
      <c r="D417" s="278">
        <v>2</v>
      </c>
      <c r="E417" s="285">
        <v>1</v>
      </c>
      <c r="F417" s="281">
        <v>160003909</v>
      </c>
      <c r="G417" s="280">
        <v>20</v>
      </c>
      <c r="H417" s="231">
        <v>4</v>
      </c>
      <c r="I417" s="277">
        <v>5</v>
      </c>
      <c r="J417" s="275" t="s">
        <v>540</v>
      </c>
      <c r="K417" s="233">
        <v>120001</v>
      </c>
      <c r="L417" s="207"/>
    </row>
    <row r="418" spans="1:12" s="217" customFormat="1" ht="16.5" customHeight="1">
      <c r="A418" s="226" t="b">
        <v>1</v>
      </c>
      <c r="B418" s="285" t="s">
        <v>601</v>
      </c>
      <c r="C418" s="285">
        <v>9103002</v>
      </c>
      <c r="D418" s="242">
        <v>3</v>
      </c>
      <c r="E418" s="285">
        <v>1</v>
      </c>
      <c r="F418" s="281">
        <v>160003910</v>
      </c>
      <c r="G418" s="280">
        <v>20</v>
      </c>
      <c r="H418" s="231">
        <v>4</v>
      </c>
      <c r="I418" s="277">
        <v>5</v>
      </c>
      <c r="J418" s="275" t="s">
        <v>541</v>
      </c>
      <c r="K418" s="233">
        <v>120001</v>
      </c>
      <c r="L418" s="207"/>
    </row>
    <row r="419" spans="1:12" s="217" customFormat="1" ht="16.5" customHeight="1">
      <c r="A419" s="226" t="b">
        <v>1</v>
      </c>
      <c r="B419" s="285" t="s">
        <v>601</v>
      </c>
      <c r="C419" s="285">
        <v>9103002</v>
      </c>
      <c r="D419" s="242">
        <v>3</v>
      </c>
      <c r="E419" s="285">
        <v>1</v>
      </c>
      <c r="F419" s="281">
        <v>160003911</v>
      </c>
      <c r="G419" s="280">
        <v>20</v>
      </c>
      <c r="H419" s="231">
        <v>4</v>
      </c>
      <c r="I419" s="277">
        <v>5</v>
      </c>
      <c r="J419" s="275" t="s">
        <v>542</v>
      </c>
      <c r="K419" s="233">
        <v>120001</v>
      </c>
      <c r="L419" s="207"/>
    </row>
    <row r="420" spans="1:12" s="217" customFormat="1" ht="16.5" customHeight="1">
      <c r="A420" s="226" t="b">
        <v>1</v>
      </c>
      <c r="B420" s="285" t="s">
        <v>601</v>
      </c>
      <c r="C420" s="285">
        <v>9103002</v>
      </c>
      <c r="D420" s="242">
        <v>3</v>
      </c>
      <c r="E420" s="285">
        <v>1</v>
      </c>
      <c r="F420" s="281">
        <v>160003912</v>
      </c>
      <c r="G420" s="280">
        <v>20</v>
      </c>
      <c r="H420" s="231">
        <v>4</v>
      </c>
      <c r="I420" s="277">
        <v>5</v>
      </c>
      <c r="J420" s="275" t="s">
        <v>543</v>
      </c>
      <c r="K420" s="233">
        <v>120001</v>
      </c>
      <c r="L420" s="207"/>
    </row>
    <row r="421" spans="1:12" s="217" customFormat="1" ht="16.5" customHeight="1">
      <c r="A421" s="226" t="b">
        <v>1</v>
      </c>
      <c r="B421" s="285" t="s">
        <v>601</v>
      </c>
      <c r="C421" s="285">
        <v>9103002</v>
      </c>
      <c r="D421" s="242">
        <v>3</v>
      </c>
      <c r="E421" s="285">
        <v>1</v>
      </c>
      <c r="F421" s="281">
        <v>160003913</v>
      </c>
      <c r="G421" s="280">
        <v>20</v>
      </c>
      <c r="H421" s="231">
        <v>4</v>
      </c>
      <c r="I421" s="277">
        <v>5</v>
      </c>
      <c r="J421" s="275" t="s">
        <v>544</v>
      </c>
      <c r="K421" s="233">
        <v>120001</v>
      </c>
      <c r="L421" s="207"/>
    </row>
    <row r="422" spans="1:12" s="217" customFormat="1" ht="16.5" customHeight="1">
      <c r="A422" s="226" t="b">
        <v>1</v>
      </c>
      <c r="B422" s="285" t="s">
        <v>601</v>
      </c>
      <c r="C422" s="285">
        <v>9103002</v>
      </c>
      <c r="D422" s="283">
        <v>4</v>
      </c>
      <c r="E422" s="283">
        <v>2</v>
      </c>
      <c r="F422" s="281">
        <v>160003914</v>
      </c>
      <c r="G422" s="284">
        <v>25</v>
      </c>
      <c r="H422" s="241">
        <v>6</v>
      </c>
      <c r="I422" s="241">
        <v>6</v>
      </c>
      <c r="J422" s="275" t="s">
        <v>545</v>
      </c>
      <c r="K422" s="233">
        <v>120001</v>
      </c>
      <c r="L422" s="207"/>
    </row>
    <row r="423" spans="1:12" s="217" customFormat="1" ht="16.5" customHeight="1">
      <c r="A423" s="226" t="b">
        <v>1</v>
      </c>
      <c r="B423" s="285" t="s">
        <v>601</v>
      </c>
      <c r="C423" s="285">
        <v>9103002</v>
      </c>
      <c r="D423" s="283">
        <v>5</v>
      </c>
      <c r="E423" s="283">
        <v>2</v>
      </c>
      <c r="F423" s="281">
        <v>160003918</v>
      </c>
      <c r="G423" s="280">
        <v>50</v>
      </c>
      <c r="H423" s="241">
        <v>6</v>
      </c>
      <c r="I423" s="240">
        <v>7</v>
      </c>
      <c r="J423" s="276" t="s">
        <v>546</v>
      </c>
      <c r="K423" s="233">
        <v>120001</v>
      </c>
      <c r="L423" s="207"/>
    </row>
    <row r="424" spans="1:12" s="217" customFormat="1" ht="16.5" customHeight="1">
      <c r="A424" s="226" t="b">
        <v>1</v>
      </c>
      <c r="B424" s="285" t="s">
        <v>601</v>
      </c>
      <c r="C424" s="285">
        <v>9103002</v>
      </c>
      <c r="D424" s="283">
        <v>6</v>
      </c>
      <c r="E424" s="283">
        <v>2</v>
      </c>
      <c r="F424" s="281">
        <v>160003915</v>
      </c>
      <c r="G424" s="280">
        <v>25</v>
      </c>
      <c r="H424" s="231">
        <v>2</v>
      </c>
      <c r="I424" s="277">
        <v>2</v>
      </c>
      <c r="J424" s="275" t="s">
        <v>585</v>
      </c>
      <c r="K424" s="233">
        <v>120001</v>
      </c>
      <c r="L424" s="207"/>
    </row>
    <row r="425" spans="1:12" s="217" customFormat="1" ht="16.5" customHeight="1">
      <c r="A425" s="226" t="b">
        <v>1</v>
      </c>
      <c r="B425" s="285" t="s">
        <v>601</v>
      </c>
      <c r="C425" s="285">
        <v>9103002</v>
      </c>
      <c r="D425" s="283">
        <v>6</v>
      </c>
      <c r="E425" s="283">
        <v>2</v>
      </c>
      <c r="F425" s="281">
        <v>160003916</v>
      </c>
      <c r="G425" s="280">
        <v>25</v>
      </c>
      <c r="H425" s="231">
        <v>2</v>
      </c>
      <c r="I425" s="277">
        <v>2</v>
      </c>
      <c r="J425" s="275" t="s">
        <v>586</v>
      </c>
      <c r="K425" s="233">
        <v>120001</v>
      </c>
      <c r="L425" s="207"/>
    </row>
    <row r="426" spans="1:12" s="217" customFormat="1" ht="16.5" customHeight="1">
      <c r="A426" s="226" t="b">
        <v>1</v>
      </c>
      <c r="B426" s="285" t="s">
        <v>601</v>
      </c>
      <c r="C426" s="285">
        <v>9103002</v>
      </c>
      <c r="D426" s="283">
        <v>6</v>
      </c>
      <c r="E426" s="283">
        <v>2</v>
      </c>
      <c r="F426" s="281">
        <v>160003917</v>
      </c>
      <c r="G426" s="280">
        <v>25</v>
      </c>
      <c r="H426" s="231">
        <v>2</v>
      </c>
      <c r="I426" s="277">
        <v>2</v>
      </c>
      <c r="J426" s="275" t="s">
        <v>587</v>
      </c>
      <c r="K426" s="233">
        <v>120001</v>
      </c>
      <c r="L426" s="207"/>
    </row>
    <row r="427" spans="1:12" s="217" customFormat="1" ht="16.5" customHeight="1">
      <c r="A427" s="226" t="b">
        <v>1</v>
      </c>
      <c r="B427" s="278" t="s">
        <v>602</v>
      </c>
      <c r="C427" s="278">
        <v>9103003</v>
      </c>
      <c r="D427" s="279">
        <v>1</v>
      </c>
      <c r="E427" s="279">
        <v>1</v>
      </c>
      <c r="F427" s="262">
        <v>160003901</v>
      </c>
      <c r="G427" s="280">
        <v>15</v>
      </c>
      <c r="H427" s="231">
        <v>3</v>
      </c>
      <c r="I427" s="277">
        <v>3</v>
      </c>
      <c r="J427" s="267" t="s">
        <v>574</v>
      </c>
      <c r="K427" s="233">
        <v>120001</v>
      </c>
      <c r="L427" s="207"/>
    </row>
    <row r="428" spans="1:12" s="217" customFormat="1" ht="16.5" customHeight="1">
      <c r="A428" s="226" t="b">
        <v>1</v>
      </c>
      <c r="B428" s="278" t="s">
        <v>602</v>
      </c>
      <c r="C428" s="278">
        <v>9103003</v>
      </c>
      <c r="D428" s="279">
        <v>1</v>
      </c>
      <c r="E428" s="279">
        <v>1</v>
      </c>
      <c r="F428" s="262">
        <v>160003902</v>
      </c>
      <c r="G428" s="280">
        <v>15</v>
      </c>
      <c r="H428" s="231">
        <v>3</v>
      </c>
      <c r="I428" s="277">
        <v>3</v>
      </c>
      <c r="J428" s="267" t="s">
        <v>575</v>
      </c>
      <c r="K428" s="233">
        <v>120001</v>
      </c>
      <c r="L428" s="207"/>
    </row>
    <row r="429" spans="1:12" s="217" customFormat="1" ht="16.5" customHeight="1">
      <c r="A429" s="226" t="b">
        <v>1</v>
      </c>
      <c r="B429" s="278" t="s">
        <v>602</v>
      </c>
      <c r="C429" s="278">
        <v>9103003</v>
      </c>
      <c r="D429" s="279">
        <v>1</v>
      </c>
      <c r="E429" s="279">
        <v>1</v>
      </c>
      <c r="F429" s="262">
        <v>160003903</v>
      </c>
      <c r="G429" s="280">
        <v>15</v>
      </c>
      <c r="H429" s="231">
        <v>3</v>
      </c>
      <c r="I429" s="277">
        <v>3</v>
      </c>
      <c r="J429" s="267" t="s">
        <v>576</v>
      </c>
      <c r="K429" s="233">
        <v>120001</v>
      </c>
      <c r="L429" s="207"/>
    </row>
    <row r="430" spans="1:12" s="217" customFormat="1" ht="16.5" customHeight="1">
      <c r="A430" s="226" t="b">
        <v>1</v>
      </c>
      <c r="B430" s="278" t="s">
        <v>602</v>
      </c>
      <c r="C430" s="278">
        <v>9103003</v>
      </c>
      <c r="D430" s="279">
        <v>1</v>
      </c>
      <c r="E430" s="279">
        <v>1</v>
      </c>
      <c r="F430" s="262">
        <v>160003904</v>
      </c>
      <c r="G430" s="280">
        <v>15</v>
      </c>
      <c r="H430" s="231">
        <v>3</v>
      </c>
      <c r="I430" s="277">
        <v>3</v>
      </c>
      <c r="J430" s="267" t="s">
        <v>577</v>
      </c>
      <c r="K430" s="233">
        <v>120001</v>
      </c>
      <c r="L430" s="207"/>
    </row>
    <row r="431" spans="1:12" s="217" customFormat="1" ht="16.5" customHeight="1">
      <c r="A431" s="226" t="b">
        <v>1</v>
      </c>
      <c r="B431" s="278" t="s">
        <v>602</v>
      </c>
      <c r="C431" s="278">
        <v>9103003</v>
      </c>
      <c r="D431" s="279">
        <v>1</v>
      </c>
      <c r="E431" s="279">
        <v>1</v>
      </c>
      <c r="F431" s="262">
        <v>160003905</v>
      </c>
      <c r="G431" s="280">
        <v>15</v>
      </c>
      <c r="H431" s="231">
        <v>3</v>
      </c>
      <c r="I431" s="277">
        <v>3</v>
      </c>
      <c r="J431" s="267" t="s">
        <v>578</v>
      </c>
      <c r="K431" s="233">
        <v>120001</v>
      </c>
      <c r="L431" s="207"/>
    </row>
    <row r="432" spans="1:12" s="217" customFormat="1" ht="16.5" customHeight="1">
      <c r="A432" s="226" t="b">
        <v>1</v>
      </c>
      <c r="B432" s="278" t="s">
        <v>602</v>
      </c>
      <c r="C432" s="278">
        <v>9103003</v>
      </c>
      <c r="D432" s="278">
        <v>2</v>
      </c>
      <c r="E432" s="228">
        <v>1</v>
      </c>
      <c r="F432" s="281">
        <v>160003906</v>
      </c>
      <c r="G432" s="280">
        <v>20</v>
      </c>
      <c r="H432" s="231">
        <v>5</v>
      </c>
      <c r="I432" s="277">
        <v>6</v>
      </c>
      <c r="J432" s="275" t="s">
        <v>537</v>
      </c>
      <c r="K432" s="233">
        <v>120001</v>
      </c>
      <c r="L432" s="207"/>
    </row>
    <row r="433" spans="1:12" s="217" customFormat="1" ht="16.5" customHeight="1">
      <c r="A433" s="226" t="b">
        <v>1</v>
      </c>
      <c r="B433" s="278" t="s">
        <v>602</v>
      </c>
      <c r="C433" s="278">
        <v>9103003</v>
      </c>
      <c r="D433" s="278">
        <v>2</v>
      </c>
      <c r="E433" s="228">
        <v>1</v>
      </c>
      <c r="F433" s="281">
        <v>160003907</v>
      </c>
      <c r="G433" s="280">
        <v>20</v>
      </c>
      <c r="H433" s="231">
        <v>5</v>
      </c>
      <c r="I433" s="277">
        <v>6</v>
      </c>
      <c r="J433" s="275" t="s">
        <v>538</v>
      </c>
      <c r="K433" s="233">
        <v>120001</v>
      </c>
      <c r="L433" s="207"/>
    </row>
    <row r="434" spans="1:12" s="217" customFormat="1" ht="16.5" customHeight="1">
      <c r="A434" s="226" t="b">
        <v>1</v>
      </c>
      <c r="B434" s="278" t="s">
        <v>602</v>
      </c>
      <c r="C434" s="278">
        <v>9103003</v>
      </c>
      <c r="D434" s="278">
        <v>2</v>
      </c>
      <c r="E434" s="228">
        <v>1</v>
      </c>
      <c r="F434" s="281">
        <v>160003908</v>
      </c>
      <c r="G434" s="280">
        <v>20</v>
      </c>
      <c r="H434" s="231">
        <v>5</v>
      </c>
      <c r="I434" s="277">
        <v>6</v>
      </c>
      <c r="J434" s="275" t="s">
        <v>539</v>
      </c>
      <c r="K434" s="233">
        <v>120001</v>
      </c>
      <c r="L434" s="207"/>
    </row>
    <row r="435" spans="1:12" s="217" customFormat="1" ht="16.5" customHeight="1">
      <c r="A435" s="226" t="b">
        <v>1</v>
      </c>
      <c r="B435" s="278" t="s">
        <v>602</v>
      </c>
      <c r="C435" s="278">
        <v>9103003</v>
      </c>
      <c r="D435" s="278">
        <v>2</v>
      </c>
      <c r="E435" s="228">
        <v>1</v>
      </c>
      <c r="F435" s="281">
        <v>160003909</v>
      </c>
      <c r="G435" s="280">
        <v>20</v>
      </c>
      <c r="H435" s="231">
        <v>5</v>
      </c>
      <c r="I435" s="277">
        <v>6</v>
      </c>
      <c r="J435" s="275" t="s">
        <v>540</v>
      </c>
      <c r="K435" s="233">
        <v>120001</v>
      </c>
      <c r="L435" s="207"/>
    </row>
    <row r="436" spans="1:12" s="217" customFormat="1" ht="16.5" customHeight="1">
      <c r="A436" s="226" t="b">
        <v>1</v>
      </c>
      <c r="B436" s="278" t="s">
        <v>602</v>
      </c>
      <c r="C436" s="278">
        <v>9103003</v>
      </c>
      <c r="D436" s="242">
        <v>3</v>
      </c>
      <c r="E436" s="228">
        <v>1</v>
      </c>
      <c r="F436" s="281">
        <v>160003910</v>
      </c>
      <c r="G436" s="280">
        <v>20</v>
      </c>
      <c r="H436" s="231">
        <v>5</v>
      </c>
      <c r="I436" s="277">
        <v>6</v>
      </c>
      <c r="J436" s="275" t="s">
        <v>541</v>
      </c>
      <c r="K436" s="233">
        <v>120001</v>
      </c>
      <c r="L436" s="207"/>
    </row>
    <row r="437" spans="1:12" s="217" customFormat="1" ht="16.5" customHeight="1">
      <c r="A437" s="226" t="b">
        <v>1</v>
      </c>
      <c r="B437" s="278" t="s">
        <v>602</v>
      </c>
      <c r="C437" s="278">
        <v>9103003</v>
      </c>
      <c r="D437" s="242">
        <v>3</v>
      </c>
      <c r="E437" s="228">
        <v>1</v>
      </c>
      <c r="F437" s="281">
        <v>160003911</v>
      </c>
      <c r="G437" s="280">
        <v>20</v>
      </c>
      <c r="H437" s="231">
        <v>5</v>
      </c>
      <c r="I437" s="277">
        <v>6</v>
      </c>
      <c r="J437" s="275" t="s">
        <v>542</v>
      </c>
      <c r="K437" s="233">
        <v>120001</v>
      </c>
      <c r="L437" s="207"/>
    </row>
    <row r="438" spans="1:12" s="217" customFormat="1" ht="16.5" customHeight="1">
      <c r="A438" s="226" t="b">
        <v>1</v>
      </c>
      <c r="B438" s="278" t="s">
        <v>602</v>
      </c>
      <c r="C438" s="278">
        <v>9103003</v>
      </c>
      <c r="D438" s="242">
        <v>3</v>
      </c>
      <c r="E438" s="228">
        <v>1</v>
      </c>
      <c r="F438" s="281">
        <v>160003912</v>
      </c>
      <c r="G438" s="280">
        <v>20</v>
      </c>
      <c r="H438" s="231">
        <v>5</v>
      </c>
      <c r="I438" s="277">
        <v>6</v>
      </c>
      <c r="J438" s="275" t="s">
        <v>543</v>
      </c>
      <c r="K438" s="233">
        <v>120001</v>
      </c>
      <c r="L438" s="207"/>
    </row>
    <row r="439" spans="1:12" s="217" customFormat="1" ht="16.5" customHeight="1">
      <c r="A439" s="226" t="b">
        <v>1</v>
      </c>
      <c r="B439" s="278" t="s">
        <v>602</v>
      </c>
      <c r="C439" s="278">
        <v>9103003</v>
      </c>
      <c r="D439" s="242">
        <v>3</v>
      </c>
      <c r="E439" s="228">
        <v>1</v>
      </c>
      <c r="F439" s="281">
        <v>160003913</v>
      </c>
      <c r="G439" s="280">
        <v>20</v>
      </c>
      <c r="H439" s="231">
        <v>5</v>
      </c>
      <c r="I439" s="277">
        <v>6</v>
      </c>
      <c r="J439" s="275" t="s">
        <v>544</v>
      </c>
      <c r="K439" s="233">
        <v>120001</v>
      </c>
      <c r="L439" s="207"/>
    </row>
    <row r="440" spans="1:12" s="217" customFormat="1" ht="16.5" customHeight="1">
      <c r="A440" s="226" t="b">
        <v>1</v>
      </c>
      <c r="B440" s="278" t="s">
        <v>602</v>
      </c>
      <c r="C440" s="278">
        <v>9103003</v>
      </c>
      <c r="D440" s="283">
        <v>4</v>
      </c>
      <c r="E440" s="283">
        <v>2</v>
      </c>
      <c r="F440" s="281">
        <v>160003914</v>
      </c>
      <c r="G440" s="284">
        <v>25</v>
      </c>
      <c r="H440" s="241">
        <v>7</v>
      </c>
      <c r="I440" s="241">
        <v>7</v>
      </c>
      <c r="J440" s="275" t="s">
        <v>545</v>
      </c>
      <c r="K440" s="233">
        <v>120001</v>
      </c>
      <c r="L440" s="207"/>
    </row>
    <row r="441" spans="1:12" s="217" customFormat="1" ht="16.5" customHeight="1">
      <c r="A441" s="226" t="b">
        <v>1</v>
      </c>
      <c r="B441" s="278" t="s">
        <v>602</v>
      </c>
      <c r="C441" s="278">
        <v>9103003</v>
      </c>
      <c r="D441" s="283">
        <v>5</v>
      </c>
      <c r="E441" s="283">
        <v>2</v>
      </c>
      <c r="F441" s="281">
        <v>160003918</v>
      </c>
      <c r="G441" s="280">
        <v>50</v>
      </c>
      <c r="H441" s="241">
        <v>7</v>
      </c>
      <c r="I441" s="240">
        <v>8</v>
      </c>
      <c r="J441" s="276" t="s">
        <v>546</v>
      </c>
      <c r="K441" s="233">
        <v>120001</v>
      </c>
      <c r="L441" s="207"/>
    </row>
    <row r="442" spans="1:12" s="217" customFormat="1" ht="16.5" customHeight="1">
      <c r="A442" s="226" t="b">
        <v>1</v>
      </c>
      <c r="B442" s="278" t="s">
        <v>602</v>
      </c>
      <c r="C442" s="278">
        <v>9103003</v>
      </c>
      <c r="D442" s="283">
        <v>6</v>
      </c>
      <c r="E442" s="283">
        <v>2</v>
      </c>
      <c r="F442" s="281">
        <v>160003915</v>
      </c>
      <c r="G442" s="280">
        <v>25</v>
      </c>
      <c r="H442" s="231">
        <v>3</v>
      </c>
      <c r="I442" s="277">
        <v>3</v>
      </c>
      <c r="J442" s="275" t="s">
        <v>585</v>
      </c>
      <c r="K442" s="233">
        <v>120001</v>
      </c>
      <c r="L442" s="207"/>
    </row>
    <row r="443" spans="1:12" s="217" customFormat="1" ht="16.5" customHeight="1">
      <c r="A443" s="226" t="b">
        <v>1</v>
      </c>
      <c r="B443" s="278" t="s">
        <v>602</v>
      </c>
      <c r="C443" s="278">
        <v>9103003</v>
      </c>
      <c r="D443" s="283">
        <v>6</v>
      </c>
      <c r="E443" s="283">
        <v>2</v>
      </c>
      <c r="F443" s="281">
        <v>160003916</v>
      </c>
      <c r="G443" s="280">
        <v>25</v>
      </c>
      <c r="H443" s="231">
        <v>3</v>
      </c>
      <c r="I443" s="277">
        <v>3</v>
      </c>
      <c r="J443" s="275" t="s">
        <v>586</v>
      </c>
      <c r="K443" s="233">
        <v>120001</v>
      </c>
      <c r="L443" s="207"/>
    </row>
    <row r="444" spans="1:12" s="217" customFormat="1" ht="16.5" customHeight="1">
      <c r="A444" s="226" t="b">
        <v>1</v>
      </c>
      <c r="B444" s="278" t="s">
        <v>602</v>
      </c>
      <c r="C444" s="278">
        <v>9103003</v>
      </c>
      <c r="D444" s="283">
        <v>6</v>
      </c>
      <c r="E444" s="283">
        <v>2</v>
      </c>
      <c r="F444" s="281">
        <v>160003917</v>
      </c>
      <c r="G444" s="280">
        <v>25</v>
      </c>
      <c r="H444" s="231">
        <v>3</v>
      </c>
      <c r="I444" s="277">
        <v>3</v>
      </c>
      <c r="J444" s="275" t="s">
        <v>587</v>
      </c>
      <c r="K444" s="233">
        <v>120001</v>
      </c>
      <c r="L444" s="207"/>
    </row>
    <row r="445" spans="1:12" s="217" customFormat="1" ht="16.5" customHeight="1">
      <c r="A445" s="226" t="b">
        <v>1</v>
      </c>
      <c r="B445" s="285" t="s">
        <v>603</v>
      </c>
      <c r="C445" s="285">
        <v>9103004</v>
      </c>
      <c r="D445" s="279">
        <v>1</v>
      </c>
      <c r="E445" s="279">
        <v>1</v>
      </c>
      <c r="F445" s="262">
        <v>160003901</v>
      </c>
      <c r="G445" s="280">
        <v>15</v>
      </c>
      <c r="H445" s="231">
        <v>4</v>
      </c>
      <c r="I445" s="277">
        <v>4</v>
      </c>
      <c r="J445" s="267" t="s">
        <v>574</v>
      </c>
      <c r="K445" s="233">
        <v>120001</v>
      </c>
      <c r="L445" s="207"/>
    </row>
    <row r="446" spans="1:12" s="217" customFormat="1" ht="16.5" customHeight="1">
      <c r="A446" s="226" t="b">
        <v>1</v>
      </c>
      <c r="B446" s="285" t="s">
        <v>603</v>
      </c>
      <c r="C446" s="285">
        <v>9103004</v>
      </c>
      <c r="D446" s="279">
        <v>1</v>
      </c>
      <c r="E446" s="279">
        <v>1</v>
      </c>
      <c r="F446" s="262">
        <v>160003902</v>
      </c>
      <c r="G446" s="280">
        <v>15</v>
      </c>
      <c r="H446" s="231">
        <v>4</v>
      </c>
      <c r="I446" s="277">
        <v>4</v>
      </c>
      <c r="J446" s="267" t="s">
        <v>575</v>
      </c>
      <c r="K446" s="233">
        <v>120001</v>
      </c>
      <c r="L446" s="207"/>
    </row>
    <row r="447" spans="1:12" s="217" customFormat="1" ht="16.5" customHeight="1">
      <c r="A447" s="226" t="b">
        <v>1</v>
      </c>
      <c r="B447" s="285" t="s">
        <v>603</v>
      </c>
      <c r="C447" s="285">
        <v>9103004</v>
      </c>
      <c r="D447" s="279">
        <v>1</v>
      </c>
      <c r="E447" s="279">
        <v>1</v>
      </c>
      <c r="F447" s="262">
        <v>160003903</v>
      </c>
      <c r="G447" s="280">
        <v>15</v>
      </c>
      <c r="H447" s="231">
        <v>4</v>
      </c>
      <c r="I447" s="277">
        <v>4</v>
      </c>
      <c r="J447" s="267" t="s">
        <v>576</v>
      </c>
      <c r="K447" s="233">
        <v>120001</v>
      </c>
      <c r="L447" s="207"/>
    </row>
    <row r="448" spans="1:12" s="217" customFormat="1" ht="16.5" customHeight="1">
      <c r="A448" s="226" t="b">
        <v>1</v>
      </c>
      <c r="B448" s="285" t="s">
        <v>603</v>
      </c>
      <c r="C448" s="285">
        <v>9103004</v>
      </c>
      <c r="D448" s="279">
        <v>1</v>
      </c>
      <c r="E448" s="279">
        <v>1</v>
      </c>
      <c r="F448" s="262">
        <v>160003904</v>
      </c>
      <c r="G448" s="280">
        <v>15</v>
      </c>
      <c r="H448" s="231">
        <v>4</v>
      </c>
      <c r="I448" s="277">
        <v>4</v>
      </c>
      <c r="J448" s="267" t="s">
        <v>577</v>
      </c>
      <c r="K448" s="233">
        <v>120001</v>
      </c>
      <c r="L448" s="207"/>
    </row>
    <row r="449" spans="1:12" s="217" customFormat="1" ht="16.5" customHeight="1">
      <c r="A449" s="226" t="b">
        <v>1</v>
      </c>
      <c r="B449" s="285" t="s">
        <v>603</v>
      </c>
      <c r="C449" s="285">
        <v>9103004</v>
      </c>
      <c r="D449" s="279">
        <v>1</v>
      </c>
      <c r="E449" s="279">
        <v>1</v>
      </c>
      <c r="F449" s="262">
        <v>160003905</v>
      </c>
      <c r="G449" s="280">
        <v>15</v>
      </c>
      <c r="H449" s="231">
        <v>4</v>
      </c>
      <c r="I449" s="277">
        <v>4</v>
      </c>
      <c r="J449" s="267" t="s">
        <v>578</v>
      </c>
      <c r="K449" s="233">
        <v>120001</v>
      </c>
      <c r="L449" s="207"/>
    </row>
    <row r="450" spans="1:12" s="217" customFormat="1" ht="16.5" customHeight="1">
      <c r="A450" s="226" t="b">
        <v>1</v>
      </c>
      <c r="B450" s="285" t="s">
        <v>603</v>
      </c>
      <c r="C450" s="285">
        <v>9103004</v>
      </c>
      <c r="D450" s="278">
        <v>2</v>
      </c>
      <c r="E450" s="285">
        <v>1</v>
      </c>
      <c r="F450" s="281">
        <v>160003906</v>
      </c>
      <c r="G450" s="280">
        <v>20</v>
      </c>
      <c r="H450" s="231">
        <v>6</v>
      </c>
      <c r="I450" s="277">
        <v>7</v>
      </c>
      <c r="J450" s="275" t="s">
        <v>537</v>
      </c>
      <c r="K450" s="233">
        <v>120001</v>
      </c>
      <c r="L450" s="207"/>
    </row>
    <row r="451" spans="1:12" s="217" customFormat="1" ht="16.5" customHeight="1">
      <c r="A451" s="226" t="b">
        <v>1</v>
      </c>
      <c r="B451" s="285" t="s">
        <v>603</v>
      </c>
      <c r="C451" s="285">
        <v>9103004</v>
      </c>
      <c r="D451" s="278">
        <v>2</v>
      </c>
      <c r="E451" s="285">
        <v>1</v>
      </c>
      <c r="F451" s="281">
        <v>160003907</v>
      </c>
      <c r="G451" s="280">
        <v>20</v>
      </c>
      <c r="H451" s="231">
        <v>6</v>
      </c>
      <c r="I451" s="277">
        <v>7</v>
      </c>
      <c r="J451" s="275" t="s">
        <v>538</v>
      </c>
      <c r="K451" s="233">
        <v>120001</v>
      </c>
      <c r="L451" s="207"/>
    </row>
    <row r="452" spans="1:12" s="217" customFormat="1" ht="16.5" customHeight="1">
      <c r="A452" s="226" t="b">
        <v>1</v>
      </c>
      <c r="B452" s="285" t="s">
        <v>603</v>
      </c>
      <c r="C452" s="285">
        <v>9103004</v>
      </c>
      <c r="D452" s="278">
        <v>2</v>
      </c>
      <c r="E452" s="285">
        <v>1</v>
      </c>
      <c r="F452" s="281">
        <v>160003908</v>
      </c>
      <c r="G452" s="280">
        <v>20</v>
      </c>
      <c r="H452" s="231">
        <v>6</v>
      </c>
      <c r="I452" s="277">
        <v>7</v>
      </c>
      <c r="J452" s="275" t="s">
        <v>539</v>
      </c>
      <c r="K452" s="233">
        <v>120001</v>
      </c>
      <c r="L452" s="207"/>
    </row>
    <row r="453" spans="1:12" s="217" customFormat="1" ht="16.5" customHeight="1">
      <c r="A453" s="226" t="b">
        <v>1</v>
      </c>
      <c r="B453" s="285" t="s">
        <v>603</v>
      </c>
      <c r="C453" s="285">
        <v>9103004</v>
      </c>
      <c r="D453" s="278">
        <v>2</v>
      </c>
      <c r="E453" s="285">
        <v>1</v>
      </c>
      <c r="F453" s="281">
        <v>160003909</v>
      </c>
      <c r="G453" s="280">
        <v>20</v>
      </c>
      <c r="H453" s="231">
        <v>6</v>
      </c>
      <c r="I453" s="277">
        <v>7</v>
      </c>
      <c r="J453" s="275" t="s">
        <v>540</v>
      </c>
      <c r="K453" s="233">
        <v>120001</v>
      </c>
      <c r="L453" s="207"/>
    </row>
    <row r="454" spans="1:12" s="217" customFormat="1" ht="16.5" customHeight="1">
      <c r="A454" s="226" t="b">
        <v>1</v>
      </c>
      <c r="B454" s="285" t="s">
        <v>603</v>
      </c>
      <c r="C454" s="285">
        <v>9103004</v>
      </c>
      <c r="D454" s="242">
        <v>3</v>
      </c>
      <c r="E454" s="285">
        <v>1</v>
      </c>
      <c r="F454" s="281">
        <v>160003910</v>
      </c>
      <c r="G454" s="280">
        <v>20</v>
      </c>
      <c r="H454" s="231">
        <v>6</v>
      </c>
      <c r="I454" s="277">
        <v>7</v>
      </c>
      <c r="J454" s="275" t="s">
        <v>541</v>
      </c>
      <c r="K454" s="233">
        <v>120001</v>
      </c>
      <c r="L454" s="207"/>
    </row>
    <row r="455" spans="1:12" s="217" customFormat="1" ht="16.5" customHeight="1">
      <c r="A455" s="226" t="b">
        <v>1</v>
      </c>
      <c r="B455" s="285" t="s">
        <v>603</v>
      </c>
      <c r="C455" s="285">
        <v>9103004</v>
      </c>
      <c r="D455" s="242">
        <v>3</v>
      </c>
      <c r="E455" s="285">
        <v>1</v>
      </c>
      <c r="F455" s="281">
        <v>160003911</v>
      </c>
      <c r="G455" s="280">
        <v>20</v>
      </c>
      <c r="H455" s="231">
        <v>6</v>
      </c>
      <c r="I455" s="277">
        <v>7</v>
      </c>
      <c r="J455" s="275" t="s">
        <v>542</v>
      </c>
      <c r="K455" s="233">
        <v>120001</v>
      </c>
      <c r="L455" s="207"/>
    </row>
    <row r="456" spans="1:12" s="217" customFormat="1" ht="16.5" customHeight="1">
      <c r="A456" s="226" t="b">
        <v>1</v>
      </c>
      <c r="B456" s="285" t="s">
        <v>603</v>
      </c>
      <c r="C456" s="285">
        <v>9103004</v>
      </c>
      <c r="D456" s="242">
        <v>3</v>
      </c>
      <c r="E456" s="285">
        <v>1</v>
      </c>
      <c r="F456" s="281">
        <v>160003912</v>
      </c>
      <c r="G456" s="280">
        <v>20</v>
      </c>
      <c r="H456" s="231">
        <v>6</v>
      </c>
      <c r="I456" s="277">
        <v>7</v>
      </c>
      <c r="J456" s="275" t="s">
        <v>543</v>
      </c>
      <c r="K456" s="233">
        <v>120001</v>
      </c>
      <c r="L456" s="207"/>
    </row>
    <row r="457" spans="1:12" s="217" customFormat="1" ht="16.5" customHeight="1">
      <c r="A457" s="226" t="b">
        <v>1</v>
      </c>
      <c r="B457" s="285" t="s">
        <v>603</v>
      </c>
      <c r="C457" s="285">
        <v>9103004</v>
      </c>
      <c r="D457" s="242">
        <v>3</v>
      </c>
      <c r="E457" s="285">
        <v>1</v>
      </c>
      <c r="F457" s="281">
        <v>160003913</v>
      </c>
      <c r="G457" s="280">
        <v>20</v>
      </c>
      <c r="H457" s="231">
        <v>6</v>
      </c>
      <c r="I457" s="277">
        <v>7</v>
      </c>
      <c r="J457" s="275" t="s">
        <v>544</v>
      </c>
      <c r="K457" s="233">
        <v>120001</v>
      </c>
      <c r="L457" s="207"/>
    </row>
    <row r="458" spans="1:12" s="217" customFormat="1" ht="16.5" customHeight="1">
      <c r="A458" s="226" t="b">
        <v>1</v>
      </c>
      <c r="B458" s="285" t="s">
        <v>603</v>
      </c>
      <c r="C458" s="285">
        <v>9103004</v>
      </c>
      <c r="D458" s="283">
        <v>4</v>
      </c>
      <c r="E458" s="283">
        <v>2</v>
      </c>
      <c r="F458" s="281">
        <v>160003914</v>
      </c>
      <c r="G458" s="284">
        <v>25</v>
      </c>
      <c r="H458" s="241">
        <v>8</v>
      </c>
      <c r="I458" s="241">
        <v>8</v>
      </c>
      <c r="J458" s="275" t="s">
        <v>545</v>
      </c>
      <c r="K458" s="233">
        <v>120001</v>
      </c>
      <c r="L458" s="207"/>
    </row>
    <row r="459" spans="1:12" s="217" customFormat="1" ht="16.5" customHeight="1">
      <c r="A459" s="226" t="b">
        <v>1</v>
      </c>
      <c r="B459" s="285" t="s">
        <v>603</v>
      </c>
      <c r="C459" s="285">
        <v>9103004</v>
      </c>
      <c r="D459" s="283">
        <v>5</v>
      </c>
      <c r="E459" s="283">
        <v>2</v>
      </c>
      <c r="F459" s="281">
        <v>160003918</v>
      </c>
      <c r="G459" s="280">
        <v>50</v>
      </c>
      <c r="H459" s="241">
        <v>8</v>
      </c>
      <c r="I459" s="240">
        <v>9</v>
      </c>
      <c r="J459" s="276" t="s">
        <v>546</v>
      </c>
      <c r="K459" s="233">
        <v>120001</v>
      </c>
      <c r="L459" s="207"/>
    </row>
    <row r="460" spans="1:12" s="217" customFormat="1" ht="16.5" customHeight="1">
      <c r="A460" s="226" t="b">
        <v>1</v>
      </c>
      <c r="B460" s="285" t="s">
        <v>603</v>
      </c>
      <c r="C460" s="285">
        <v>9103004</v>
      </c>
      <c r="D460" s="283">
        <v>6</v>
      </c>
      <c r="E460" s="283">
        <v>2</v>
      </c>
      <c r="F460" s="281">
        <v>160003915</v>
      </c>
      <c r="G460" s="280">
        <v>25</v>
      </c>
      <c r="H460" s="231">
        <v>4</v>
      </c>
      <c r="I460" s="277">
        <v>4</v>
      </c>
      <c r="J460" s="275" t="s">
        <v>585</v>
      </c>
      <c r="K460" s="233">
        <v>120001</v>
      </c>
      <c r="L460" s="207"/>
    </row>
    <row r="461" spans="1:12" s="217" customFormat="1" ht="16.5" customHeight="1">
      <c r="A461" s="226" t="b">
        <v>1</v>
      </c>
      <c r="B461" s="285" t="s">
        <v>603</v>
      </c>
      <c r="C461" s="285">
        <v>9103004</v>
      </c>
      <c r="D461" s="283">
        <v>6</v>
      </c>
      <c r="E461" s="283">
        <v>2</v>
      </c>
      <c r="F461" s="281">
        <v>160003916</v>
      </c>
      <c r="G461" s="280">
        <v>25</v>
      </c>
      <c r="H461" s="231">
        <v>4</v>
      </c>
      <c r="I461" s="277">
        <v>4</v>
      </c>
      <c r="J461" s="275" t="s">
        <v>586</v>
      </c>
      <c r="K461" s="233">
        <v>120001</v>
      </c>
      <c r="L461" s="207"/>
    </row>
    <row r="462" spans="1:12" s="217" customFormat="1" ht="16.5" customHeight="1">
      <c r="A462" s="226" t="b">
        <v>1</v>
      </c>
      <c r="B462" s="285" t="s">
        <v>603</v>
      </c>
      <c r="C462" s="285">
        <v>9103004</v>
      </c>
      <c r="D462" s="283">
        <v>6</v>
      </c>
      <c r="E462" s="283">
        <v>2</v>
      </c>
      <c r="F462" s="281">
        <v>160003917</v>
      </c>
      <c r="G462" s="280">
        <v>25</v>
      </c>
      <c r="H462" s="231">
        <v>4</v>
      </c>
      <c r="I462" s="277">
        <v>4</v>
      </c>
      <c r="J462" s="275" t="s">
        <v>587</v>
      </c>
      <c r="K462" s="233">
        <v>120001</v>
      </c>
      <c r="L462" s="207"/>
    </row>
    <row r="463" spans="1:12" s="217" customFormat="1" ht="16.5" customHeight="1">
      <c r="A463" s="226" t="b">
        <v>1</v>
      </c>
      <c r="B463" s="278" t="s">
        <v>604</v>
      </c>
      <c r="C463" s="278">
        <v>9103005</v>
      </c>
      <c r="D463" s="279">
        <v>1</v>
      </c>
      <c r="E463" s="279">
        <v>1</v>
      </c>
      <c r="F463" s="262">
        <v>160003901</v>
      </c>
      <c r="G463" s="280">
        <v>15</v>
      </c>
      <c r="H463" s="231">
        <v>5</v>
      </c>
      <c r="I463" s="277">
        <v>5</v>
      </c>
      <c r="J463" s="267" t="s">
        <v>574</v>
      </c>
      <c r="K463" s="233">
        <v>120001</v>
      </c>
      <c r="L463" s="207"/>
    </row>
    <row r="464" spans="1:12" s="217" customFormat="1" ht="16.5" customHeight="1">
      <c r="A464" s="226" t="b">
        <v>1</v>
      </c>
      <c r="B464" s="278" t="s">
        <v>604</v>
      </c>
      <c r="C464" s="278">
        <v>9103005</v>
      </c>
      <c r="D464" s="279">
        <v>1</v>
      </c>
      <c r="E464" s="279">
        <v>1</v>
      </c>
      <c r="F464" s="262">
        <v>160003902</v>
      </c>
      <c r="G464" s="280">
        <v>15</v>
      </c>
      <c r="H464" s="231">
        <v>5</v>
      </c>
      <c r="I464" s="277">
        <v>5</v>
      </c>
      <c r="J464" s="267" t="s">
        <v>575</v>
      </c>
      <c r="K464" s="233">
        <v>120001</v>
      </c>
      <c r="L464" s="207"/>
    </row>
    <row r="465" spans="1:12" s="217" customFormat="1" ht="16.5" customHeight="1">
      <c r="A465" s="226" t="b">
        <v>1</v>
      </c>
      <c r="B465" s="278" t="s">
        <v>604</v>
      </c>
      <c r="C465" s="278">
        <v>9103005</v>
      </c>
      <c r="D465" s="279">
        <v>1</v>
      </c>
      <c r="E465" s="279">
        <v>1</v>
      </c>
      <c r="F465" s="262">
        <v>160003903</v>
      </c>
      <c r="G465" s="280">
        <v>15</v>
      </c>
      <c r="H465" s="231">
        <v>5</v>
      </c>
      <c r="I465" s="277">
        <v>5</v>
      </c>
      <c r="J465" s="267" t="s">
        <v>576</v>
      </c>
      <c r="K465" s="233">
        <v>120001</v>
      </c>
      <c r="L465" s="207"/>
    </row>
    <row r="466" spans="1:12" s="217" customFormat="1" ht="16.5" customHeight="1">
      <c r="A466" s="226" t="b">
        <v>1</v>
      </c>
      <c r="B466" s="278" t="s">
        <v>604</v>
      </c>
      <c r="C466" s="278">
        <v>9103005</v>
      </c>
      <c r="D466" s="279">
        <v>1</v>
      </c>
      <c r="E466" s="279">
        <v>1</v>
      </c>
      <c r="F466" s="262">
        <v>160003904</v>
      </c>
      <c r="G466" s="280">
        <v>15</v>
      </c>
      <c r="H466" s="231">
        <v>5</v>
      </c>
      <c r="I466" s="277">
        <v>5</v>
      </c>
      <c r="J466" s="267" t="s">
        <v>577</v>
      </c>
      <c r="K466" s="233">
        <v>120001</v>
      </c>
      <c r="L466" s="207"/>
    </row>
    <row r="467" spans="1:12" s="217" customFormat="1" ht="16.5" customHeight="1">
      <c r="A467" s="226" t="b">
        <v>1</v>
      </c>
      <c r="B467" s="278" t="s">
        <v>604</v>
      </c>
      <c r="C467" s="278">
        <v>9103005</v>
      </c>
      <c r="D467" s="279">
        <v>1</v>
      </c>
      <c r="E467" s="279">
        <v>1</v>
      </c>
      <c r="F467" s="262">
        <v>160003905</v>
      </c>
      <c r="G467" s="280">
        <v>15</v>
      </c>
      <c r="H467" s="231">
        <v>5</v>
      </c>
      <c r="I467" s="277">
        <v>5</v>
      </c>
      <c r="J467" s="267" t="s">
        <v>578</v>
      </c>
      <c r="K467" s="233">
        <v>120001</v>
      </c>
      <c r="L467" s="207"/>
    </row>
    <row r="468" spans="1:12" s="217" customFormat="1" ht="16.5" customHeight="1">
      <c r="A468" s="226" t="b">
        <v>1</v>
      </c>
      <c r="B468" s="278" t="s">
        <v>604</v>
      </c>
      <c r="C468" s="278">
        <v>9103005</v>
      </c>
      <c r="D468" s="278">
        <v>2</v>
      </c>
      <c r="E468" s="228">
        <v>1</v>
      </c>
      <c r="F468" s="281">
        <v>160003906</v>
      </c>
      <c r="G468" s="280">
        <v>20</v>
      </c>
      <c r="H468" s="231">
        <v>7</v>
      </c>
      <c r="I468" s="277">
        <v>8</v>
      </c>
      <c r="J468" s="275" t="s">
        <v>537</v>
      </c>
      <c r="K468" s="233">
        <v>120001</v>
      </c>
      <c r="L468" s="207"/>
    </row>
    <row r="469" spans="1:12" s="217" customFormat="1" ht="16.5" customHeight="1">
      <c r="A469" s="226" t="b">
        <v>1</v>
      </c>
      <c r="B469" s="278" t="s">
        <v>604</v>
      </c>
      <c r="C469" s="278">
        <v>9103005</v>
      </c>
      <c r="D469" s="278">
        <v>2</v>
      </c>
      <c r="E469" s="228">
        <v>1</v>
      </c>
      <c r="F469" s="281">
        <v>160003907</v>
      </c>
      <c r="G469" s="280">
        <v>20</v>
      </c>
      <c r="H469" s="231">
        <v>7</v>
      </c>
      <c r="I469" s="277">
        <v>8</v>
      </c>
      <c r="J469" s="275" t="s">
        <v>538</v>
      </c>
      <c r="K469" s="233">
        <v>120001</v>
      </c>
      <c r="L469" s="207"/>
    </row>
    <row r="470" spans="1:12" s="217" customFormat="1" ht="16.5" customHeight="1">
      <c r="A470" s="226" t="b">
        <v>1</v>
      </c>
      <c r="B470" s="278" t="s">
        <v>604</v>
      </c>
      <c r="C470" s="278">
        <v>9103005</v>
      </c>
      <c r="D470" s="278">
        <v>2</v>
      </c>
      <c r="E470" s="228">
        <v>1</v>
      </c>
      <c r="F470" s="281">
        <v>160003908</v>
      </c>
      <c r="G470" s="280">
        <v>20</v>
      </c>
      <c r="H470" s="231">
        <v>7</v>
      </c>
      <c r="I470" s="277">
        <v>8</v>
      </c>
      <c r="J470" s="275" t="s">
        <v>539</v>
      </c>
      <c r="K470" s="233">
        <v>120001</v>
      </c>
      <c r="L470" s="207"/>
    </row>
    <row r="471" spans="1:12" s="217" customFormat="1" ht="16.5" customHeight="1">
      <c r="A471" s="226" t="b">
        <v>1</v>
      </c>
      <c r="B471" s="278" t="s">
        <v>604</v>
      </c>
      <c r="C471" s="278">
        <v>9103005</v>
      </c>
      <c r="D471" s="278">
        <v>2</v>
      </c>
      <c r="E471" s="228">
        <v>1</v>
      </c>
      <c r="F471" s="281">
        <v>160003909</v>
      </c>
      <c r="G471" s="280">
        <v>20</v>
      </c>
      <c r="H471" s="231">
        <v>7</v>
      </c>
      <c r="I471" s="277">
        <v>8</v>
      </c>
      <c r="J471" s="275" t="s">
        <v>540</v>
      </c>
      <c r="K471" s="233">
        <v>120001</v>
      </c>
      <c r="L471" s="207"/>
    </row>
    <row r="472" spans="1:12" s="217" customFormat="1" ht="16.5" customHeight="1">
      <c r="A472" s="226" t="b">
        <v>1</v>
      </c>
      <c r="B472" s="278" t="s">
        <v>604</v>
      </c>
      <c r="C472" s="278">
        <v>9103005</v>
      </c>
      <c r="D472" s="242">
        <v>3</v>
      </c>
      <c r="E472" s="228">
        <v>1</v>
      </c>
      <c r="F472" s="281">
        <v>160003910</v>
      </c>
      <c r="G472" s="280">
        <v>20</v>
      </c>
      <c r="H472" s="231">
        <v>7</v>
      </c>
      <c r="I472" s="277">
        <v>8</v>
      </c>
      <c r="J472" s="275" t="s">
        <v>541</v>
      </c>
      <c r="K472" s="233">
        <v>120001</v>
      </c>
      <c r="L472" s="207"/>
    </row>
    <row r="473" spans="1:12" s="217" customFormat="1" ht="16.5" customHeight="1">
      <c r="A473" s="226" t="b">
        <v>1</v>
      </c>
      <c r="B473" s="278" t="s">
        <v>604</v>
      </c>
      <c r="C473" s="278">
        <v>9103005</v>
      </c>
      <c r="D473" s="242">
        <v>3</v>
      </c>
      <c r="E473" s="228">
        <v>1</v>
      </c>
      <c r="F473" s="281">
        <v>160003911</v>
      </c>
      <c r="G473" s="280">
        <v>20</v>
      </c>
      <c r="H473" s="231">
        <v>7</v>
      </c>
      <c r="I473" s="277">
        <v>8</v>
      </c>
      <c r="J473" s="275" t="s">
        <v>542</v>
      </c>
      <c r="K473" s="233">
        <v>120001</v>
      </c>
      <c r="L473" s="207"/>
    </row>
    <row r="474" spans="1:12" s="217" customFormat="1" ht="16.5" customHeight="1">
      <c r="A474" s="226" t="b">
        <v>1</v>
      </c>
      <c r="B474" s="278" t="s">
        <v>604</v>
      </c>
      <c r="C474" s="278">
        <v>9103005</v>
      </c>
      <c r="D474" s="242">
        <v>3</v>
      </c>
      <c r="E474" s="228">
        <v>1</v>
      </c>
      <c r="F474" s="281">
        <v>160003912</v>
      </c>
      <c r="G474" s="280">
        <v>20</v>
      </c>
      <c r="H474" s="231">
        <v>7</v>
      </c>
      <c r="I474" s="277">
        <v>8</v>
      </c>
      <c r="J474" s="275" t="s">
        <v>543</v>
      </c>
      <c r="K474" s="233">
        <v>120001</v>
      </c>
      <c r="L474" s="207"/>
    </row>
    <row r="475" spans="1:12" s="217" customFormat="1" ht="16.5" customHeight="1">
      <c r="A475" s="226" t="b">
        <v>1</v>
      </c>
      <c r="B475" s="278" t="s">
        <v>604</v>
      </c>
      <c r="C475" s="278">
        <v>9103005</v>
      </c>
      <c r="D475" s="242">
        <v>3</v>
      </c>
      <c r="E475" s="228">
        <v>1</v>
      </c>
      <c r="F475" s="281">
        <v>160003913</v>
      </c>
      <c r="G475" s="280">
        <v>20</v>
      </c>
      <c r="H475" s="231">
        <v>7</v>
      </c>
      <c r="I475" s="277">
        <v>8</v>
      </c>
      <c r="J475" s="275" t="s">
        <v>544</v>
      </c>
      <c r="K475" s="233">
        <v>120001</v>
      </c>
      <c r="L475" s="207"/>
    </row>
    <row r="476" spans="1:12" s="217" customFormat="1" ht="16.5" customHeight="1">
      <c r="A476" s="226" t="b">
        <v>1</v>
      </c>
      <c r="B476" s="278" t="s">
        <v>604</v>
      </c>
      <c r="C476" s="278">
        <v>9103005</v>
      </c>
      <c r="D476" s="283">
        <v>4</v>
      </c>
      <c r="E476" s="283">
        <v>2</v>
      </c>
      <c r="F476" s="281">
        <v>160003914</v>
      </c>
      <c r="G476" s="284">
        <v>25</v>
      </c>
      <c r="H476" s="241">
        <v>9</v>
      </c>
      <c r="I476" s="241">
        <v>9</v>
      </c>
      <c r="J476" s="275" t="s">
        <v>545</v>
      </c>
      <c r="K476" s="233">
        <v>120001</v>
      </c>
      <c r="L476" s="207"/>
    </row>
    <row r="477" spans="1:12" s="217" customFormat="1" ht="16.5" customHeight="1">
      <c r="A477" s="226" t="b">
        <v>1</v>
      </c>
      <c r="B477" s="278" t="s">
        <v>604</v>
      </c>
      <c r="C477" s="278">
        <v>9103005</v>
      </c>
      <c r="D477" s="283">
        <v>5</v>
      </c>
      <c r="E477" s="283">
        <v>2</v>
      </c>
      <c r="F477" s="281">
        <v>160003918</v>
      </c>
      <c r="G477" s="280">
        <v>50</v>
      </c>
      <c r="H477" s="241">
        <v>9</v>
      </c>
      <c r="I477" s="240">
        <v>10</v>
      </c>
      <c r="J477" s="276" t="s">
        <v>546</v>
      </c>
      <c r="K477" s="233">
        <v>120001</v>
      </c>
      <c r="L477" s="207"/>
    </row>
    <row r="478" spans="1:12" s="217" customFormat="1" ht="16.5" customHeight="1">
      <c r="A478" s="226" t="b">
        <v>1</v>
      </c>
      <c r="B478" s="278" t="s">
        <v>604</v>
      </c>
      <c r="C478" s="278">
        <v>9103005</v>
      </c>
      <c r="D478" s="283">
        <v>6</v>
      </c>
      <c r="E478" s="283">
        <v>2</v>
      </c>
      <c r="F478" s="281">
        <v>160003915</v>
      </c>
      <c r="G478" s="280">
        <v>25</v>
      </c>
      <c r="H478" s="231">
        <v>5</v>
      </c>
      <c r="I478" s="277">
        <v>5</v>
      </c>
      <c r="J478" s="275" t="s">
        <v>585</v>
      </c>
      <c r="K478" s="233">
        <v>120001</v>
      </c>
      <c r="L478" s="207"/>
    </row>
    <row r="479" spans="1:12" s="217" customFormat="1" ht="16.5" customHeight="1">
      <c r="A479" s="226" t="b">
        <v>1</v>
      </c>
      <c r="B479" s="278" t="s">
        <v>604</v>
      </c>
      <c r="C479" s="278">
        <v>9103005</v>
      </c>
      <c r="D479" s="283">
        <v>6</v>
      </c>
      <c r="E479" s="283">
        <v>2</v>
      </c>
      <c r="F479" s="281">
        <v>160003916</v>
      </c>
      <c r="G479" s="280">
        <v>25</v>
      </c>
      <c r="H479" s="231">
        <v>5</v>
      </c>
      <c r="I479" s="277">
        <v>5</v>
      </c>
      <c r="J479" s="275" t="s">
        <v>586</v>
      </c>
      <c r="K479" s="233">
        <v>120001</v>
      </c>
      <c r="L479" s="207"/>
    </row>
    <row r="480" spans="1:12" s="217" customFormat="1" ht="16.5" customHeight="1">
      <c r="A480" s="226" t="b">
        <v>1</v>
      </c>
      <c r="B480" s="278" t="s">
        <v>604</v>
      </c>
      <c r="C480" s="278">
        <v>9103005</v>
      </c>
      <c r="D480" s="283">
        <v>6</v>
      </c>
      <c r="E480" s="283">
        <v>2</v>
      </c>
      <c r="F480" s="281">
        <v>160003917</v>
      </c>
      <c r="G480" s="280">
        <v>25</v>
      </c>
      <c r="H480" s="231">
        <v>5</v>
      </c>
      <c r="I480" s="277">
        <v>5</v>
      </c>
      <c r="J480" s="275" t="s">
        <v>587</v>
      </c>
      <c r="K480" s="233">
        <v>120001</v>
      </c>
      <c r="L480" s="207"/>
    </row>
    <row r="481" spans="1:12" s="217" customFormat="1" ht="16.5" customHeight="1">
      <c r="A481" s="226" t="b">
        <v>1</v>
      </c>
      <c r="B481" s="285" t="s">
        <v>605</v>
      </c>
      <c r="C481" s="285">
        <v>9103006</v>
      </c>
      <c r="D481" s="279">
        <v>1</v>
      </c>
      <c r="E481" s="279">
        <v>1</v>
      </c>
      <c r="F481" s="262">
        <v>160003901</v>
      </c>
      <c r="G481" s="280">
        <v>15</v>
      </c>
      <c r="H481" s="231">
        <v>6</v>
      </c>
      <c r="I481" s="277">
        <v>6</v>
      </c>
      <c r="J481" s="267" t="s">
        <v>574</v>
      </c>
      <c r="K481" s="233">
        <v>120001</v>
      </c>
      <c r="L481" s="207"/>
    </row>
    <row r="482" spans="1:12" s="217" customFormat="1" ht="16.5" customHeight="1">
      <c r="A482" s="226" t="b">
        <v>1</v>
      </c>
      <c r="B482" s="285" t="s">
        <v>605</v>
      </c>
      <c r="C482" s="285">
        <v>9103006</v>
      </c>
      <c r="D482" s="279">
        <v>1</v>
      </c>
      <c r="E482" s="279">
        <v>1</v>
      </c>
      <c r="F482" s="262">
        <v>160003902</v>
      </c>
      <c r="G482" s="280">
        <v>15</v>
      </c>
      <c r="H482" s="231">
        <v>6</v>
      </c>
      <c r="I482" s="277">
        <v>6</v>
      </c>
      <c r="J482" s="267" t="s">
        <v>575</v>
      </c>
      <c r="K482" s="233">
        <v>120001</v>
      </c>
      <c r="L482" s="207"/>
    </row>
    <row r="483" spans="1:12" s="217" customFormat="1" ht="16.5" customHeight="1">
      <c r="A483" s="226" t="b">
        <v>1</v>
      </c>
      <c r="B483" s="285" t="s">
        <v>605</v>
      </c>
      <c r="C483" s="285">
        <v>9103006</v>
      </c>
      <c r="D483" s="279">
        <v>1</v>
      </c>
      <c r="E483" s="279">
        <v>1</v>
      </c>
      <c r="F483" s="262">
        <v>160003903</v>
      </c>
      <c r="G483" s="280">
        <v>15</v>
      </c>
      <c r="H483" s="231">
        <v>6</v>
      </c>
      <c r="I483" s="277">
        <v>6</v>
      </c>
      <c r="J483" s="267" t="s">
        <v>576</v>
      </c>
      <c r="K483" s="233">
        <v>120001</v>
      </c>
      <c r="L483" s="207"/>
    </row>
    <row r="484" spans="1:12" s="217" customFormat="1" ht="16.5" customHeight="1">
      <c r="A484" s="226" t="b">
        <v>1</v>
      </c>
      <c r="B484" s="285" t="s">
        <v>605</v>
      </c>
      <c r="C484" s="285">
        <v>9103006</v>
      </c>
      <c r="D484" s="279">
        <v>1</v>
      </c>
      <c r="E484" s="279">
        <v>1</v>
      </c>
      <c r="F484" s="262">
        <v>160003904</v>
      </c>
      <c r="G484" s="280">
        <v>15</v>
      </c>
      <c r="H484" s="231">
        <v>6</v>
      </c>
      <c r="I484" s="277">
        <v>6</v>
      </c>
      <c r="J484" s="267" t="s">
        <v>577</v>
      </c>
      <c r="K484" s="233">
        <v>120001</v>
      </c>
      <c r="L484" s="207"/>
    </row>
    <row r="485" spans="1:12" s="217" customFormat="1" ht="16.5" customHeight="1">
      <c r="A485" s="226" t="b">
        <v>1</v>
      </c>
      <c r="B485" s="285" t="s">
        <v>605</v>
      </c>
      <c r="C485" s="285">
        <v>9103006</v>
      </c>
      <c r="D485" s="279">
        <v>1</v>
      </c>
      <c r="E485" s="279">
        <v>1</v>
      </c>
      <c r="F485" s="262">
        <v>160003905</v>
      </c>
      <c r="G485" s="280">
        <v>15</v>
      </c>
      <c r="H485" s="231">
        <v>6</v>
      </c>
      <c r="I485" s="277">
        <v>6</v>
      </c>
      <c r="J485" s="267" t="s">
        <v>578</v>
      </c>
      <c r="K485" s="233">
        <v>120001</v>
      </c>
      <c r="L485" s="207"/>
    </row>
    <row r="486" spans="1:12" s="217" customFormat="1" ht="16.5" customHeight="1">
      <c r="A486" s="226" t="b">
        <v>1</v>
      </c>
      <c r="B486" s="285" t="s">
        <v>605</v>
      </c>
      <c r="C486" s="285">
        <v>9103006</v>
      </c>
      <c r="D486" s="278">
        <v>2</v>
      </c>
      <c r="E486" s="285">
        <v>1</v>
      </c>
      <c r="F486" s="281">
        <v>160003906</v>
      </c>
      <c r="G486" s="280">
        <v>20</v>
      </c>
      <c r="H486" s="231">
        <v>8</v>
      </c>
      <c r="I486" s="277">
        <v>9</v>
      </c>
      <c r="J486" s="275" t="s">
        <v>537</v>
      </c>
      <c r="K486" s="233">
        <v>120001</v>
      </c>
      <c r="L486" s="207"/>
    </row>
    <row r="487" spans="1:12" s="217" customFormat="1" ht="16.5" customHeight="1">
      <c r="A487" s="226" t="b">
        <v>1</v>
      </c>
      <c r="B487" s="285" t="s">
        <v>605</v>
      </c>
      <c r="C487" s="285">
        <v>9103006</v>
      </c>
      <c r="D487" s="278">
        <v>2</v>
      </c>
      <c r="E487" s="285">
        <v>1</v>
      </c>
      <c r="F487" s="281">
        <v>160003907</v>
      </c>
      <c r="G487" s="280">
        <v>20</v>
      </c>
      <c r="H487" s="231">
        <v>8</v>
      </c>
      <c r="I487" s="277">
        <v>9</v>
      </c>
      <c r="J487" s="275" t="s">
        <v>538</v>
      </c>
      <c r="K487" s="233">
        <v>120001</v>
      </c>
      <c r="L487" s="207"/>
    </row>
    <row r="488" spans="1:12" s="217" customFormat="1" ht="16.5" customHeight="1">
      <c r="A488" s="226" t="b">
        <v>1</v>
      </c>
      <c r="B488" s="285" t="s">
        <v>605</v>
      </c>
      <c r="C488" s="285">
        <v>9103006</v>
      </c>
      <c r="D488" s="278">
        <v>2</v>
      </c>
      <c r="E488" s="285">
        <v>1</v>
      </c>
      <c r="F488" s="281">
        <v>160003908</v>
      </c>
      <c r="G488" s="280">
        <v>20</v>
      </c>
      <c r="H488" s="231">
        <v>8</v>
      </c>
      <c r="I488" s="277">
        <v>9</v>
      </c>
      <c r="J488" s="275" t="s">
        <v>539</v>
      </c>
      <c r="K488" s="233">
        <v>120001</v>
      </c>
      <c r="L488" s="207"/>
    </row>
    <row r="489" spans="1:12" s="217" customFormat="1" ht="16.5" customHeight="1">
      <c r="A489" s="226" t="b">
        <v>1</v>
      </c>
      <c r="B489" s="285" t="s">
        <v>605</v>
      </c>
      <c r="C489" s="285">
        <v>9103006</v>
      </c>
      <c r="D489" s="278">
        <v>2</v>
      </c>
      <c r="E489" s="285">
        <v>1</v>
      </c>
      <c r="F489" s="281">
        <v>160003909</v>
      </c>
      <c r="G489" s="280">
        <v>20</v>
      </c>
      <c r="H489" s="231">
        <v>8</v>
      </c>
      <c r="I489" s="277">
        <v>9</v>
      </c>
      <c r="J489" s="275" t="s">
        <v>540</v>
      </c>
      <c r="K489" s="233">
        <v>120001</v>
      </c>
      <c r="L489" s="207"/>
    </row>
    <row r="490" spans="1:12" s="217" customFormat="1" ht="16.5" customHeight="1">
      <c r="A490" s="226" t="b">
        <v>1</v>
      </c>
      <c r="B490" s="285" t="s">
        <v>605</v>
      </c>
      <c r="C490" s="285">
        <v>9103006</v>
      </c>
      <c r="D490" s="242">
        <v>3</v>
      </c>
      <c r="E490" s="285">
        <v>1</v>
      </c>
      <c r="F490" s="281">
        <v>160003910</v>
      </c>
      <c r="G490" s="280">
        <v>20</v>
      </c>
      <c r="H490" s="231">
        <v>8</v>
      </c>
      <c r="I490" s="277">
        <v>9</v>
      </c>
      <c r="J490" s="275" t="s">
        <v>541</v>
      </c>
      <c r="K490" s="233">
        <v>120001</v>
      </c>
      <c r="L490" s="207"/>
    </row>
    <row r="491" spans="1:12" s="217" customFormat="1" ht="16.5" customHeight="1">
      <c r="A491" s="226" t="b">
        <v>1</v>
      </c>
      <c r="B491" s="285" t="s">
        <v>605</v>
      </c>
      <c r="C491" s="285">
        <v>9103006</v>
      </c>
      <c r="D491" s="242">
        <v>3</v>
      </c>
      <c r="E491" s="285">
        <v>1</v>
      </c>
      <c r="F491" s="281">
        <v>160003911</v>
      </c>
      <c r="G491" s="280">
        <v>20</v>
      </c>
      <c r="H491" s="231">
        <v>8</v>
      </c>
      <c r="I491" s="277">
        <v>9</v>
      </c>
      <c r="J491" s="275" t="s">
        <v>542</v>
      </c>
      <c r="K491" s="233">
        <v>120001</v>
      </c>
      <c r="L491" s="207"/>
    </row>
    <row r="492" spans="1:12" s="217" customFormat="1" ht="16.5" customHeight="1">
      <c r="A492" s="226" t="b">
        <v>1</v>
      </c>
      <c r="B492" s="285" t="s">
        <v>605</v>
      </c>
      <c r="C492" s="285">
        <v>9103006</v>
      </c>
      <c r="D492" s="242">
        <v>3</v>
      </c>
      <c r="E492" s="285">
        <v>1</v>
      </c>
      <c r="F492" s="281">
        <v>160003912</v>
      </c>
      <c r="G492" s="280">
        <v>20</v>
      </c>
      <c r="H492" s="231">
        <v>8</v>
      </c>
      <c r="I492" s="277">
        <v>9</v>
      </c>
      <c r="J492" s="275" t="s">
        <v>543</v>
      </c>
      <c r="K492" s="233">
        <v>120001</v>
      </c>
      <c r="L492" s="207"/>
    </row>
    <row r="493" spans="1:12" s="217" customFormat="1" ht="16.5" customHeight="1">
      <c r="A493" s="226" t="b">
        <v>1</v>
      </c>
      <c r="B493" s="285" t="s">
        <v>605</v>
      </c>
      <c r="C493" s="285">
        <v>9103006</v>
      </c>
      <c r="D493" s="242">
        <v>3</v>
      </c>
      <c r="E493" s="285">
        <v>1</v>
      </c>
      <c r="F493" s="281">
        <v>160003913</v>
      </c>
      <c r="G493" s="280">
        <v>20</v>
      </c>
      <c r="H493" s="231">
        <v>8</v>
      </c>
      <c r="I493" s="277">
        <v>9</v>
      </c>
      <c r="J493" s="275" t="s">
        <v>544</v>
      </c>
      <c r="K493" s="233">
        <v>120001</v>
      </c>
      <c r="L493" s="207"/>
    </row>
    <row r="494" spans="1:12" s="217" customFormat="1" ht="16.5" customHeight="1">
      <c r="A494" s="226" t="b">
        <v>1</v>
      </c>
      <c r="B494" s="285" t="s">
        <v>605</v>
      </c>
      <c r="C494" s="285">
        <v>9103006</v>
      </c>
      <c r="D494" s="283">
        <v>4</v>
      </c>
      <c r="E494" s="283">
        <v>2</v>
      </c>
      <c r="F494" s="281">
        <v>160003914</v>
      </c>
      <c r="G494" s="284">
        <v>25</v>
      </c>
      <c r="H494" s="241">
        <v>10</v>
      </c>
      <c r="I494" s="241">
        <v>10</v>
      </c>
      <c r="J494" s="275" t="s">
        <v>545</v>
      </c>
      <c r="K494" s="233">
        <v>120001</v>
      </c>
      <c r="L494" s="207"/>
    </row>
    <row r="495" spans="1:12" s="217" customFormat="1" ht="16.5" customHeight="1">
      <c r="A495" s="226" t="b">
        <v>1</v>
      </c>
      <c r="B495" s="285" t="s">
        <v>605</v>
      </c>
      <c r="C495" s="285">
        <v>9103006</v>
      </c>
      <c r="D495" s="283">
        <v>5</v>
      </c>
      <c r="E495" s="283">
        <v>2</v>
      </c>
      <c r="F495" s="281">
        <v>160003918</v>
      </c>
      <c r="G495" s="280">
        <v>50</v>
      </c>
      <c r="H495" s="241">
        <v>10</v>
      </c>
      <c r="I495" s="240">
        <v>11</v>
      </c>
      <c r="J495" s="276" t="s">
        <v>546</v>
      </c>
      <c r="K495" s="233">
        <v>120001</v>
      </c>
      <c r="L495" s="207"/>
    </row>
    <row r="496" spans="1:12" s="217" customFormat="1" ht="16.5" customHeight="1">
      <c r="A496" s="226" t="b">
        <v>1</v>
      </c>
      <c r="B496" s="285" t="s">
        <v>605</v>
      </c>
      <c r="C496" s="285">
        <v>9103006</v>
      </c>
      <c r="D496" s="283">
        <v>6</v>
      </c>
      <c r="E496" s="283">
        <v>2</v>
      </c>
      <c r="F496" s="281">
        <v>160003915</v>
      </c>
      <c r="G496" s="280">
        <v>25</v>
      </c>
      <c r="H496" s="231">
        <v>6</v>
      </c>
      <c r="I496" s="277">
        <v>6</v>
      </c>
      <c r="J496" s="275" t="s">
        <v>585</v>
      </c>
      <c r="K496" s="233">
        <v>120001</v>
      </c>
      <c r="L496" s="207"/>
    </row>
    <row r="497" spans="1:12" s="217" customFormat="1" ht="16.5" customHeight="1">
      <c r="A497" s="226" t="b">
        <v>1</v>
      </c>
      <c r="B497" s="285" t="s">
        <v>605</v>
      </c>
      <c r="C497" s="285">
        <v>9103006</v>
      </c>
      <c r="D497" s="283">
        <v>6</v>
      </c>
      <c r="E497" s="283">
        <v>2</v>
      </c>
      <c r="F497" s="281">
        <v>160003916</v>
      </c>
      <c r="G497" s="280">
        <v>25</v>
      </c>
      <c r="H497" s="231">
        <v>6</v>
      </c>
      <c r="I497" s="277">
        <v>6</v>
      </c>
      <c r="J497" s="275" t="s">
        <v>586</v>
      </c>
      <c r="K497" s="233">
        <v>120001</v>
      </c>
      <c r="L497" s="207"/>
    </row>
    <row r="498" spans="1:12" s="217" customFormat="1" ht="16.5" customHeight="1">
      <c r="A498" s="226" t="b">
        <v>1</v>
      </c>
      <c r="B498" s="285" t="s">
        <v>605</v>
      </c>
      <c r="C498" s="285">
        <v>9103006</v>
      </c>
      <c r="D498" s="283">
        <v>6</v>
      </c>
      <c r="E498" s="283">
        <v>2</v>
      </c>
      <c r="F498" s="281">
        <v>160003917</v>
      </c>
      <c r="G498" s="280">
        <v>25</v>
      </c>
      <c r="H498" s="231">
        <v>6</v>
      </c>
      <c r="I498" s="277">
        <v>6</v>
      </c>
      <c r="J498" s="275" t="s">
        <v>587</v>
      </c>
      <c r="K498" s="233">
        <v>120001</v>
      </c>
      <c r="L498" s="207"/>
    </row>
    <row r="499" spans="1:12" s="217" customFormat="1" ht="16.5" customHeight="1">
      <c r="A499" s="226" t="b">
        <v>1</v>
      </c>
      <c r="B499" s="278" t="s">
        <v>606</v>
      </c>
      <c r="C499" s="278">
        <v>9103007</v>
      </c>
      <c r="D499" s="279">
        <v>1</v>
      </c>
      <c r="E499" s="279">
        <v>1</v>
      </c>
      <c r="F499" s="262">
        <v>160003901</v>
      </c>
      <c r="G499" s="280">
        <v>15</v>
      </c>
      <c r="H499" s="231">
        <v>7</v>
      </c>
      <c r="I499" s="277">
        <v>7</v>
      </c>
      <c r="J499" s="267" t="s">
        <v>574</v>
      </c>
      <c r="K499" s="233">
        <v>120001</v>
      </c>
      <c r="L499" s="207"/>
    </row>
    <row r="500" spans="1:12" s="217" customFormat="1" ht="16.5" customHeight="1">
      <c r="A500" s="226" t="b">
        <v>1</v>
      </c>
      <c r="B500" s="278" t="s">
        <v>606</v>
      </c>
      <c r="C500" s="278">
        <v>9103007</v>
      </c>
      <c r="D500" s="279">
        <v>1</v>
      </c>
      <c r="E500" s="279">
        <v>1</v>
      </c>
      <c r="F500" s="262">
        <v>160003902</v>
      </c>
      <c r="G500" s="280">
        <v>15</v>
      </c>
      <c r="H500" s="231">
        <v>7</v>
      </c>
      <c r="I500" s="277">
        <v>7</v>
      </c>
      <c r="J500" s="267" t="s">
        <v>575</v>
      </c>
      <c r="K500" s="233">
        <v>120001</v>
      </c>
      <c r="L500" s="207"/>
    </row>
    <row r="501" spans="1:12" s="217" customFormat="1" ht="16.5" customHeight="1">
      <c r="A501" s="226" t="b">
        <v>1</v>
      </c>
      <c r="B501" s="278" t="s">
        <v>606</v>
      </c>
      <c r="C501" s="278">
        <v>9103007</v>
      </c>
      <c r="D501" s="279">
        <v>1</v>
      </c>
      <c r="E501" s="279">
        <v>1</v>
      </c>
      <c r="F501" s="262">
        <v>160003903</v>
      </c>
      <c r="G501" s="280">
        <v>15</v>
      </c>
      <c r="H501" s="231">
        <v>7</v>
      </c>
      <c r="I501" s="277">
        <v>7</v>
      </c>
      <c r="J501" s="267" t="s">
        <v>576</v>
      </c>
      <c r="K501" s="233">
        <v>120001</v>
      </c>
      <c r="L501" s="207"/>
    </row>
    <row r="502" spans="1:12" s="217" customFormat="1" ht="16.5" customHeight="1">
      <c r="A502" s="226" t="b">
        <v>1</v>
      </c>
      <c r="B502" s="278" t="s">
        <v>606</v>
      </c>
      <c r="C502" s="278">
        <v>9103007</v>
      </c>
      <c r="D502" s="279">
        <v>1</v>
      </c>
      <c r="E502" s="279">
        <v>1</v>
      </c>
      <c r="F502" s="262">
        <v>160003904</v>
      </c>
      <c r="G502" s="280">
        <v>15</v>
      </c>
      <c r="H502" s="231">
        <v>7</v>
      </c>
      <c r="I502" s="277">
        <v>7</v>
      </c>
      <c r="J502" s="267" t="s">
        <v>577</v>
      </c>
      <c r="K502" s="233">
        <v>120001</v>
      </c>
      <c r="L502" s="207"/>
    </row>
    <row r="503" spans="1:12" s="217" customFormat="1" ht="16.5" customHeight="1">
      <c r="A503" s="226" t="b">
        <v>1</v>
      </c>
      <c r="B503" s="278" t="s">
        <v>606</v>
      </c>
      <c r="C503" s="278">
        <v>9103007</v>
      </c>
      <c r="D503" s="279">
        <v>1</v>
      </c>
      <c r="E503" s="279">
        <v>1</v>
      </c>
      <c r="F503" s="262">
        <v>160003905</v>
      </c>
      <c r="G503" s="280">
        <v>15</v>
      </c>
      <c r="H503" s="231">
        <v>7</v>
      </c>
      <c r="I503" s="277">
        <v>7</v>
      </c>
      <c r="J503" s="267" t="s">
        <v>578</v>
      </c>
      <c r="K503" s="233">
        <v>120001</v>
      </c>
      <c r="L503" s="207"/>
    </row>
    <row r="504" spans="1:12" s="217" customFormat="1" ht="16.5" customHeight="1">
      <c r="A504" s="226" t="b">
        <v>1</v>
      </c>
      <c r="B504" s="278" t="s">
        <v>606</v>
      </c>
      <c r="C504" s="278">
        <v>9103007</v>
      </c>
      <c r="D504" s="278">
        <v>2</v>
      </c>
      <c r="E504" s="228">
        <v>1</v>
      </c>
      <c r="F504" s="281">
        <v>160003906</v>
      </c>
      <c r="G504" s="280">
        <v>20</v>
      </c>
      <c r="H504" s="231">
        <v>9</v>
      </c>
      <c r="I504" s="277">
        <v>10</v>
      </c>
      <c r="J504" s="275" t="s">
        <v>537</v>
      </c>
      <c r="K504" s="233">
        <v>120001</v>
      </c>
      <c r="L504" s="207"/>
    </row>
    <row r="505" spans="1:12" s="217" customFormat="1" ht="16.5" customHeight="1">
      <c r="A505" s="226" t="b">
        <v>1</v>
      </c>
      <c r="B505" s="278" t="s">
        <v>606</v>
      </c>
      <c r="C505" s="278">
        <v>9103007</v>
      </c>
      <c r="D505" s="278">
        <v>2</v>
      </c>
      <c r="E505" s="228">
        <v>1</v>
      </c>
      <c r="F505" s="281">
        <v>160003907</v>
      </c>
      <c r="G505" s="280">
        <v>20</v>
      </c>
      <c r="H505" s="231">
        <v>9</v>
      </c>
      <c r="I505" s="277">
        <v>10</v>
      </c>
      <c r="J505" s="275" t="s">
        <v>538</v>
      </c>
      <c r="K505" s="233">
        <v>120001</v>
      </c>
      <c r="L505" s="207"/>
    </row>
    <row r="506" spans="1:12" s="217" customFormat="1" ht="16.5" customHeight="1">
      <c r="A506" s="226" t="b">
        <v>1</v>
      </c>
      <c r="B506" s="278" t="s">
        <v>606</v>
      </c>
      <c r="C506" s="278">
        <v>9103007</v>
      </c>
      <c r="D506" s="278">
        <v>2</v>
      </c>
      <c r="E506" s="228">
        <v>1</v>
      </c>
      <c r="F506" s="281">
        <v>160003908</v>
      </c>
      <c r="G506" s="280">
        <v>20</v>
      </c>
      <c r="H506" s="231">
        <v>9</v>
      </c>
      <c r="I506" s="277">
        <v>10</v>
      </c>
      <c r="J506" s="275" t="s">
        <v>539</v>
      </c>
      <c r="K506" s="233">
        <v>120001</v>
      </c>
      <c r="L506" s="207"/>
    </row>
    <row r="507" spans="1:12" s="217" customFormat="1" ht="16.5" customHeight="1">
      <c r="A507" s="226" t="b">
        <v>1</v>
      </c>
      <c r="B507" s="278" t="s">
        <v>606</v>
      </c>
      <c r="C507" s="278">
        <v>9103007</v>
      </c>
      <c r="D507" s="278">
        <v>2</v>
      </c>
      <c r="E507" s="228">
        <v>1</v>
      </c>
      <c r="F507" s="281">
        <v>160003909</v>
      </c>
      <c r="G507" s="280">
        <v>20</v>
      </c>
      <c r="H507" s="231">
        <v>9</v>
      </c>
      <c r="I507" s="277">
        <v>10</v>
      </c>
      <c r="J507" s="275" t="s">
        <v>540</v>
      </c>
      <c r="K507" s="233">
        <v>120001</v>
      </c>
      <c r="L507" s="207"/>
    </row>
    <row r="508" spans="1:12" s="217" customFormat="1" ht="16.5" customHeight="1">
      <c r="A508" s="226" t="b">
        <v>1</v>
      </c>
      <c r="B508" s="278" t="s">
        <v>606</v>
      </c>
      <c r="C508" s="278">
        <v>9103007</v>
      </c>
      <c r="D508" s="242">
        <v>3</v>
      </c>
      <c r="E508" s="228">
        <v>1</v>
      </c>
      <c r="F508" s="281">
        <v>160003910</v>
      </c>
      <c r="G508" s="280">
        <v>20</v>
      </c>
      <c r="H508" s="231">
        <v>9</v>
      </c>
      <c r="I508" s="277">
        <v>10</v>
      </c>
      <c r="J508" s="275" t="s">
        <v>541</v>
      </c>
      <c r="K508" s="233">
        <v>120001</v>
      </c>
      <c r="L508" s="207"/>
    </row>
    <row r="509" spans="1:12" s="217" customFormat="1" ht="16.5" customHeight="1">
      <c r="A509" s="226" t="b">
        <v>1</v>
      </c>
      <c r="B509" s="278" t="s">
        <v>606</v>
      </c>
      <c r="C509" s="278">
        <v>9103007</v>
      </c>
      <c r="D509" s="242">
        <v>3</v>
      </c>
      <c r="E509" s="228">
        <v>1</v>
      </c>
      <c r="F509" s="281">
        <v>160003911</v>
      </c>
      <c r="G509" s="280">
        <v>20</v>
      </c>
      <c r="H509" s="231">
        <v>9</v>
      </c>
      <c r="I509" s="277">
        <v>10</v>
      </c>
      <c r="J509" s="275" t="s">
        <v>542</v>
      </c>
      <c r="K509" s="233">
        <v>120001</v>
      </c>
      <c r="L509" s="207"/>
    </row>
    <row r="510" spans="1:12" s="217" customFormat="1" ht="16.5" customHeight="1">
      <c r="A510" s="226" t="b">
        <v>1</v>
      </c>
      <c r="B510" s="278" t="s">
        <v>606</v>
      </c>
      <c r="C510" s="278">
        <v>9103007</v>
      </c>
      <c r="D510" s="242">
        <v>3</v>
      </c>
      <c r="E510" s="228">
        <v>1</v>
      </c>
      <c r="F510" s="281">
        <v>160003912</v>
      </c>
      <c r="G510" s="280">
        <v>20</v>
      </c>
      <c r="H510" s="231">
        <v>9</v>
      </c>
      <c r="I510" s="277">
        <v>10</v>
      </c>
      <c r="J510" s="275" t="s">
        <v>543</v>
      </c>
      <c r="K510" s="233">
        <v>120001</v>
      </c>
      <c r="L510" s="207"/>
    </row>
    <row r="511" spans="1:12" s="217" customFormat="1" ht="16.5" customHeight="1">
      <c r="A511" s="226" t="b">
        <v>1</v>
      </c>
      <c r="B511" s="278" t="s">
        <v>606</v>
      </c>
      <c r="C511" s="278">
        <v>9103007</v>
      </c>
      <c r="D511" s="242">
        <v>3</v>
      </c>
      <c r="E511" s="228">
        <v>1</v>
      </c>
      <c r="F511" s="281">
        <v>160003913</v>
      </c>
      <c r="G511" s="280">
        <v>20</v>
      </c>
      <c r="H511" s="231">
        <v>9</v>
      </c>
      <c r="I511" s="277">
        <v>10</v>
      </c>
      <c r="J511" s="275" t="s">
        <v>544</v>
      </c>
      <c r="K511" s="233">
        <v>120001</v>
      </c>
      <c r="L511" s="207"/>
    </row>
    <row r="512" spans="1:12" s="217" customFormat="1" ht="16.5" customHeight="1">
      <c r="A512" s="226" t="b">
        <v>1</v>
      </c>
      <c r="B512" s="278" t="s">
        <v>606</v>
      </c>
      <c r="C512" s="278">
        <v>9103007</v>
      </c>
      <c r="D512" s="283">
        <v>4</v>
      </c>
      <c r="E512" s="283">
        <v>2</v>
      </c>
      <c r="F512" s="281">
        <v>160003914</v>
      </c>
      <c r="G512" s="284">
        <v>25</v>
      </c>
      <c r="H512" s="241">
        <v>11</v>
      </c>
      <c r="I512" s="241">
        <v>11</v>
      </c>
      <c r="J512" s="275" t="s">
        <v>545</v>
      </c>
      <c r="K512" s="233">
        <v>120001</v>
      </c>
      <c r="L512" s="207"/>
    </row>
    <row r="513" spans="1:12" s="217" customFormat="1" ht="16.5" customHeight="1">
      <c r="A513" s="226" t="b">
        <v>1</v>
      </c>
      <c r="B513" s="278" t="s">
        <v>606</v>
      </c>
      <c r="C513" s="278">
        <v>9103007</v>
      </c>
      <c r="D513" s="283">
        <v>5</v>
      </c>
      <c r="E513" s="283">
        <v>2</v>
      </c>
      <c r="F513" s="281">
        <v>160003918</v>
      </c>
      <c r="G513" s="280">
        <v>50</v>
      </c>
      <c r="H513" s="241">
        <v>11</v>
      </c>
      <c r="I513" s="240">
        <v>12</v>
      </c>
      <c r="J513" s="276" t="s">
        <v>546</v>
      </c>
      <c r="K513" s="233">
        <v>120001</v>
      </c>
      <c r="L513" s="207"/>
    </row>
    <row r="514" spans="1:12" s="217" customFormat="1" ht="16.5" customHeight="1">
      <c r="A514" s="226" t="b">
        <v>1</v>
      </c>
      <c r="B514" s="278" t="s">
        <v>606</v>
      </c>
      <c r="C514" s="278">
        <v>9103007</v>
      </c>
      <c r="D514" s="283">
        <v>6</v>
      </c>
      <c r="E514" s="283">
        <v>2</v>
      </c>
      <c r="F514" s="281">
        <v>160003915</v>
      </c>
      <c r="G514" s="280">
        <v>25</v>
      </c>
      <c r="H514" s="231">
        <v>7</v>
      </c>
      <c r="I514" s="277">
        <v>7</v>
      </c>
      <c r="J514" s="275" t="s">
        <v>585</v>
      </c>
      <c r="K514" s="233">
        <v>120001</v>
      </c>
      <c r="L514" s="207"/>
    </row>
    <row r="515" spans="1:12" s="217" customFormat="1" ht="16.5" customHeight="1">
      <c r="A515" s="226" t="b">
        <v>1</v>
      </c>
      <c r="B515" s="278" t="s">
        <v>606</v>
      </c>
      <c r="C515" s="278">
        <v>9103007</v>
      </c>
      <c r="D515" s="283">
        <v>6</v>
      </c>
      <c r="E515" s="283">
        <v>2</v>
      </c>
      <c r="F515" s="281">
        <v>160003916</v>
      </c>
      <c r="G515" s="280">
        <v>25</v>
      </c>
      <c r="H515" s="231">
        <v>7</v>
      </c>
      <c r="I515" s="277">
        <v>7</v>
      </c>
      <c r="J515" s="275" t="s">
        <v>586</v>
      </c>
      <c r="K515" s="233">
        <v>120001</v>
      </c>
      <c r="L515" s="207"/>
    </row>
    <row r="516" spans="1:12" s="217" customFormat="1" ht="16.5" customHeight="1">
      <c r="A516" s="226" t="b">
        <v>1</v>
      </c>
      <c r="B516" s="278" t="s">
        <v>606</v>
      </c>
      <c r="C516" s="278">
        <v>9103007</v>
      </c>
      <c r="D516" s="283">
        <v>6</v>
      </c>
      <c r="E516" s="283">
        <v>2</v>
      </c>
      <c r="F516" s="281">
        <v>160003917</v>
      </c>
      <c r="G516" s="280">
        <v>25</v>
      </c>
      <c r="H516" s="231">
        <v>7</v>
      </c>
      <c r="I516" s="277">
        <v>7</v>
      </c>
      <c r="J516" s="275" t="s">
        <v>587</v>
      </c>
      <c r="K516" s="233">
        <v>120001</v>
      </c>
      <c r="L516" s="207"/>
    </row>
    <row r="517" spans="1:12" s="217" customFormat="1" ht="16.5" customHeight="1">
      <c r="A517" s="226" t="b">
        <v>1</v>
      </c>
      <c r="B517" s="285" t="s">
        <v>607</v>
      </c>
      <c r="C517" s="285">
        <v>9103008</v>
      </c>
      <c r="D517" s="279">
        <v>1</v>
      </c>
      <c r="E517" s="279">
        <v>1</v>
      </c>
      <c r="F517" s="262">
        <v>160003901</v>
      </c>
      <c r="G517" s="280">
        <v>15</v>
      </c>
      <c r="H517" s="231">
        <v>8</v>
      </c>
      <c r="I517" s="277">
        <v>8</v>
      </c>
      <c r="J517" s="267" t="s">
        <v>574</v>
      </c>
      <c r="K517" s="233">
        <v>120001</v>
      </c>
      <c r="L517" s="207"/>
    </row>
    <row r="518" spans="1:12" s="217" customFormat="1" ht="16.5" customHeight="1">
      <c r="A518" s="226" t="b">
        <v>1</v>
      </c>
      <c r="B518" s="285" t="s">
        <v>607</v>
      </c>
      <c r="C518" s="285">
        <v>9103008</v>
      </c>
      <c r="D518" s="279">
        <v>1</v>
      </c>
      <c r="E518" s="279">
        <v>1</v>
      </c>
      <c r="F518" s="262">
        <v>160003902</v>
      </c>
      <c r="G518" s="280">
        <v>15</v>
      </c>
      <c r="H518" s="231">
        <v>8</v>
      </c>
      <c r="I518" s="277">
        <v>8</v>
      </c>
      <c r="J518" s="267" t="s">
        <v>575</v>
      </c>
      <c r="K518" s="233">
        <v>120001</v>
      </c>
      <c r="L518" s="207"/>
    </row>
    <row r="519" spans="1:12" s="217" customFormat="1" ht="16.5" customHeight="1">
      <c r="A519" s="226" t="b">
        <v>1</v>
      </c>
      <c r="B519" s="285" t="s">
        <v>607</v>
      </c>
      <c r="C519" s="285">
        <v>9103008</v>
      </c>
      <c r="D519" s="279">
        <v>1</v>
      </c>
      <c r="E519" s="279">
        <v>1</v>
      </c>
      <c r="F519" s="262">
        <v>160003903</v>
      </c>
      <c r="G519" s="280">
        <v>15</v>
      </c>
      <c r="H519" s="231">
        <v>8</v>
      </c>
      <c r="I519" s="277">
        <v>8</v>
      </c>
      <c r="J519" s="267" t="s">
        <v>576</v>
      </c>
      <c r="K519" s="233">
        <v>120001</v>
      </c>
      <c r="L519" s="207"/>
    </row>
    <row r="520" spans="1:12" s="217" customFormat="1" ht="16.5" customHeight="1">
      <c r="A520" s="226" t="b">
        <v>1</v>
      </c>
      <c r="B520" s="285" t="s">
        <v>607</v>
      </c>
      <c r="C520" s="285">
        <v>9103008</v>
      </c>
      <c r="D520" s="279">
        <v>1</v>
      </c>
      <c r="E520" s="279">
        <v>1</v>
      </c>
      <c r="F520" s="262">
        <v>160003904</v>
      </c>
      <c r="G520" s="280">
        <v>15</v>
      </c>
      <c r="H520" s="231">
        <v>8</v>
      </c>
      <c r="I520" s="277">
        <v>8</v>
      </c>
      <c r="J520" s="267" t="s">
        <v>577</v>
      </c>
      <c r="K520" s="233">
        <v>120001</v>
      </c>
      <c r="L520" s="207"/>
    </row>
    <row r="521" spans="1:12" s="217" customFormat="1" ht="16.5" customHeight="1">
      <c r="A521" s="226" t="b">
        <v>1</v>
      </c>
      <c r="B521" s="285" t="s">
        <v>607</v>
      </c>
      <c r="C521" s="285">
        <v>9103008</v>
      </c>
      <c r="D521" s="279">
        <v>1</v>
      </c>
      <c r="E521" s="279">
        <v>1</v>
      </c>
      <c r="F521" s="262">
        <v>160003905</v>
      </c>
      <c r="G521" s="280">
        <v>15</v>
      </c>
      <c r="H521" s="231">
        <v>8</v>
      </c>
      <c r="I521" s="277">
        <v>8</v>
      </c>
      <c r="J521" s="267" t="s">
        <v>578</v>
      </c>
      <c r="K521" s="233">
        <v>120001</v>
      </c>
      <c r="L521" s="207"/>
    </row>
    <row r="522" spans="1:12" s="217" customFormat="1" ht="16.5" customHeight="1">
      <c r="A522" s="226" t="b">
        <v>1</v>
      </c>
      <c r="B522" s="285" t="s">
        <v>607</v>
      </c>
      <c r="C522" s="285">
        <v>9103008</v>
      </c>
      <c r="D522" s="278">
        <v>2</v>
      </c>
      <c r="E522" s="285">
        <v>1</v>
      </c>
      <c r="F522" s="281">
        <v>160003906</v>
      </c>
      <c r="G522" s="280">
        <v>20</v>
      </c>
      <c r="H522" s="231">
        <v>10</v>
      </c>
      <c r="I522" s="277">
        <v>11</v>
      </c>
      <c r="J522" s="275" t="s">
        <v>537</v>
      </c>
      <c r="K522" s="233">
        <v>120001</v>
      </c>
      <c r="L522" s="207"/>
    </row>
    <row r="523" spans="1:12" s="217" customFormat="1" ht="16.5" customHeight="1">
      <c r="A523" s="226" t="b">
        <v>1</v>
      </c>
      <c r="B523" s="285" t="s">
        <v>607</v>
      </c>
      <c r="C523" s="285">
        <v>9103008</v>
      </c>
      <c r="D523" s="278">
        <v>2</v>
      </c>
      <c r="E523" s="285">
        <v>1</v>
      </c>
      <c r="F523" s="281">
        <v>160003907</v>
      </c>
      <c r="G523" s="280">
        <v>20</v>
      </c>
      <c r="H523" s="231">
        <v>10</v>
      </c>
      <c r="I523" s="277">
        <v>11</v>
      </c>
      <c r="J523" s="275" t="s">
        <v>538</v>
      </c>
      <c r="K523" s="233">
        <v>120001</v>
      </c>
      <c r="L523" s="207"/>
    </row>
    <row r="524" spans="1:12" s="217" customFormat="1" ht="16.5" customHeight="1">
      <c r="A524" s="226" t="b">
        <v>1</v>
      </c>
      <c r="B524" s="285" t="s">
        <v>607</v>
      </c>
      <c r="C524" s="285">
        <v>9103008</v>
      </c>
      <c r="D524" s="278">
        <v>2</v>
      </c>
      <c r="E524" s="285">
        <v>1</v>
      </c>
      <c r="F524" s="281">
        <v>160003908</v>
      </c>
      <c r="G524" s="280">
        <v>20</v>
      </c>
      <c r="H524" s="231">
        <v>10</v>
      </c>
      <c r="I524" s="277">
        <v>11</v>
      </c>
      <c r="J524" s="275" t="s">
        <v>539</v>
      </c>
      <c r="K524" s="233">
        <v>120001</v>
      </c>
      <c r="L524" s="207"/>
    </row>
    <row r="525" spans="1:12" s="217" customFormat="1" ht="16.5" customHeight="1">
      <c r="A525" s="226" t="b">
        <v>1</v>
      </c>
      <c r="B525" s="285" t="s">
        <v>607</v>
      </c>
      <c r="C525" s="285">
        <v>9103008</v>
      </c>
      <c r="D525" s="278">
        <v>2</v>
      </c>
      <c r="E525" s="285">
        <v>1</v>
      </c>
      <c r="F525" s="281">
        <v>160003909</v>
      </c>
      <c r="G525" s="280">
        <v>20</v>
      </c>
      <c r="H525" s="231">
        <v>10</v>
      </c>
      <c r="I525" s="277">
        <v>11</v>
      </c>
      <c r="J525" s="275" t="s">
        <v>540</v>
      </c>
      <c r="K525" s="233">
        <v>120001</v>
      </c>
      <c r="L525" s="207"/>
    </row>
    <row r="526" spans="1:12" s="217" customFormat="1" ht="16.5" customHeight="1">
      <c r="A526" s="226" t="b">
        <v>1</v>
      </c>
      <c r="B526" s="285" t="s">
        <v>607</v>
      </c>
      <c r="C526" s="285">
        <v>9103008</v>
      </c>
      <c r="D526" s="242">
        <v>3</v>
      </c>
      <c r="E526" s="285">
        <v>1</v>
      </c>
      <c r="F526" s="281">
        <v>160003910</v>
      </c>
      <c r="G526" s="280">
        <v>20</v>
      </c>
      <c r="H526" s="231">
        <v>10</v>
      </c>
      <c r="I526" s="277">
        <v>11</v>
      </c>
      <c r="J526" s="275" t="s">
        <v>541</v>
      </c>
      <c r="K526" s="233">
        <v>120001</v>
      </c>
      <c r="L526" s="207"/>
    </row>
    <row r="527" spans="1:12" s="217" customFormat="1" ht="16.5" customHeight="1">
      <c r="A527" s="226" t="b">
        <v>1</v>
      </c>
      <c r="B527" s="285" t="s">
        <v>607</v>
      </c>
      <c r="C527" s="285">
        <v>9103008</v>
      </c>
      <c r="D527" s="242">
        <v>3</v>
      </c>
      <c r="E527" s="285">
        <v>1</v>
      </c>
      <c r="F527" s="281">
        <v>160003911</v>
      </c>
      <c r="G527" s="280">
        <v>20</v>
      </c>
      <c r="H527" s="231">
        <v>10</v>
      </c>
      <c r="I527" s="277">
        <v>11</v>
      </c>
      <c r="J527" s="275" t="s">
        <v>542</v>
      </c>
      <c r="K527" s="233">
        <v>120001</v>
      </c>
      <c r="L527" s="207"/>
    </row>
    <row r="528" spans="1:12" s="217" customFormat="1" ht="16.5" customHeight="1">
      <c r="A528" s="226" t="b">
        <v>1</v>
      </c>
      <c r="B528" s="285" t="s">
        <v>607</v>
      </c>
      <c r="C528" s="285">
        <v>9103008</v>
      </c>
      <c r="D528" s="242">
        <v>3</v>
      </c>
      <c r="E528" s="285">
        <v>1</v>
      </c>
      <c r="F528" s="281">
        <v>160003912</v>
      </c>
      <c r="G528" s="280">
        <v>20</v>
      </c>
      <c r="H528" s="231">
        <v>10</v>
      </c>
      <c r="I528" s="277">
        <v>11</v>
      </c>
      <c r="J528" s="275" t="s">
        <v>543</v>
      </c>
      <c r="K528" s="233">
        <v>120001</v>
      </c>
      <c r="L528" s="207"/>
    </row>
    <row r="529" spans="1:12" s="217" customFormat="1" ht="16.5" customHeight="1">
      <c r="A529" s="226" t="b">
        <v>1</v>
      </c>
      <c r="B529" s="285" t="s">
        <v>607</v>
      </c>
      <c r="C529" s="285">
        <v>9103008</v>
      </c>
      <c r="D529" s="242">
        <v>3</v>
      </c>
      <c r="E529" s="285">
        <v>1</v>
      </c>
      <c r="F529" s="281">
        <v>160003913</v>
      </c>
      <c r="G529" s="280">
        <v>20</v>
      </c>
      <c r="H529" s="231">
        <v>10</v>
      </c>
      <c r="I529" s="277">
        <v>11</v>
      </c>
      <c r="J529" s="275" t="s">
        <v>544</v>
      </c>
      <c r="K529" s="233">
        <v>120001</v>
      </c>
      <c r="L529" s="207"/>
    </row>
    <row r="530" spans="1:12" s="217" customFormat="1" ht="16.5" customHeight="1">
      <c r="A530" s="226" t="b">
        <v>1</v>
      </c>
      <c r="B530" s="285" t="s">
        <v>607</v>
      </c>
      <c r="C530" s="285">
        <v>9103008</v>
      </c>
      <c r="D530" s="283">
        <v>4</v>
      </c>
      <c r="E530" s="283">
        <v>2</v>
      </c>
      <c r="F530" s="281">
        <v>160003914</v>
      </c>
      <c r="G530" s="284">
        <v>25</v>
      </c>
      <c r="H530" s="241">
        <v>12</v>
      </c>
      <c r="I530" s="241">
        <v>12</v>
      </c>
      <c r="J530" s="275" t="s">
        <v>545</v>
      </c>
      <c r="K530" s="233">
        <v>120001</v>
      </c>
      <c r="L530" s="207"/>
    </row>
    <row r="531" spans="1:12" s="217" customFormat="1" ht="16.5" customHeight="1">
      <c r="A531" s="226" t="b">
        <v>1</v>
      </c>
      <c r="B531" s="285" t="s">
        <v>607</v>
      </c>
      <c r="C531" s="285">
        <v>9103008</v>
      </c>
      <c r="D531" s="283">
        <v>5</v>
      </c>
      <c r="E531" s="283">
        <v>2</v>
      </c>
      <c r="F531" s="281">
        <v>160003918</v>
      </c>
      <c r="G531" s="280">
        <v>50</v>
      </c>
      <c r="H531" s="241">
        <v>12</v>
      </c>
      <c r="I531" s="240">
        <v>13</v>
      </c>
      <c r="J531" s="276" t="s">
        <v>546</v>
      </c>
      <c r="K531" s="233">
        <v>120001</v>
      </c>
      <c r="L531" s="207"/>
    </row>
    <row r="532" spans="1:12" s="217" customFormat="1" ht="16.5" customHeight="1">
      <c r="A532" s="226" t="b">
        <v>1</v>
      </c>
      <c r="B532" s="285" t="s">
        <v>607</v>
      </c>
      <c r="C532" s="285">
        <v>9103008</v>
      </c>
      <c r="D532" s="283">
        <v>6</v>
      </c>
      <c r="E532" s="283">
        <v>2</v>
      </c>
      <c r="F532" s="281">
        <v>160003915</v>
      </c>
      <c r="G532" s="280">
        <v>25</v>
      </c>
      <c r="H532" s="231">
        <v>8</v>
      </c>
      <c r="I532" s="277">
        <v>8</v>
      </c>
      <c r="J532" s="275" t="s">
        <v>585</v>
      </c>
      <c r="K532" s="233">
        <v>120001</v>
      </c>
      <c r="L532" s="207"/>
    </row>
    <row r="533" spans="1:12" s="217" customFormat="1" ht="16.5" customHeight="1">
      <c r="A533" s="226" t="b">
        <v>1</v>
      </c>
      <c r="B533" s="285" t="s">
        <v>607</v>
      </c>
      <c r="C533" s="285">
        <v>9103008</v>
      </c>
      <c r="D533" s="283">
        <v>6</v>
      </c>
      <c r="E533" s="283">
        <v>2</v>
      </c>
      <c r="F533" s="281">
        <v>160003916</v>
      </c>
      <c r="G533" s="280">
        <v>25</v>
      </c>
      <c r="H533" s="231">
        <v>8</v>
      </c>
      <c r="I533" s="277">
        <v>8</v>
      </c>
      <c r="J533" s="275" t="s">
        <v>586</v>
      </c>
      <c r="K533" s="233">
        <v>120001</v>
      </c>
      <c r="L533" s="207"/>
    </row>
    <row r="534" spans="1:12" s="217" customFormat="1" ht="16.5" customHeight="1">
      <c r="A534" s="226" t="b">
        <v>1</v>
      </c>
      <c r="B534" s="285" t="s">
        <v>607</v>
      </c>
      <c r="C534" s="285">
        <v>9103008</v>
      </c>
      <c r="D534" s="283">
        <v>6</v>
      </c>
      <c r="E534" s="283">
        <v>2</v>
      </c>
      <c r="F534" s="281">
        <v>160003917</v>
      </c>
      <c r="G534" s="280">
        <v>25</v>
      </c>
      <c r="H534" s="231">
        <v>8</v>
      </c>
      <c r="I534" s="277">
        <v>8</v>
      </c>
      <c r="J534" s="275" t="s">
        <v>587</v>
      </c>
      <c r="K534" s="233">
        <v>120001</v>
      </c>
      <c r="L534" s="207"/>
    </row>
    <row r="535" spans="1:12" s="217" customFormat="1" ht="16.5" customHeight="1">
      <c r="A535" s="226" t="b">
        <v>1</v>
      </c>
      <c r="B535" s="278" t="s">
        <v>608</v>
      </c>
      <c r="C535" s="278">
        <v>9103009</v>
      </c>
      <c r="D535" s="279">
        <v>1</v>
      </c>
      <c r="E535" s="279">
        <v>1</v>
      </c>
      <c r="F535" s="262">
        <v>160003901</v>
      </c>
      <c r="G535" s="280">
        <v>15</v>
      </c>
      <c r="H535" s="231">
        <v>9</v>
      </c>
      <c r="I535" s="277">
        <v>9</v>
      </c>
      <c r="J535" s="267" t="s">
        <v>574</v>
      </c>
      <c r="K535" s="233">
        <v>120001</v>
      </c>
      <c r="L535" s="207"/>
    </row>
    <row r="536" spans="1:12" s="217" customFormat="1" ht="16.5" customHeight="1">
      <c r="A536" s="226" t="b">
        <v>1</v>
      </c>
      <c r="B536" s="278" t="s">
        <v>608</v>
      </c>
      <c r="C536" s="278">
        <v>9103009</v>
      </c>
      <c r="D536" s="279">
        <v>1</v>
      </c>
      <c r="E536" s="279">
        <v>1</v>
      </c>
      <c r="F536" s="262">
        <v>160003902</v>
      </c>
      <c r="G536" s="280">
        <v>15</v>
      </c>
      <c r="H536" s="231">
        <v>9</v>
      </c>
      <c r="I536" s="277">
        <v>9</v>
      </c>
      <c r="J536" s="267" t="s">
        <v>575</v>
      </c>
      <c r="K536" s="233">
        <v>120001</v>
      </c>
      <c r="L536" s="207"/>
    </row>
    <row r="537" spans="1:12" s="217" customFormat="1" ht="16.5" customHeight="1">
      <c r="A537" s="226" t="b">
        <v>1</v>
      </c>
      <c r="B537" s="278" t="s">
        <v>608</v>
      </c>
      <c r="C537" s="278">
        <v>9103009</v>
      </c>
      <c r="D537" s="279">
        <v>1</v>
      </c>
      <c r="E537" s="279">
        <v>1</v>
      </c>
      <c r="F537" s="262">
        <v>160003903</v>
      </c>
      <c r="G537" s="280">
        <v>15</v>
      </c>
      <c r="H537" s="231">
        <v>9</v>
      </c>
      <c r="I537" s="277">
        <v>9</v>
      </c>
      <c r="J537" s="267" t="s">
        <v>576</v>
      </c>
      <c r="K537" s="233">
        <v>120001</v>
      </c>
      <c r="L537" s="207"/>
    </row>
    <row r="538" spans="1:12" s="217" customFormat="1" ht="16.5" customHeight="1">
      <c r="A538" s="226" t="b">
        <v>1</v>
      </c>
      <c r="B538" s="278" t="s">
        <v>608</v>
      </c>
      <c r="C538" s="278">
        <v>9103009</v>
      </c>
      <c r="D538" s="279">
        <v>1</v>
      </c>
      <c r="E538" s="279">
        <v>1</v>
      </c>
      <c r="F538" s="262">
        <v>160003904</v>
      </c>
      <c r="G538" s="280">
        <v>15</v>
      </c>
      <c r="H538" s="231">
        <v>9</v>
      </c>
      <c r="I538" s="277">
        <v>9</v>
      </c>
      <c r="J538" s="267" t="s">
        <v>577</v>
      </c>
      <c r="K538" s="233">
        <v>120001</v>
      </c>
      <c r="L538" s="207"/>
    </row>
    <row r="539" spans="1:12" s="217" customFormat="1" ht="16.5" customHeight="1">
      <c r="A539" s="226" t="b">
        <v>1</v>
      </c>
      <c r="B539" s="278" t="s">
        <v>608</v>
      </c>
      <c r="C539" s="278">
        <v>9103009</v>
      </c>
      <c r="D539" s="279">
        <v>1</v>
      </c>
      <c r="E539" s="279">
        <v>1</v>
      </c>
      <c r="F539" s="262">
        <v>160003905</v>
      </c>
      <c r="G539" s="280">
        <v>15</v>
      </c>
      <c r="H539" s="231">
        <v>9</v>
      </c>
      <c r="I539" s="277">
        <v>9</v>
      </c>
      <c r="J539" s="267" t="s">
        <v>578</v>
      </c>
      <c r="K539" s="233">
        <v>120001</v>
      </c>
      <c r="L539" s="207"/>
    </row>
    <row r="540" spans="1:12" s="217" customFormat="1" ht="16.5" customHeight="1">
      <c r="A540" s="226" t="b">
        <v>1</v>
      </c>
      <c r="B540" s="278" t="s">
        <v>608</v>
      </c>
      <c r="C540" s="278">
        <v>9103009</v>
      </c>
      <c r="D540" s="278">
        <v>2</v>
      </c>
      <c r="E540" s="228">
        <v>1</v>
      </c>
      <c r="F540" s="281">
        <v>160003906</v>
      </c>
      <c r="G540" s="280">
        <v>20</v>
      </c>
      <c r="H540" s="231">
        <v>11</v>
      </c>
      <c r="I540" s="277">
        <v>12</v>
      </c>
      <c r="J540" s="275" t="s">
        <v>537</v>
      </c>
      <c r="K540" s="233">
        <v>120001</v>
      </c>
      <c r="L540" s="207"/>
    </row>
    <row r="541" spans="1:12" s="217" customFormat="1" ht="16.5" customHeight="1">
      <c r="A541" s="226" t="b">
        <v>1</v>
      </c>
      <c r="B541" s="278" t="s">
        <v>608</v>
      </c>
      <c r="C541" s="278">
        <v>9103009</v>
      </c>
      <c r="D541" s="278">
        <v>2</v>
      </c>
      <c r="E541" s="228">
        <v>1</v>
      </c>
      <c r="F541" s="281">
        <v>160003907</v>
      </c>
      <c r="G541" s="280">
        <v>20</v>
      </c>
      <c r="H541" s="231">
        <v>11</v>
      </c>
      <c r="I541" s="277">
        <v>12</v>
      </c>
      <c r="J541" s="275" t="s">
        <v>538</v>
      </c>
      <c r="K541" s="233">
        <v>120001</v>
      </c>
      <c r="L541" s="207"/>
    </row>
    <row r="542" spans="1:12" s="217" customFormat="1" ht="16.5" customHeight="1">
      <c r="A542" s="226" t="b">
        <v>1</v>
      </c>
      <c r="B542" s="278" t="s">
        <v>608</v>
      </c>
      <c r="C542" s="278">
        <v>9103009</v>
      </c>
      <c r="D542" s="278">
        <v>2</v>
      </c>
      <c r="E542" s="228">
        <v>1</v>
      </c>
      <c r="F542" s="281">
        <v>160003908</v>
      </c>
      <c r="G542" s="280">
        <v>20</v>
      </c>
      <c r="H542" s="231">
        <v>11</v>
      </c>
      <c r="I542" s="277">
        <v>12</v>
      </c>
      <c r="J542" s="275" t="s">
        <v>539</v>
      </c>
      <c r="K542" s="233">
        <v>120001</v>
      </c>
      <c r="L542" s="207"/>
    </row>
    <row r="543" spans="1:12" s="217" customFormat="1" ht="16.5" customHeight="1">
      <c r="A543" s="226" t="b">
        <v>1</v>
      </c>
      <c r="B543" s="278" t="s">
        <v>608</v>
      </c>
      <c r="C543" s="278">
        <v>9103009</v>
      </c>
      <c r="D543" s="278">
        <v>2</v>
      </c>
      <c r="E543" s="228">
        <v>1</v>
      </c>
      <c r="F543" s="281">
        <v>160003909</v>
      </c>
      <c r="G543" s="280">
        <v>20</v>
      </c>
      <c r="H543" s="231">
        <v>11</v>
      </c>
      <c r="I543" s="277">
        <v>12</v>
      </c>
      <c r="J543" s="275" t="s">
        <v>540</v>
      </c>
      <c r="K543" s="233">
        <v>120001</v>
      </c>
      <c r="L543" s="207"/>
    </row>
    <row r="544" spans="1:12" s="217" customFormat="1" ht="16.5" customHeight="1">
      <c r="A544" s="226" t="b">
        <v>1</v>
      </c>
      <c r="B544" s="278" t="s">
        <v>608</v>
      </c>
      <c r="C544" s="278">
        <v>9103009</v>
      </c>
      <c r="D544" s="242">
        <v>3</v>
      </c>
      <c r="E544" s="228">
        <v>1</v>
      </c>
      <c r="F544" s="281">
        <v>160003910</v>
      </c>
      <c r="G544" s="280">
        <v>20</v>
      </c>
      <c r="H544" s="231">
        <v>11</v>
      </c>
      <c r="I544" s="277">
        <v>12</v>
      </c>
      <c r="J544" s="275" t="s">
        <v>541</v>
      </c>
      <c r="K544" s="233">
        <v>120001</v>
      </c>
      <c r="L544" s="207"/>
    </row>
    <row r="545" spans="1:12" s="217" customFormat="1" ht="16.5" customHeight="1">
      <c r="A545" s="226" t="b">
        <v>1</v>
      </c>
      <c r="B545" s="278" t="s">
        <v>608</v>
      </c>
      <c r="C545" s="278">
        <v>9103009</v>
      </c>
      <c r="D545" s="242">
        <v>3</v>
      </c>
      <c r="E545" s="228">
        <v>1</v>
      </c>
      <c r="F545" s="281">
        <v>160003911</v>
      </c>
      <c r="G545" s="280">
        <v>20</v>
      </c>
      <c r="H545" s="231">
        <v>11</v>
      </c>
      <c r="I545" s="277">
        <v>12</v>
      </c>
      <c r="J545" s="275" t="s">
        <v>542</v>
      </c>
      <c r="K545" s="233">
        <v>120001</v>
      </c>
      <c r="L545" s="207"/>
    </row>
    <row r="546" spans="1:12" s="217" customFormat="1" ht="16.5" customHeight="1">
      <c r="A546" s="226" t="b">
        <v>1</v>
      </c>
      <c r="B546" s="278" t="s">
        <v>608</v>
      </c>
      <c r="C546" s="278">
        <v>9103009</v>
      </c>
      <c r="D546" s="242">
        <v>3</v>
      </c>
      <c r="E546" s="228">
        <v>1</v>
      </c>
      <c r="F546" s="281">
        <v>160003912</v>
      </c>
      <c r="G546" s="280">
        <v>20</v>
      </c>
      <c r="H546" s="231">
        <v>11</v>
      </c>
      <c r="I546" s="277">
        <v>12</v>
      </c>
      <c r="J546" s="275" t="s">
        <v>543</v>
      </c>
      <c r="K546" s="233">
        <v>120001</v>
      </c>
      <c r="L546" s="207"/>
    </row>
    <row r="547" spans="1:12" s="217" customFormat="1" ht="16.5" customHeight="1">
      <c r="A547" s="226" t="b">
        <v>1</v>
      </c>
      <c r="B547" s="278" t="s">
        <v>608</v>
      </c>
      <c r="C547" s="278">
        <v>9103009</v>
      </c>
      <c r="D547" s="242">
        <v>3</v>
      </c>
      <c r="E547" s="228">
        <v>1</v>
      </c>
      <c r="F547" s="281">
        <v>160003913</v>
      </c>
      <c r="G547" s="280">
        <v>20</v>
      </c>
      <c r="H547" s="231">
        <v>11</v>
      </c>
      <c r="I547" s="277">
        <v>12</v>
      </c>
      <c r="J547" s="275" t="s">
        <v>544</v>
      </c>
      <c r="K547" s="233">
        <v>120001</v>
      </c>
      <c r="L547" s="207"/>
    </row>
    <row r="548" spans="1:12" s="217" customFormat="1" ht="16.5" customHeight="1">
      <c r="A548" s="226" t="b">
        <v>1</v>
      </c>
      <c r="B548" s="278" t="s">
        <v>608</v>
      </c>
      <c r="C548" s="278">
        <v>9103009</v>
      </c>
      <c r="D548" s="283">
        <v>4</v>
      </c>
      <c r="E548" s="283">
        <v>2</v>
      </c>
      <c r="F548" s="281">
        <v>160003914</v>
      </c>
      <c r="G548" s="284">
        <v>25</v>
      </c>
      <c r="H548" s="241">
        <v>13</v>
      </c>
      <c r="I548" s="241">
        <v>13</v>
      </c>
      <c r="J548" s="275" t="s">
        <v>545</v>
      </c>
      <c r="K548" s="233">
        <v>120001</v>
      </c>
      <c r="L548" s="207"/>
    </row>
    <row r="549" spans="1:12" s="217" customFormat="1" ht="16.5" customHeight="1">
      <c r="A549" s="226" t="b">
        <v>1</v>
      </c>
      <c r="B549" s="278" t="s">
        <v>608</v>
      </c>
      <c r="C549" s="278">
        <v>9103009</v>
      </c>
      <c r="D549" s="283">
        <v>5</v>
      </c>
      <c r="E549" s="283">
        <v>2</v>
      </c>
      <c r="F549" s="281">
        <v>160003918</v>
      </c>
      <c r="G549" s="280">
        <v>50</v>
      </c>
      <c r="H549" s="241">
        <v>13</v>
      </c>
      <c r="I549" s="240">
        <v>14</v>
      </c>
      <c r="J549" s="276" t="s">
        <v>546</v>
      </c>
      <c r="K549" s="233">
        <v>120001</v>
      </c>
      <c r="L549" s="207"/>
    </row>
    <row r="550" spans="1:12" s="217" customFormat="1" ht="16.5" customHeight="1">
      <c r="A550" s="226" t="b">
        <v>1</v>
      </c>
      <c r="B550" s="278" t="s">
        <v>608</v>
      </c>
      <c r="C550" s="278">
        <v>9103009</v>
      </c>
      <c r="D550" s="283">
        <v>6</v>
      </c>
      <c r="E550" s="283">
        <v>2</v>
      </c>
      <c r="F550" s="281">
        <v>160003915</v>
      </c>
      <c r="G550" s="280">
        <v>25</v>
      </c>
      <c r="H550" s="231">
        <v>9</v>
      </c>
      <c r="I550" s="277">
        <v>9</v>
      </c>
      <c r="J550" s="275" t="s">
        <v>585</v>
      </c>
      <c r="K550" s="233">
        <v>120001</v>
      </c>
      <c r="L550" s="207"/>
    </row>
    <row r="551" spans="1:12" s="217" customFormat="1" ht="16.5" customHeight="1">
      <c r="A551" s="226" t="b">
        <v>1</v>
      </c>
      <c r="B551" s="278" t="s">
        <v>608</v>
      </c>
      <c r="C551" s="278">
        <v>9103009</v>
      </c>
      <c r="D551" s="283">
        <v>6</v>
      </c>
      <c r="E551" s="283">
        <v>2</v>
      </c>
      <c r="F551" s="281">
        <v>160003916</v>
      </c>
      <c r="G551" s="280">
        <v>25</v>
      </c>
      <c r="H551" s="231">
        <v>9</v>
      </c>
      <c r="I551" s="277">
        <v>9</v>
      </c>
      <c r="J551" s="275" t="s">
        <v>586</v>
      </c>
      <c r="K551" s="233">
        <v>120001</v>
      </c>
      <c r="L551" s="207"/>
    </row>
    <row r="552" spans="1:12" s="217" customFormat="1" ht="16.5" customHeight="1">
      <c r="A552" s="226" t="b">
        <v>1</v>
      </c>
      <c r="B552" s="278" t="s">
        <v>608</v>
      </c>
      <c r="C552" s="278">
        <v>9103009</v>
      </c>
      <c r="D552" s="283">
        <v>6</v>
      </c>
      <c r="E552" s="283">
        <v>2</v>
      </c>
      <c r="F552" s="281">
        <v>160003917</v>
      </c>
      <c r="G552" s="280">
        <v>25</v>
      </c>
      <c r="H552" s="231">
        <v>9</v>
      </c>
      <c r="I552" s="277">
        <v>9</v>
      </c>
      <c r="J552" s="275" t="s">
        <v>587</v>
      </c>
      <c r="K552" s="233">
        <v>120001</v>
      </c>
      <c r="L552" s="207"/>
    </row>
    <row r="553" spans="1:12" s="217" customFormat="1" ht="16.5" customHeight="1">
      <c r="A553" s="226" t="b">
        <v>1</v>
      </c>
      <c r="B553" s="285" t="s">
        <v>609</v>
      </c>
      <c r="C553" s="285">
        <v>9103010</v>
      </c>
      <c r="D553" s="279">
        <v>1</v>
      </c>
      <c r="E553" s="279">
        <v>1</v>
      </c>
      <c r="F553" s="262">
        <v>160003901</v>
      </c>
      <c r="G553" s="280">
        <v>15</v>
      </c>
      <c r="H553" s="231">
        <v>10</v>
      </c>
      <c r="I553" s="277">
        <v>10</v>
      </c>
      <c r="J553" s="267" t="s">
        <v>574</v>
      </c>
      <c r="K553" s="233">
        <v>120001</v>
      </c>
      <c r="L553" s="207"/>
    </row>
    <row r="554" spans="1:12" s="217" customFormat="1" ht="16.5" customHeight="1">
      <c r="A554" s="226" t="b">
        <v>1</v>
      </c>
      <c r="B554" s="285" t="s">
        <v>609</v>
      </c>
      <c r="C554" s="285">
        <v>9103010</v>
      </c>
      <c r="D554" s="279">
        <v>1</v>
      </c>
      <c r="E554" s="279">
        <v>1</v>
      </c>
      <c r="F554" s="262">
        <v>160003902</v>
      </c>
      <c r="G554" s="280">
        <v>15</v>
      </c>
      <c r="H554" s="231">
        <v>10</v>
      </c>
      <c r="I554" s="277">
        <v>10</v>
      </c>
      <c r="J554" s="267" t="s">
        <v>575</v>
      </c>
      <c r="K554" s="233">
        <v>120001</v>
      </c>
      <c r="L554" s="207"/>
    </row>
    <row r="555" spans="1:12" s="217" customFormat="1" ht="16.5" customHeight="1">
      <c r="A555" s="226" t="b">
        <v>1</v>
      </c>
      <c r="B555" s="285" t="s">
        <v>609</v>
      </c>
      <c r="C555" s="285">
        <v>9103010</v>
      </c>
      <c r="D555" s="279">
        <v>1</v>
      </c>
      <c r="E555" s="279">
        <v>1</v>
      </c>
      <c r="F555" s="262">
        <v>160003903</v>
      </c>
      <c r="G555" s="280">
        <v>15</v>
      </c>
      <c r="H555" s="231">
        <v>10</v>
      </c>
      <c r="I555" s="277">
        <v>10</v>
      </c>
      <c r="J555" s="267" t="s">
        <v>576</v>
      </c>
      <c r="K555" s="233">
        <v>120001</v>
      </c>
      <c r="L555" s="207"/>
    </row>
    <row r="556" spans="1:12" s="217" customFormat="1" ht="16.5" customHeight="1">
      <c r="A556" s="226" t="b">
        <v>1</v>
      </c>
      <c r="B556" s="285" t="s">
        <v>609</v>
      </c>
      <c r="C556" s="285">
        <v>9103010</v>
      </c>
      <c r="D556" s="279">
        <v>1</v>
      </c>
      <c r="E556" s="279">
        <v>1</v>
      </c>
      <c r="F556" s="262">
        <v>160003904</v>
      </c>
      <c r="G556" s="280">
        <v>15</v>
      </c>
      <c r="H556" s="231">
        <v>10</v>
      </c>
      <c r="I556" s="277">
        <v>10</v>
      </c>
      <c r="J556" s="267" t="s">
        <v>577</v>
      </c>
      <c r="K556" s="233">
        <v>120001</v>
      </c>
      <c r="L556" s="207"/>
    </row>
    <row r="557" spans="1:12" s="217" customFormat="1" ht="16.5" customHeight="1">
      <c r="A557" s="226" t="b">
        <v>1</v>
      </c>
      <c r="B557" s="285" t="s">
        <v>609</v>
      </c>
      <c r="C557" s="285">
        <v>9103010</v>
      </c>
      <c r="D557" s="279">
        <v>1</v>
      </c>
      <c r="E557" s="279">
        <v>1</v>
      </c>
      <c r="F557" s="262">
        <v>160003905</v>
      </c>
      <c r="G557" s="280">
        <v>15</v>
      </c>
      <c r="H557" s="231">
        <v>10</v>
      </c>
      <c r="I557" s="277">
        <v>10</v>
      </c>
      <c r="J557" s="267" t="s">
        <v>578</v>
      </c>
      <c r="K557" s="233">
        <v>120001</v>
      </c>
      <c r="L557" s="207"/>
    </row>
    <row r="558" spans="1:12" s="217" customFormat="1" ht="16.5" customHeight="1">
      <c r="A558" s="226" t="b">
        <v>1</v>
      </c>
      <c r="B558" s="285" t="s">
        <v>609</v>
      </c>
      <c r="C558" s="285">
        <v>9103010</v>
      </c>
      <c r="D558" s="278">
        <v>2</v>
      </c>
      <c r="E558" s="285">
        <v>1</v>
      </c>
      <c r="F558" s="281">
        <v>160003906</v>
      </c>
      <c r="G558" s="280">
        <v>20</v>
      </c>
      <c r="H558" s="231">
        <v>12</v>
      </c>
      <c r="I558" s="277">
        <v>13</v>
      </c>
      <c r="J558" s="275" t="s">
        <v>537</v>
      </c>
      <c r="K558" s="233">
        <v>120001</v>
      </c>
      <c r="L558" s="207"/>
    </row>
    <row r="559" spans="1:12" s="217" customFormat="1" ht="16.5" customHeight="1">
      <c r="A559" s="226" t="b">
        <v>1</v>
      </c>
      <c r="B559" s="285" t="s">
        <v>609</v>
      </c>
      <c r="C559" s="285">
        <v>9103010</v>
      </c>
      <c r="D559" s="278">
        <v>2</v>
      </c>
      <c r="E559" s="285">
        <v>1</v>
      </c>
      <c r="F559" s="281">
        <v>160003907</v>
      </c>
      <c r="G559" s="280">
        <v>20</v>
      </c>
      <c r="H559" s="231">
        <v>12</v>
      </c>
      <c r="I559" s="277">
        <v>13</v>
      </c>
      <c r="J559" s="275" t="s">
        <v>538</v>
      </c>
      <c r="K559" s="233">
        <v>120001</v>
      </c>
      <c r="L559" s="207"/>
    </row>
    <row r="560" spans="1:12" s="217" customFormat="1" ht="16.5" customHeight="1">
      <c r="A560" s="226" t="b">
        <v>1</v>
      </c>
      <c r="B560" s="285" t="s">
        <v>609</v>
      </c>
      <c r="C560" s="285">
        <v>9103010</v>
      </c>
      <c r="D560" s="278">
        <v>2</v>
      </c>
      <c r="E560" s="285">
        <v>1</v>
      </c>
      <c r="F560" s="281">
        <v>160003908</v>
      </c>
      <c r="G560" s="280">
        <v>20</v>
      </c>
      <c r="H560" s="231">
        <v>12</v>
      </c>
      <c r="I560" s="277">
        <v>13</v>
      </c>
      <c r="J560" s="275" t="s">
        <v>539</v>
      </c>
      <c r="K560" s="233">
        <v>120001</v>
      </c>
      <c r="L560" s="207"/>
    </row>
    <row r="561" spans="1:12" s="217" customFormat="1" ht="16.5" customHeight="1">
      <c r="A561" s="226" t="b">
        <v>1</v>
      </c>
      <c r="B561" s="285" t="s">
        <v>609</v>
      </c>
      <c r="C561" s="285">
        <v>9103010</v>
      </c>
      <c r="D561" s="278">
        <v>2</v>
      </c>
      <c r="E561" s="285">
        <v>1</v>
      </c>
      <c r="F561" s="281">
        <v>160003909</v>
      </c>
      <c r="G561" s="280">
        <v>20</v>
      </c>
      <c r="H561" s="231">
        <v>12</v>
      </c>
      <c r="I561" s="277">
        <v>13</v>
      </c>
      <c r="J561" s="275" t="s">
        <v>540</v>
      </c>
      <c r="K561" s="233">
        <v>120001</v>
      </c>
      <c r="L561" s="207"/>
    </row>
    <row r="562" spans="1:12" s="217" customFormat="1" ht="16.5" customHeight="1">
      <c r="A562" s="226" t="b">
        <v>1</v>
      </c>
      <c r="B562" s="285" t="s">
        <v>609</v>
      </c>
      <c r="C562" s="285">
        <v>9103010</v>
      </c>
      <c r="D562" s="242">
        <v>3</v>
      </c>
      <c r="E562" s="285">
        <v>1</v>
      </c>
      <c r="F562" s="281">
        <v>160003910</v>
      </c>
      <c r="G562" s="280">
        <v>20</v>
      </c>
      <c r="H562" s="231">
        <v>12</v>
      </c>
      <c r="I562" s="277">
        <v>13</v>
      </c>
      <c r="J562" s="275" t="s">
        <v>541</v>
      </c>
      <c r="K562" s="233">
        <v>120001</v>
      </c>
      <c r="L562" s="207"/>
    </row>
    <row r="563" spans="1:12" s="217" customFormat="1" ht="16.5" customHeight="1">
      <c r="A563" s="226" t="b">
        <v>1</v>
      </c>
      <c r="B563" s="285" t="s">
        <v>609</v>
      </c>
      <c r="C563" s="285">
        <v>9103010</v>
      </c>
      <c r="D563" s="242">
        <v>3</v>
      </c>
      <c r="E563" s="285">
        <v>1</v>
      </c>
      <c r="F563" s="281">
        <v>160003911</v>
      </c>
      <c r="G563" s="280">
        <v>20</v>
      </c>
      <c r="H563" s="231">
        <v>12</v>
      </c>
      <c r="I563" s="277">
        <v>13</v>
      </c>
      <c r="J563" s="275" t="s">
        <v>542</v>
      </c>
      <c r="K563" s="233">
        <v>120001</v>
      </c>
      <c r="L563" s="207"/>
    </row>
    <row r="564" spans="1:12" s="217" customFormat="1" ht="16.5" customHeight="1">
      <c r="A564" s="226" t="b">
        <v>1</v>
      </c>
      <c r="B564" s="285" t="s">
        <v>609</v>
      </c>
      <c r="C564" s="285">
        <v>9103010</v>
      </c>
      <c r="D564" s="242">
        <v>3</v>
      </c>
      <c r="E564" s="285">
        <v>1</v>
      </c>
      <c r="F564" s="281">
        <v>160003912</v>
      </c>
      <c r="G564" s="280">
        <v>20</v>
      </c>
      <c r="H564" s="231">
        <v>12</v>
      </c>
      <c r="I564" s="277">
        <v>13</v>
      </c>
      <c r="J564" s="275" t="s">
        <v>543</v>
      </c>
      <c r="K564" s="233">
        <v>120001</v>
      </c>
      <c r="L564" s="207"/>
    </row>
    <row r="565" spans="1:12" s="217" customFormat="1" ht="16.5" customHeight="1">
      <c r="A565" s="226" t="b">
        <v>1</v>
      </c>
      <c r="B565" s="285" t="s">
        <v>609</v>
      </c>
      <c r="C565" s="285">
        <v>9103010</v>
      </c>
      <c r="D565" s="242">
        <v>3</v>
      </c>
      <c r="E565" s="285">
        <v>1</v>
      </c>
      <c r="F565" s="281">
        <v>160003913</v>
      </c>
      <c r="G565" s="280">
        <v>20</v>
      </c>
      <c r="H565" s="231">
        <v>12</v>
      </c>
      <c r="I565" s="277">
        <v>13</v>
      </c>
      <c r="J565" s="275" t="s">
        <v>544</v>
      </c>
      <c r="K565" s="233">
        <v>120001</v>
      </c>
      <c r="L565" s="207"/>
    </row>
    <row r="566" spans="1:12" s="217" customFormat="1" ht="16.5" customHeight="1">
      <c r="A566" s="226" t="b">
        <v>1</v>
      </c>
      <c r="B566" s="285" t="s">
        <v>609</v>
      </c>
      <c r="C566" s="285">
        <v>9103010</v>
      </c>
      <c r="D566" s="283">
        <v>4</v>
      </c>
      <c r="E566" s="283">
        <v>2</v>
      </c>
      <c r="F566" s="281">
        <v>160003914</v>
      </c>
      <c r="G566" s="284">
        <v>25</v>
      </c>
      <c r="H566" s="241">
        <v>14</v>
      </c>
      <c r="I566" s="241">
        <v>14</v>
      </c>
      <c r="J566" s="275" t="s">
        <v>545</v>
      </c>
      <c r="K566" s="233">
        <v>120001</v>
      </c>
      <c r="L566" s="207"/>
    </row>
    <row r="567" spans="1:12" s="217" customFormat="1" ht="16.5" customHeight="1">
      <c r="A567" s="226" t="b">
        <v>1</v>
      </c>
      <c r="B567" s="285" t="s">
        <v>609</v>
      </c>
      <c r="C567" s="285">
        <v>9103010</v>
      </c>
      <c r="D567" s="283">
        <v>5</v>
      </c>
      <c r="E567" s="283">
        <v>2</v>
      </c>
      <c r="F567" s="281">
        <v>160003918</v>
      </c>
      <c r="G567" s="280">
        <v>50</v>
      </c>
      <c r="H567" s="241">
        <v>14</v>
      </c>
      <c r="I567" s="240">
        <v>15</v>
      </c>
      <c r="J567" s="276" t="s">
        <v>546</v>
      </c>
      <c r="K567" s="233">
        <v>120001</v>
      </c>
      <c r="L567" s="207"/>
    </row>
    <row r="568" spans="1:12" s="217" customFormat="1" ht="16.5" customHeight="1">
      <c r="A568" s="226" t="b">
        <v>1</v>
      </c>
      <c r="B568" s="285" t="s">
        <v>609</v>
      </c>
      <c r="C568" s="285">
        <v>9103010</v>
      </c>
      <c r="D568" s="283">
        <v>6</v>
      </c>
      <c r="E568" s="283">
        <v>2</v>
      </c>
      <c r="F568" s="281">
        <v>160003915</v>
      </c>
      <c r="G568" s="280">
        <v>25</v>
      </c>
      <c r="H568" s="231">
        <v>10</v>
      </c>
      <c r="I568" s="277">
        <v>10</v>
      </c>
      <c r="J568" s="275" t="s">
        <v>585</v>
      </c>
      <c r="K568" s="233">
        <v>120001</v>
      </c>
      <c r="L568" s="207"/>
    </row>
    <row r="569" spans="1:12" s="217" customFormat="1" ht="16.5" customHeight="1">
      <c r="A569" s="226" t="b">
        <v>1</v>
      </c>
      <c r="B569" s="285" t="s">
        <v>609</v>
      </c>
      <c r="C569" s="285">
        <v>9103010</v>
      </c>
      <c r="D569" s="283">
        <v>6</v>
      </c>
      <c r="E569" s="283">
        <v>2</v>
      </c>
      <c r="F569" s="281">
        <v>160003916</v>
      </c>
      <c r="G569" s="280">
        <v>25</v>
      </c>
      <c r="H569" s="231">
        <v>10</v>
      </c>
      <c r="I569" s="277">
        <v>10</v>
      </c>
      <c r="J569" s="275" t="s">
        <v>586</v>
      </c>
      <c r="K569" s="233">
        <v>120001</v>
      </c>
      <c r="L569" s="207"/>
    </row>
    <row r="570" spans="1:12" s="217" customFormat="1" ht="16.5" customHeight="1">
      <c r="A570" s="226" t="b">
        <v>1</v>
      </c>
      <c r="B570" s="285" t="s">
        <v>609</v>
      </c>
      <c r="C570" s="285">
        <v>9103010</v>
      </c>
      <c r="D570" s="283">
        <v>6</v>
      </c>
      <c r="E570" s="283">
        <v>2</v>
      </c>
      <c r="F570" s="281">
        <v>160003917</v>
      </c>
      <c r="G570" s="280">
        <v>25</v>
      </c>
      <c r="H570" s="231">
        <v>10</v>
      </c>
      <c r="I570" s="277">
        <v>10</v>
      </c>
      <c r="J570" s="275" t="s">
        <v>587</v>
      </c>
      <c r="K570" s="233">
        <v>120001</v>
      </c>
      <c r="L570" s="207"/>
    </row>
    <row r="571" spans="1:12" s="217" customFormat="1" ht="16.5" customHeight="1">
      <c r="A571" s="226" t="b">
        <v>1</v>
      </c>
      <c r="B571" s="278" t="s">
        <v>610</v>
      </c>
      <c r="C571" s="278">
        <v>9103011</v>
      </c>
      <c r="D571" s="279">
        <v>1</v>
      </c>
      <c r="E571" s="279">
        <v>1</v>
      </c>
      <c r="F571" s="262">
        <v>160003901</v>
      </c>
      <c r="G571" s="280">
        <v>15</v>
      </c>
      <c r="H571" s="231">
        <v>11</v>
      </c>
      <c r="I571" s="277">
        <v>11</v>
      </c>
      <c r="J571" s="267" t="s">
        <v>574</v>
      </c>
      <c r="K571" s="233">
        <v>120001</v>
      </c>
      <c r="L571" s="207"/>
    </row>
    <row r="572" spans="1:12" s="217" customFormat="1" ht="16.5" customHeight="1">
      <c r="A572" s="226" t="b">
        <v>1</v>
      </c>
      <c r="B572" s="278" t="s">
        <v>610</v>
      </c>
      <c r="C572" s="278">
        <v>9103011</v>
      </c>
      <c r="D572" s="279">
        <v>1</v>
      </c>
      <c r="E572" s="279">
        <v>1</v>
      </c>
      <c r="F572" s="262">
        <v>160003902</v>
      </c>
      <c r="G572" s="280">
        <v>15</v>
      </c>
      <c r="H572" s="231">
        <v>11</v>
      </c>
      <c r="I572" s="277">
        <v>11</v>
      </c>
      <c r="J572" s="267" t="s">
        <v>575</v>
      </c>
      <c r="K572" s="233">
        <v>120001</v>
      </c>
      <c r="L572" s="207"/>
    </row>
    <row r="573" spans="1:12" s="217" customFormat="1" ht="16.5" customHeight="1">
      <c r="A573" s="226" t="b">
        <v>1</v>
      </c>
      <c r="B573" s="278" t="s">
        <v>610</v>
      </c>
      <c r="C573" s="278">
        <v>9103011</v>
      </c>
      <c r="D573" s="279">
        <v>1</v>
      </c>
      <c r="E573" s="279">
        <v>1</v>
      </c>
      <c r="F573" s="262">
        <v>160003903</v>
      </c>
      <c r="G573" s="280">
        <v>15</v>
      </c>
      <c r="H573" s="231">
        <v>11</v>
      </c>
      <c r="I573" s="277">
        <v>11</v>
      </c>
      <c r="J573" s="267" t="s">
        <v>576</v>
      </c>
      <c r="K573" s="233">
        <v>120001</v>
      </c>
      <c r="L573" s="207"/>
    </row>
    <row r="574" spans="1:12" s="217" customFormat="1" ht="16.5" customHeight="1">
      <c r="A574" s="226" t="b">
        <v>1</v>
      </c>
      <c r="B574" s="278" t="s">
        <v>610</v>
      </c>
      <c r="C574" s="278">
        <v>9103011</v>
      </c>
      <c r="D574" s="279">
        <v>1</v>
      </c>
      <c r="E574" s="279">
        <v>1</v>
      </c>
      <c r="F574" s="262">
        <v>160003904</v>
      </c>
      <c r="G574" s="280">
        <v>15</v>
      </c>
      <c r="H574" s="231">
        <v>11</v>
      </c>
      <c r="I574" s="277">
        <v>11</v>
      </c>
      <c r="J574" s="267" t="s">
        <v>577</v>
      </c>
      <c r="K574" s="233">
        <v>120001</v>
      </c>
      <c r="L574" s="207"/>
    </row>
    <row r="575" spans="1:12" s="217" customFormat="1" ht="16.5" customHeight="1">
      <c r="A575" s="226" t="b">
        <v>1</v>
      </c>
      <c r="B575" s="278" t="s">
        <v>610</v>
      </c>
      <c r="C575" s="278">
        <v>9103011</v>
      </c>
      <c r="D575" s="279">
        <v>1</v>
      </c>
      <c r="E575" s="279">
        <v>1</v>
      </c>
      <c r="F575" s="262">
        <v>160003905</v>
      </c>
      <c r="G575" s="280">
        <v>15</v>
      </c>
      <c r="H575" s="231">
        <v>11</v>
      </c>
      <c r="I575" s="277">
        <v>11</v>
      </c>
      <c r="J575" s="267" t="s">
        <v>578</v>
      </c>
      <c r="K575" s="233">
        <v>120001</v>
      </c>
      <c r="L575" s="207"/>
    </row>
    <row r="576" spans="1:12" s="217" customFormat="1" ht="16.5" customHeight="1">
      <c r="A576" s="226" t="b">
        <v>1</v>
      </c>
      <c r="B576" s="278" t="s">
        <v>610</v>
      </c>
      <c r="C576" s="278">
        <v>9103011</v>
      </c>
      <c r="D576" s="278">
        <v>2</v>
      </c>
      <c r="E576" s="228">
        <v>1</v>
      </c>
      <c r="F576" s="281">
        <v>160003906</v>
      </c>
      <c r="G576" s="280">
        <v>20</v>
      </c>
      <c r="H576" s="231">
        <v>13</v>
      </c>
      <c r="I576" s="277">
        <v>14</v>
      </c>
      <c r="J576" s="275" t="s">
        <v>537</v>
      </c>
      <c r="K576" s="233">
        <v>120001</v>
      </c>
      <c r="L576" s="207"/>
    </row>
    <row r="577" spans="1:12" s="217" customFormat="1" ht="16.5" customHeight="1">
      <c r="A577" s="226" t="b">
        <v>1</v>
      </c>
      <c r="B577" s="278" t="s">
        <v>610</v>
      </c>
      <c r="C577" s="278">
        <v>9103011</v>
      </c>
      <c r="D577" s="278">
        <v>2</v>
      </c>
      <c r="E577" s="228">
        <v>1</v>
      </c>
      <c r="F577" s="281">
        <v>160003907</v>
      </c>
      <c r="G577" s="280">
        <v>20</v>
      </c>
      <c r="H577" s="231">
        <v>13</v>
      </c>
      <c r="I577" s="277">
        <v>14</v>
      </c>
      <c r="J577" s="275" t="s">
        <v>538</v>
      </c>
      <c r="K577" s="233">
        <v>120001</v>
      </c>
      <c r="L577" s="207"/>
    </row>
    <row r="578" spans="1:12" s="217" customFormat="1" ht="16.5" customHeight="1">
      <c r="A578" s="226" t="b">
        <v>1</v>
      </c>
      <c r="B578" s="278" t="s">
        <v>610</v>
      </c>
      <c r="C578" s="278">
        <v>9103011</v>
      </c>
      <c r="D578" s="278">
        <v>2</v>
      </c>
      <c r="E578" s="228">
        <v>1</v>
      </c>
      <c r="F578" s="281">
        <v>160003908</v>
      </c>
      <c r="G578" s="280">
        <v>20</v>
      </c>
      <c r="H578" s="231">
        <v>13</v>
      </c>
      <c r="I578" s="277">
        <v>14</v>
      </c>
      <c r="J578" s="275" t="s">
        <v>539</v>
      </c>
      <c r="K578" s="233">
        <v>120001</v>
      </c>
      <c r="L578" s="207"/>
    </row>
    <row r="579" spans="1:12" s="217" customFormat="1" ht="16.5" customHeight="1">
      <c r="A579" s="226" t="b">
        <v>1</v>
      </c>
      <c r="B579" s="278" t="s">
        <v>610</v>
      </c>
      <c r="C579" s="278">
        <v>9103011</v>
      </c>
      <c r="D579" s="278">
        <v>2</v>
      </c>
      <c r="E579" s="228">
        <v>1</v>
      </c>
      <c r="F579" s="281">
        <v>160003909</v>
      </c>
      <c r="G579" s="280">
        <v>20</v>
      </c>
      <c r="H579" s="231">
        <v>13</v>
      </c>
      <c r="I579" s="277">
        <v>14</v>
      </c>
      <c r="J579" s="275" t="s">
        <v>540</v>
      </c>
      <c r="K579" s="233">
        <v>120001</v>
      </c>
      <c r="L579" s="207"/>
    </row>
    <row r="580" spans="1:12" s="217" customFormat="1" ht="16.5" customHeight="1">
      <c r="A580" s="226" t="b">
        <v>1</v>
      </c>
      <c r="B580" s="278" t="s">
        <v>610</v>
      </c>
      <c r="C580" s="278">
        <v>9103011</v>
      </c>
      <c r="D580" s="242">
        <v>3</v>
      </c>
      <c r="E580" s="228">
        <v>1</v>
      </c>
      <c r="F580" s="281">
        <v>160003910</v>
      </c>
      <c r="G580" s="280">
        <v>20</v>
      </c>
      <c r="H580" s="231">
        <v>13</v>
      </c>
      <c r="I580" s="277">
        <v>14</v>
      </c>
      <c r="J580" s="275" t="s">
        <v>541</v>
      </c>
      <c r="K580" s="233">
        <v>120001</v>
      </c>
      <c r="L580" s="207"/>
    </row>
    <row r="581" spans="1:12" s="217" customFormat="1" ht="16.5" customHeight="1">
      <c r="A581" s="226" t="b">
        <v>1</v>
      </c>
      <c r="B581" s="278" t="s">
        <v>610</v>
      </c>
      <c r="C581" s="278">
        <v>9103011</v>
      </c>
      <c r="D581" s="242">
        <v>3</v>
      </c>
      <c r="E581" s="228">
        <v>1</v>
      </c>
      <c r="F581" s="281">
        <v>160003911</v>
      </c>
      <c r="G581" s="280">
        <v>20</v>
      </c>
      <c r="H581" s="231">
        <v>13</v>
      </c>
      <c r="I581" s="277">
        <v>14</v>
      </c>
      <c r="J581" s="275" t="s">
        <v>542</v>
      </c>
      <c r="K581" s="233">
        <v>120001</v>
      </c>
      <c r="L581" s="207"/>
    </row>
    <row r="582" spans="1:12" s="217" customFormat="1" ht="16.5" customHeight="1">
      <c r="A582" s="226" t="b">
        <v>1</v>
      </c>
      <c r="B582" s="278" t="s">
        <v>610</v>
      </c>
      <c r="C582" s="278">
        <v>9103011</v>
      </c>
      <c r="D582" s="242">
        <v>3</v>
      </c>
      <c r="E582" s="228">
        <v>1</v>
      </c>
      <c r="F582" s="281">
        <v>160003912</v>
      </c>
      <c r="G582" s="280">
        <v>20</v>
      </c>
      <c r="H582" s="231">
        <v>13</v>
      </c>
      <c r="I582" s="277">
        <v>14</v>
      </c>
      <c r="J582" s="275" t="s">
        <v>543</v>
      </c>
      <c r="K582" s="233">
        <v>120001</v>
      </c>
      <c r="L582" s="207"/>
    </row>
    <row r="583" spans="1:12" s="217" customFormat="1" ht="16.5" customHeight="1">
      <c r="A583" s="226" t="b">
        <v>1</v>
      </c>
      <c r="B583" s="278" t="s">
        <v>610</v>
      </c>
      <c r="C583" s="278">
        <v>9103011</v>
      </c>
      <c r="D583" s="242">
        <v>3</v>
      </c>
      <c r="E583" s="228">
        <v>1</v>
      </c>
      <c r="F583" s="281">
        <v>160003913</v>
      </c>
      <c r="G583" s="280">
        <v>20</v>
      </c>
      <c r="H583" s="231">
        <v>13</v>
      </c>
      <c r="I583" s="277">
        <v>14</v>
      </c>
      <c r="J583" s="275" t="s">
        <v>544</v>
      </c>
      <c r="K583" s="233">
        <v>120001</v>
      </c>
      <c r="L583" s="207"/>
    </row>
    <row r="584" spans="1:12" s="217" customFormat="1" ht="16.5" customHeight="1">
      <c r="A584" s="226" t="b">
        <v>1</v>
      </c>
      <c r="B584" s="278" t="s">
        <v>610</v>
      </c>
      <c r="C584" s="278">
        <v>9103011</v>
      </c>
      <c r="D584" s="283">
        <v>4</v>
      </c>
      <c r="E584" s="283">
        <v>2</v>
      </c>
      <c r="F584" s="281">
        <v>160003914</v>
      </c>
      <c r="G584" s="284">
        <v>25</v>
      </c>
      <c r="H584" s="241">
        <v>14</v>
      </c>
      <c r="I584" s="241">
        <v>14</v>
      </c>
      <c r="J584" s="275" t="s">
        <v>545</v>
      </c>
      <c r="K584" s="233">
        <v>120001</v>
      </c>
      <c r="L584" s="207"/>
    </row>
    <row r="585" spans="1:12" s="217" customFormat="1" ht="16.5" customHeight="1">
      <c r="A585" s="226" t="b">
        <v>1</v>
      </c>
      <c r="B585" s="278" t="s">
        <v>610</v>
      </c>
      <c r="C585" s="278">
        <v>9103011</v>
      </c>
      <c r="D585" s="283">
        <v>5</v>
      </c>
      <c r="E585" s="283">
        <v>2</v>
      </c>
      <c r="F585" s="281">
        <v>160003918</v>
      </c>
      <c r="G585" s="280">
        <v>50</v>
      </c>
      <c r="H585" s="241">
        <v>14</v>
      </c>
      <c r="I585" s="240">
        <v>15</v>
      </c>
      <c r="J585" s="276" t="s">
        <v>546</v>
      </c>
      <c r="K585" s="233">
        <v>120001</v>
      </c>
      <c r="L585" s="207"/>
    </row>
    <row r="586" spans="1:12" s="217" customFormat="1" ht="16.5" customHeight="1">
      <c r="A586" s="226" t="b">
        <v>1</v>
      </c>
      <c r="B586" s="278" t="s">
        <v>610</v>
      </c>
      <c r="C586" s="278">
        <v>9103011</v>
      </c>
      <c r="D586" s="283">
        <v>6</v>
      </c>
      <c r="E586" s="283">
        <v>2</v>
      </c>
      <c r="F586" s="281">
        <v>160003915</v>
      </c>
      <c r="G586" s="280">
        <v>25</v>
      </c>
      <c r="H586" s="231">
        <v>11</v>
      </c>
      <c r="I586" s="277">
        <v>11</v>
      </c>
      <c r="J586" s="275" t="s">
        <v>585</v>
      </c>
      <c r="K586" s="233">
        <v>120001</v>
      </c>
      <c r="L586" s="207"/>
    </row>
    <row r="587" spans="1:12" s="217" customFormat="1" ht="16.5" customHeight="1">
      <c r="A587" s="226" t="b">
        <v>1</v>
      </c>
      <c r="B587" s="278" t="s">
        <v>610</v>
      </c>
      <c r="C587" s="278">
        <v>9103011</v>
      </c>
      <c r="D587" s="283">
        <v>6</v>
      </c>
      <c r="E587" s="283">
        <v>2</v>
      </c>
      <c r="F587" s="281">
        <v>160003916</v>
      </c>
      <c r="G587" s="280">
        <v>25</v>
      </c>
      <c r="H587" s="231">
        <v>11</v>
      </c>
      <c r="I587" s="277">
        <v>11</v>
      </c>
      <c r="J587" s="275" t="s">
        <v>586</v>
      </c>
      <c r="K587" s="233">
        <v>120001</v>
      </c>
      <c r="L587" s="207"/>
    </row>
    <row r="588" spans="1:12" s="217" customFormat="1" ht="16.5" customHeight="1">
      <c r="A588" s="226" t="b">
        <v>1</v>
      </c>
      <c r="B588" s="278" t="s">
        <v>610</v>
      </c>
      <c r="C588" s="278">
        <v>9103011</v>
      </c>
      <c r="D588" s="283">
        <v>6</v>
      </c>
      <c r="E588" s="283">
        <v>2</v>
      </c>
      <c r="F588" s="281">
        <v>160003917</v>
      </c>
      <c r="G588" s="280">
        <v>25</v>
      </c>
      <c r="H588" s="231">
        <v>11</v>
      </c>
      <c r="I588" s="277">
        <v>11</v>
      </c>
      <c r="J588" s="275" t="s">
        <v>587</v>
      </c>
      <c r="K588" s="233">
        <v>120001</v>
      </c>
      <c r="L588" s="207"/>
    </row>
    <row r="589" spans="1:12" s="217" customFormat="1" ht="16.5" customHeight="1">
      <c r="A589" s="226" t="b">
        <v>1</v>
      </c>
      <c r="B589" s="285" t="s">
        <v>611</v>
      </c>
      <c r="C589" s="285">
        <v>9103012</v>
      </c>
      <c r="D589" s="279">
        <v>1</v>
      </c>
      <c r="E589" s="279">
        <v>1</v>
      </c>
      <c r="F589" s="262">
        <v>160003901</v>
      </c>
      <c r="G589" s="280">
        <v>15</v>
      </c>
      <c r="H589" s="231">
        <v>12</v>
      </c>
      <c r="I589" s="277">
        <v>12</v>
      </c>
      <c r="J589" s="267" t="s">
        <v>574</v>
      </c>
      <c r="K589" s="233">
        <v>120001</v>
      </c>
      <c r="L589" s="207"/>
    </row>
    <row r="590" spans="1:12" s="217" customFormat="1" ht="16.5" customHeight="1">
      <c r="A590" s="226" t="b">
        <v>1</v>
      </c>
      <c r="B590" s="285" t="s">
        <v>611</v>
      </c>
      <c r="C590" s="285">
        <v>9103012</v>
      </c>
      <c r="D590" s="279">
        <v>1</v>
      </c>
      <c r="E590" s="279">
        <v>1</v>
      </c>
      <c r="F590" s="262">
        <v>160003902</v>
      </c>
      <c r="G590" s="280">
        <v>15</v>
      </c>
      <c r="H590" s="231">
        <v>12</v>
      </c>
      <c r="I590" s="277">
        <v>12</v>
      </c>
      <c r="J590" s="267" t="s">
        <v>575</v>
      </c>
      <c r="K590" s="233">
        <v>120001</v>
      </c>
      <c r="L590" s="207"/>
    </row>
    <row r="591" spans="1:12" s="217" customFormat="1" ht="16.5" customHeight="1">
      <c r="A591" s="226" t="b">
        <v>1</v>
      </c>
      <c r="B591" s="285" t="s">
        <v>611</v>
      </c>
      <c r="C591" s="285">
        <v>9103012</v>
      </c>
      <c r="D591" s="279">
        <v>1</v>
      </c>
      <c r="E591" s="279">
        <v>1</v>
      </c>
      <c r="F591" s="262">
        <v>160003903</v>
      </c>
      <c r="G591" s="280">
        <v>15</v>
      </c>
      <c r="H591" s="231">
        <v>12</v>
      </c>
      <c r="I591" s="277">
        <v>12</v>
      </c>
      <c r="J591" s="267" t="s">
        <v>576</v>
      </c>
      <c r="K591" s="233">
        <v>120001</v>
      </c>
      <c r="L591" s="207"/>
    </row>
    <row r="592" spans="1:12" s="217" customFormat="1" ht="16.5" customHeight="1">
      <c r="A592" s="226" t="b">
        <v>1</v>
      </c>
      <c r="B592" s="285" t="s">
        <v>611</v>
      </c>
      <c r="C592" s="285">
        <v>9103012</v>
      </c>
      <c r="D592" s="279">
        <v>1</v>
      </c>
      <c r="E592" s="279">
        <v>1</v>
      </c>
      <c r="F592" s="262">
        <v>160003904</v>
      </c>
      <c r="G592" s="280">
        <v>15</v>
      </c>
      <c r="H592" s="231">
        <v>12</v>
      </c>
      <c r="I592" s="277">
        <v>12</v>
      </c>
      <c r="J592" s="267" t="s">
        <v>577</v>
      </c>
      <c r="K592" s="233">
        <v>120001</v>
      </c>
      <c r="L592" s="207"/>
    </row>
    <row r="593" spans="1:12" s="217" customFormat="1" ht="16.5" customHeight="1">
      <c r="A593" s="226" t="b">
        <v>1</v>
      </c>
      <c r="B593" s="285" t="s">
        <v>611</v>
      </c>
      <c r="C593" s="285">
        <v>9103012</v>
      </c>
      <c r="D593" s="279">
        <v>1</v>
      </c>
      <c r="E593" s="279">
        <v>1</v>
      </c>
      <c r="F593" s="262">
        <v>160003905</v>
      </c>
      <c r="G593" s="280">
        <v>15</v>
      </c>
      <c r="H593" s="231">
        <v>12</v>
      </c>
      <c r="I593" s="277">
        <v>12</v>
      </c>
      <c r="J593" s="267" t="s">
        <v>578</v>
      </c>
      <c r="K593" s="233">
        <v>120001</v>
      </c>
      <c r="L593" s="207"/>
    </row>
    <row r="594" spans="1:12" s="217" customFormat="1" ht="16.5" customHeight="1">
      <c r="A594" s="226" t="b">
        <v>1</v>
      </c>
      <c r="B594" s="285" t="s">
        <v>611</v>
      </c>
      <c r="C594" s="285">
        <v>9103012</v>
      </c>
      <c r="D594" s="278">
        <v>2</v>
      </c>
      <c r="E594" s="285">
        <v>1</v>
      </c>
      <c r="F594" s="281">
        <v>160003906</v>
      </c>
      <c r="G594" s="280">
        <v>20</v>
      </c>
      <c r="H594" s="231">
        <v>14</v>
      </c>
      <c r="I594" s="277">
        <v>15</v>
      </c>
      <c r="J594" s="275" t="s">
        <v>537</v>
      </c>
      <c r="K594" s="233">
        <v>120001</v>
      </c>
      <c r="L594" s="207"/>
    </row>
    <row r="595" spans="1:12" s="217" customFormat="1" ht="16.5" customHeight="1">
      <c r="A595" s="226" t="b">
        <v>1</v>
      </c>
      <c r="B595" s="285" t="s">
        <v>611</v>
      </c>
      <c r="C595" s="285">
        <v>9103012</v>
      </c>
      <c r="D595" s="278">
        <v>2</v>
      </c>
      <c r="E595" s="285">
        <v>1</v>
      </c>
      <c r="F595" s="281">
        <v>160003907</v>
      </c>
      <c r="G595" s="280">
        <v>20</v>
      </c>
      <c r="H595" s="231">
        <v>14</v>
      </c>
      <c r="I595" s="277">
        <v>15</v>
      </c>
      <c r="J595" s="275" t="s">
        <v>538</v>
      </c>
      <c r="K595" s="233">
        <v>120001</v>
      </c>
      <c r="L595" s="207"/>
    </row>
    <row r="596" spans="1:12" s="217" customFormat="1" ht="16.5" customHeight="1">
      <c r="A596" s="226" t="b">
        <v>1</v>
      </c>
      <c r="B596" s="285" t="s">
        <v>611</v>
      </c>
      <c r="C596" s="285">
        <v>9103012</v>
      </c>
      <c r="D596" s="278">
        <v>2</v>
      </c>
      <c r="E596" s="285">
        <v>1</v>
      </c>
      <c r="F596" s="281">
        <v>160003908</v>
      </c>
      <c r="G596" s="280">
        <v>20</v>
      </c>
      <c r="H596" s="231">
        <v>14</v>
      </c>
      <c r="I596" s="277">
        <v>15</v>
      </c>
      <c r="J596" s="275" t="s">
        <v>539</v>
      </c>
      <c r="K596" s="233">
        <v>120001</v>
      </c>
      <c r="L596" s="207"/>
    </row>
    <row r="597" spans="1:12" s="217" customFormat="1" ht="16.5" customHeight="1">
      <c r="A597" s="226" t="b">
        <v>1</v>
      </c>
      <c r="B597" s="285" t="s">
        <v>611</v>
      </c>
      <c r="C597" s="285">
        <v>9103012</v>
      </c>
      <c r="D597" s="278">
        <v>2</v>
      </c>
      <c r="E597" s="285">
        <v>1</v>
      </c>
      <c r="F597" s="281">
        <v>160003909</v>
      </c>
      <c r="G597" s="280">
        <v>20</v>
      </c>
      <c r="H597" s="231">
        <v>14</v>
      </c>
      <c r="I597" s="277">
        <v>15</v>
      </c>
      <c r="J597" s="275" t="s">
        <v>540</v>
      </c>
      <c r="K597" s="233">
        <v>120001</v>
      </c>
      <c r="L597" s="207"/>
    </row>
    <row r="598" spans="1:12" s="217" customFormat="1" ht="16.5" customHeight="1">
      <c r="A598" s="226" t="b">
        <v>1</v>
      </c>
      <c r="B598" s="285" t="s">
        <v>611</v>
      </c>
      <c r="C598" s="285">
        <v>9103012</v>
      </c>
      <c r="D598" s="242">
        <v>3</v>
      </c>
      <c r="E598" s="285">
        <v>1</v>
      </c>
      <c r="F598" s="281">
        <v>160003910</v>
      </c>
      <c r="G598" s="280">
        <v>20</v>
      </c>
      <c r="H598" s="231">
        <v>14</v>
      </c>
      <c r="I598" s="277">
        <v>15</v>
      </c>
      <c r="J598" s="275" t="s">
        <v>541</v>
      </c>
      <c r="K598" s="233">
        <v>120001</v>
      </c>
      <c r="L598" s="207"/>
    </row>
    <row r="599" spans="1:12" s="217" customFormat="1" ht="16.5" customHeight="1">
      <c r="A599" s="226" t="b">
        <v>1</v>
      </c>
      <c r="B599" s="285" t="s">
        <v>611</v>
      </c>
      <c r="C599" s="285">
        <v>9103012</v>
      </c>
      <c r="D599" s="242">
        <v>3</v>
      </c>
      <c r="E599" s="285">
        <v>1</v>
      </c>
      <c r="F599" s="281">
        <v>160003911</v>
      </c>
      <c r="G599" s="280">
        <v>20</v>
      </c>
      <c r="H599" s="231">
        <v>14</v>
      </c>
      <c r="I599" s="277">
        <v>15</v>
      </c>
      <c r="J599" s="275" t="s">
        <v>542</v>
      </c>
      <c r="K599" s="233">
        <v>120001</v>
      </c>
      <c r="L599" s="207"/>
    </row>
    <row r="600" spans="1:12" s="217" customFormat="1" ht="16.5" customHeight="1">
      <c r="A600" s="226" t="b">
        <v>1</v>
      </c>
      <c r="B600" s="285" t="s">
        <v>611</v>
      </c>
      <c r="C600" s="285">
        <v>9103012</v>
      </c>
      <c r="D600" s="242">
        <v>3</v>
      </c>
      <c r="E600" s="285">
        <v>1</v>
      </c>
      <c r="F600" s="281">
        <v>160003912</v>
      </c>
      <c r="G600" s="280">
        <v>20</v>
      </c>
      <c r="H600" s="231">
        <v>14</v>
      </c>
      <c r="I600" s="277">
        <v>15</v>
      </c>
      <c r="J600" s="275" t="s">
        <v>543</v>
      </c>
      <c r="K600" s="233">
        <v>120001</v>
      </c>
      <c r="L600" s="207"/>
    </row>
    <row r="601" spans="1:12" s="217" customFormat="1" ht="16.5" customHeight="1">
      <c r="A601" s="226" t="b">
        <v>1</v>
      </c>
      <c r="B601" s="285" t="s">
        <v>611</v>
      </c>
      <c r="C601" s="285">
        <v>9103012</v>
      </c>
      <c r="D601" s="242">
        <v>3</v>
      </c>
      <c r="E601" s="285">
        <v>1</v>
      </c>
      <c r="F601" s="281">
        <v>160003913</v>
      </c>
      <c r="G601" s="280">
        <v>20</v>
      </c>
      <c r="H601" s="231">
        <v>14</v>
      </c>
      <c r="I601" s="277">
        <v>15</v>
      </c>
      <c r="J601" s="275" t="s">
        <v>544</v>
      </c>
      <c r="K601" s="233">
        <v>120001</v>
      </c>
      <c r="L601" s="207"/>
    </row>
    <row r="602" spans="1:12" s="217" customFormat="1" ht="16.5" customHeight="1">
      <c r="A602" s="226" t="b">
        <v>1</v>
      </c>
      <c r="B602" s="285" t="s">
        <v>611</v>
      </c>
      <c r="C602" s="285">
        <v>9103012</v>
      </c>
      <c r="D602" s="283">
        <v>4</v>
      </c>
      <c r="E602" s="283">
        <v>2</v>
      </c>
      <c r="F602" s="281">
        <v>160003914</v>
      </c>
      <c r="G602" s="284">
        <v>25</v>
      </c>
      <c r="H602" s="241">
        <v>14</v>
      </c>
      <c r="I602" s="241">
        <v>14</v>
      </c>
      <c r="J602" s="275" t="s">
        <v>545</v>
      </c>
      <c r="K602" s="233">
        <v>120001</v>
      </c>
      <c r="L602" s="207"/>
    </row>
    <row r="603" spans="1:12" s="217" customFormat="1" ht="16.5" customHeight="1">
      <c r="A603" s="226" t="b">
        <v>1</v>
      </c>
      <c r="B603" s="285" t="s">
        <v>611</v>
      </c>
      <c r="C603" s="285">
        <v>9103012</v>
      </c>
      <c r="D603" s="283">
        <v>5</v>
      </c>
      <c r="E603" s="283">
        <v>2</v>
      </c>
      <c r="F603" s="281">
        <v>160003918</v>
      </c>
      <c r="G603" s="280">
        <v>50</v>
      </c>
      <c r="H603" s="241">
        <v>14</v>
      </c>
      <c r="I603" s="240">
        <v>15</v>
      </c>
      <c r="J603" s="276" t="s">
        <v>546</v>
      </c>
      <c r="K603" s="233">
        <v>120001</v>
      </c>
      <c r="L603" s="207"/>
    </row>
    <row r="604" spans="1:12" s="217" customFormat="1" ht="16.5" customHeight="1">
      <c r="A604" s="226" t="b">
        <v>1</v>
      </c>
      <c r="B604" s="285" t="s">
        <v>611</v>
      </c>
      <c r="C604" s="285">
        <v>9103012</v>
      </c>
      <c r="D604" s="283">
        <v>6</v>
      </c>
      <c r="E604" s="283">
        <v>2</v>
      </c>
      <c r="F604" s="281">
        <v>160003915</v>
      </c>
      <c r="G604" s="280">
        <v>25</v>
      </c>
      <c r="H604" s="231">
        <v>12</v>
      </c>
      <c r="I604" s="277">
        <v>12</v>
      </c>
      <c r="J604" s="275" t="s">
        <v>585</v>
      </c>
      <c r="K604" s="233">
        <v>120001</v>
      </c>
      <c r="L604" s="207"/>
    </row>
    <row r="605" spans="1:12" s="217" customFormat="1" ht="16.5" customHeight="1">
      <c r="A605" s="226" t="b">
        <v>1</v>
      </c>
      <c r="B605" s="285" t="s">
        <v>611</v>
      </c>
      <c r="C605" s="285">
        <v>9103012</v>
      </c>
      <c r="D605" s="283">
        <v>6</v>
      </c>
      <c r="E605" s="283">
        <v>2</v>
      </c>
      <c r="F605" s="281">
        <v>160003916</v>
      </c>
      <c r="G605" s="280">
        <v>25</v>
      </c>
      <c r="H605" s="231">
        <v>12</v>
      </c>
      <c r="I605" s="277">
        <v>12</v>
      </c>
      <c r="J605" s="275" t="s">
        <v>586</v>
      </c>
      <c r="K605" s="233">
        <v>120001</v>
      </c>
      <c r="L605" s="207"/>
    </row>
    <row r="606" spans="1:12" s="217" customFormat="1" ht="16.5" customHeight="1">
      <c r="A606" s="226" t="b">
        <v>1</v>
      </c>
      <c r="B606" s="285" t="s">
        <v>611</v>
      </c>
      <c r="C606" s="285">
        <v>9103012</v>
      </c>
      <c r="D606" s="283">
        <v>6</v>
      </c>
      <c r="E606" s="283">
        <v>2</v>
      </c>
      <c r="F606" s="281">
        <v>160003917</v>
      </c>
      <c r="G606" s="280">
        <v>25</v>
      </c>
      <c r="H606" s="231">
        <v>12</v>
      </c>
      <c r="I606" s="277">
        <v>12</v>
      </c>
      <c r="J606" s="275" t="s">
        <v>587</v>
      </c>
      <c r="K606" s="233">
        <v>120001</v>
      </c>
      <c r="L606" s="207"/>
    </row>
    <row r="607" spans="1:12" ht="16.5" customHeight="1">
      <c r="A607" s="238" t="b">
        <v>1</v>
      </c>
      <c r="B607" s="229" t="s">
        <v>638</v>
      </c>
      <c r="C607" s="286">
        <v>9104001</v>
      </c>
      <c r="D607" s="286">
        <v>1</v>
      </c>
      <c r="E607" s="229">
        <v>1</v>
      </c>
      <c r="F607" s="287">
        <v>160001004</v>
      </c>
      <c r="G607" s="288">
        <v>100</v>
      </c>
      <c r="H607" s="261">
        <v>1</v>
      </c>
      <c r="I607" s="289">
        <v>1</v>
      </c>
      <c r="J607" s="290" t="s">
        <v>639</v>
      </c>
      <c r="K607" s="230">
        <v>1</v>
      </c>
    </row>
    <row r="608" spans="1:12" ht="16.5" customHeight="1">
      <c r="A608" s="238" t="b">
        <v>1</v>
      </c>
      <c r="B608" s="229" t="s">
        <v>638</v>
      </c>
      <c r="C608" s="286">
        <v>9104001</v>
      </c>
      <c r="D608" s="286">
        <v>2</v>
      </c>
      <c r="E608" s="229">
        <v>1</v>
      </c>
      <c r="F608" s="230">
        <v>160003910</v>
      </c>
      <c r="G608" s="291">
        <v>22</v>
      </c>
      <c r="H608" s="261">
        <v>3</v>
      </c>
      <c r="I608" s="289">
        <v>4</v>
      </c>
      <c r="J608" s="292" t="s">
        <v>541</v>
      </c>
      <c r="K608" s="230">
        <v>1</v>
      </c>
    </row>
    <row r="609" spans="1:11" ht="16.5" customHeight="1">
      <c r="A609" s="238" t="b">
        <v>1</v>
      </c>
      <c r="B609" s="229" t="s">
        <v>638</v>
      </c>
      <c r="C609" s="286">
        <v>9104001</v>
      </c>
      <c r="D609" s="286">
        <v>2</v>
      </c>
      <c r="E609" s="229">
        <v>1</v>
      </c>
      <c r="F609" s="230">
        <v>160003911</v>
      </c>
      <c r="G609" s="291">
        <v>24</v>
      </c>
      <c r="H609" s="261">
        <v>3</v>
      </c>
      <c r="I609" s="289">
        <v>4</v>
      </c>
      <c r="J609" s="292" t="s">
        <v>542</v>
      </c>
      <c r="K609" s="230">
        <v>1</v>
      </c>
    </row>
    <row r="610" spans="1:11" ht="16.5" customHeight="1">
      <c r="A610" s="238" t="b">
        <v>1</v>
      </c>
      <c r="B610" s="229" t="s">
        <v>638</v>
      </c>
      <c r="C610" s="286">
        <v>9104001</v>
      </c>
      <c r="D610" s="286">
        <v>2</v>
      </c>
      <c r="E610" s="229">
        <v>1</v>
      </c>
      <c r="F610" s="230">
        <v>160003912</v>
      </c>
      <c r="G610" s="291">
        <v>26</v>
      </c>
      <c r="H610" s="261">
        <v>3</v>
      </c>
      <c r="I610" s="289">
        <v>4</v>
      </c>
      <c r="J610" s="292" t="s">
        <v>543</v>
      </c>
      <c r="K610" s="230">
        <v>1</v>
      </c>
    </row>
    <row r="611" spans="1:11" ht="16.5" customHeight="1">
      <c r="A611" s="238" t="b">
        <v>1</v>
      </c>
      <c r="B611" s="229" t="s">
        <v>638</v>
      </c>
      <c r="C611" s="286">
        <v>9104001</v>
      </c>
      <c r="D611" s="286">
        <v>2</v>
      </c>
      <c r="E611" s="229">
        <v>1</v>
      </c>
      <c r="F611" s="230">
        <v>160003913</v>
      </c>
      <c r="G611" s="291">
        <v>28</v>
      </c>
      <c r="H611" s="261">
        <v>3</v>
      </c>
      <c r="I611" s="289">
        <v>4</v>
      </c>
      <c r="J611" s="292" t="s">
        <v>544</v>
      </c>
      <c r="K611" s="230">
        <v>1</v>
      </c>
    </row>
    <row r="612" spans="1:11" ht="16.5" customHeight="1">
      <c r="A612" s="293" t="b">
        <v>0</v>
      </c>
      <c r="B612" s="229" t="s">
        <v>638</v>
      </c>
      <c r="C612" s="286">
        <v>9104001</v>
      </c>
      <c r="D612" s="229">
        <v>3</v>
      </c>
      <c r="E612" s="229">
        <v>1</v>
      </c>
      <c r="F612" s="230">
        <v>160003901</v>
      </c>
      <c r="G612" s="291">
        <v>18</v>
      </c>
      <c r="H612" s="231">
        <v>1</v>
      </c>
      <c r="I612" s="294">
        <v>1</v>
      </c>
      <c r="J612" s="295" t="s">
        <v>574</v>
      </c>
      <c r="K612" s="230">
        <v>1</v>
      </c>
    </row>
    <row r="613" spans="1:11" ht="16.5" customHeight="1">
      <c r="A613" s="293" t="b">
        <v>0</v>
      </c>
      <c r="B613" s="229" t="s">
        <v>638</v>
      </c>
      <c r="C613" s="286">
        <v>9104001</v>
      </c>
      <c r="D613" s="229">
        <v>3</v>
      </c>
      <c r="E613" s="229">
        <v>1</v>
      </c>
      <c r="F613" s="230">
        <v>160003902</v>
      </c>
      <c r="G613" s="291">
        <v>19</v>
      </c>
      <c r="H613" s="231">
        <v>1</v>
      </c>
      <c r="I613" s="294">
        <v>1</v>
      </c>
      <c r="J613" s="295" t="s">
        <v>575</v>
      </c>
      <c r="K613" s="230">
        <v>1</v>
      </c>
    </row>
    <row r="614" spans="1:11" ht="16.5" customHeight="1">
      <c r="A614" s="293" t="b">
        <v>0</v>
      </c>
      <c r="B614" s="229" t="s">
        <v>638</v>
      </c>
      <c r="C614" s="286">
        <v>9104001</v>
      </c>
      <c r="D614" s="229">
        <v>3</v>
      </c>
      <c r="E614" s="229">
        <v>1</v>
      </c>
      <c r="F614" s="230">
        <v>160003903</v>
      </c>
      <c r="G614" s="291">
        <v>20</v>
      </c>
      <c r="H614" s="231">
        <v>1</v>
      </c>
      <c r="I614" s="294">
        <v>1</v>
      </c>
      <c r="J614" s="295" t="s">
        <v>576</v>
      </c>
      <c r="K614" s="230">
        <v>1</v>
      </c>
    </row>
    <row r="615" spans="1:11" ht="16.5" customHeight="1">
      <c r="A615" s="293" t="b">
        <v>0</v>
      </c>
      <c r="B615" s="229" t="s">
        <v>638</v>
      </c>
      <c r="C615" s="286">
        <v>9104001</v>
      </c>
      <c r="D615" s="229">
        <v>3</v>
      </c>
      <c r="E615" s="229">
        <v>1</v>
      </c>
      <c r="F615" s="230">
        <v>160003904</v>
      </c>
      <c r="G615" s="291">
        <v>21</v>
      </c>
      <c r="H615" s="231">
        <v>1</v>
      </c>
      <c r="I615" s="294">
        <v>1</v>
      </c>
      <c r="J615" s="295" t="s">
        <v>577</v>
      </c>
      <c r="K615" s="230">
        <v>1</v>
      </c>
    </row>
    <row r="616" spans="1:11" ht="16.5" customHeight="1">
      <c r="A616" s="293" t="b">
        <v>0</v>
      </c>
      <c r="B616" s="229" t="s">
        <v>638</v>
      </c>
      <c r="C616" s="286">
        <v>9104001</v>
      </c>
      <c r="D616" s="229">
        <v>3</v>
      </c>
      <c r="E616" s="229">
        <v>1</v>
      </c>
      <c r="F616" s="230">
        <v>160003905</v>
      </c>
      <c r="G616" s="291">
        <v>22</v>
      </c>
      <c r="H616" s="231">
        <v>1</v>
      </c>
      <c r="I616" s="294">
        <v>1</v>
      </c>
      <c r="J616" s="295" t="s">
        <v>578</v>
      </c>
      <c r="K616" s="230">
        <v>1</v>
      </c>
    </row>
    <row r="617" spans="1:11" ht="16.5" customHeight="1">
      <c r="A617" s="238" t="b">
        <v>1</v>
      </c>
      <c r="B617" s="296" t="s">
        <v>640</v>
      </c>
      <c r="C617" s="297">
        <v>9104002</v>
      </c>
      <c r="D617" s="297">
        <v>1</v>
      </c>
      <c r="E617" s="296">
        <v>1</v>
      </c>
      <c r="F617" s="298">
        <v>160001004</v>
      </c>
      <c r="G617" s="299">
        <v>100</v>
      </c>
      <c r="H617" s="300">
        <v>2</v>
      </c>
      <c r="I617" s="301">
        <v>2</v>
      </c>
      <c r="J617" s="302" t="s">
        <v>639</v>
      </c>
      <c r="K617" s="303">
        <v>1</v>
      </c>
    </row>
    <row r="618" spans="1:11" ht="16.5" customHeight="1">
      <c r="A618" s="238" t="b">
        <v>1</v>
      </c>
      <c r="B618" s="296" t="s">
        <v>640</v>
      </c>
      <c r="C618" s="297">
        <v>9104002</v>
      </c>
      <c r="D618" s="297">
        <v>2</v>
      </c>
      <c r="E618" s="296">
        <v>1</v>
      </c>
      <c r="F618" s="303">
        <v>160003910</v>
      </c>
      <c r="G618" s="304">
        <v>22</v>
      </c>
      <c r="H618" s="300">
        <v>6</v>
      </c>
      <c r="I618" s="301">
        <v>8</v>
      </c>
      <c r="J618" s="305" t="s">
        <v>541</v>
      </c>
      <c r="K618" s="303">
        <v>1</v>
      </c>
    </row>
    <row r="619" spans="1:11" ht="16.5" customHeight="1">
      <c r="A619" s="238" t="b">
        <v>1</v>
      </c>
      <c r="B619" s="296" t="s">
        <v>640</v>
      </c>
      <c r="C619" s="297">
        <v>9104002</v>
      </c>
      <c r="D619" s="297">
        <v>2</v>
      </c>
      <c r="E619" s="296">
        <v>1</v>
      </c>
      <c r="F619" s="303">
        <v>160003911</v>
      </c>
      <c r="G619" s="304">
        <v>24</v>
      </c>
      <c r="H619" s="300">
        <v>6</v>
      </c>
      <c r="I619" s="301">
        <v>8</v>
      </c>
      <c r="J619" s="305" t="s">
        <v>542</v>
      </c>
      <c r="K619" s="303">
        <v>1</v>
      </c>
    </row>
    <row r="620" spans="1:11" ht="16.5" customHeight="1">
      <c r="A620" s="238" t="b">
        <v>1</v>
      </c>
      <c r="B620" s="296" t="s">
        <v>640</v>
      </c>
      <c r="C620" s="297">
        <v>9104002</v>
      </c>
      <c r="D620" s="297">
        <v>2</v>
      </c>
      <c r="E620" s="296">
        <v>1</v>
      </c>
      <c r="F620" s="303">
        <v>160003912</v>
      </c>
      <c r="G620" s="304">
        <v>26</v>
      </c>
      <c r="H620" s="300">
        <v>6</v>
      </c>
      <c r="I620" s="301">
        <v>8</v>
      </c>
      <c r="J620" s="305" t="s">
        <v>543</v>
      </c>
      <c r="K620" s="303">
        <v>1</v>
      </c>
    </row>
    <row r="621" spans="1:11" ht="16.5" customHeight="1">
      <c r="A621" s="238" t="b">
        <v>1</v>
      </c>
      <c r="B621" s="296" t="s">
        <v>640</v>
      </c>
      <c r="C621" s="297">
        <v>9104002</v>
      </c>
      <c r="D621" s="297">
        <v>2</v>
      </c>
      <c r="E621" s="296">
        <v>1</v>
      </c>
      <c r="F621" s="303">
        <v>160003913</v>
      </c>
      <c r="G621" s="304">
        <v>28</v>
      </c>
      <c r="H621" s="300">
        <v>6</v>
      </c>
      <c r="I621" s="301">
        <v>8</v>
      </c>
      <c r="J621" s="305" t="s">
        <v>544</v>
      </c>
      <c r="K621" s="303">
        <v>1</v>
      </c>
    </row>
    <row r="622" spans="1:11" ht="16.5" customHeight="1">
      <c r="A622" s="293" t="b">
        <v>0</v>
      </c>
      <c r="B622" s="296" t="s">
        <v>640</v>
      </c>
      <c r="C622" s="297">
        <v>9104002</v>
      </c>
      <c r="D622" s="296">
        <v>3</v>
      </c>
      <c r="E622" s="296">
        <v>1</v>
      </c>
      <c r="F622" s="303">
        <v>160003901</v>
      </c>
      <c r="G622" s="304">
        <v>18</v>
      </c>
      <c r="H622" s="306">
        <v>1</v>
      </c>
      <c r="I622" s="307">
        <v>2</v>
      </c>
      <c r="J622" s="308" t="s">
        <v>574</v>
      </c>
      <c r="K622" s="303">
        <v>1</v>
      </c>
    </row>
    <row r="623" spans="1:11" ht="16.5" customHeight="1">
      <c r="A623" s="293" t="b">
        <v>0</v>
      </c>
      <c r="B623" s="296" t="s">
        <v>640</v>
      </c>
      <c r="C623" s="297">
        <v>9104002</v>
      </c>
      <c r="D623" s="296">
        <v>3</v>
      </c>
      <c r="E623" s="296">
        <v>1</v>
      </c>
      <c r="F623" s="303">
        <v>160003902</v>
      </c>
      <c r="G623" s="304">
        <v>19</v>
      </c>
      <c r="H623" s="306">
        <v>1</v>
      </c>
      <c r="I623" s="307">
        <v>2</v>
      </c>
      <c r="J623" s="308" t="s">
        <v>575</v>
      </c>
      <c r="K623" s="303">
        <v>1</v>
      </c>
    </row>
    <row r="624" spans="1:11" ht="16.5" customHeight="1">
      <c r="A624" s="293" t="b">
        <v>0</v>
      </c>
      <c r="B624" s="296" t="s">
        <v>640</v>
      </c>
      <c r="C624" s="297">
        <v>9104002</v>
      </c>
      <c r="D624" s="296">
        <v>3</v>
      </c>
      <c r="E624" s="296">
        <v>1</v>
      </c>
      <c r="F624" s="303">
        <v>160003903</v>
      </c>
      <c r="G624" s="304">
        <v>20</v>
      </c>
      <c r="H624" s="306">
        <v>1</v>
      </c>
      <c r="I624" s="307">
        <v>2</v>
      </c>
      <c r="J624" s="308" t="s">
        <v>576</v>
      </c>
      <c r="K624" s="303">
        <v>1</v>
      </c>
    </row>
    <row r="625" spans="1:11" ht="16.5" customHeight="1">
      <c r="A625" s="293" t="b">
        <v>0</v>
      </c>
      <c r="B625" s="296" t="s">
        <v>640</v>
      </c>
      <c r="C625" s="297">
        <v>9104002</v>
      </c>
      <c r="D625" s="296">
        <v>3</v>
      </c>
      <c r="E625" s="296">
        <v>1</v>
      </c>
      <c r="F625" s="303">
        <v>160003904</v>
      </c>
      <c r="G625" s="304">
        <v>21</v>
      </c>
      <c r="H625" s="306">
        <v>1</v>
      </c>
      <c r="I625" s="307">
        <v>2</v>
      </c>
      <c r="J625" s="308" t="s">
        <v>577</v>
      </c>
      <c r="K625" s="303">
        <v>1</v>
      </c>
    </row>
    <row r="626" spans="1:11" ht="16.5" customHeight="1">
      <c r="A626" s="293" t="b">
        <v>0</v>
      </c>
      <c r="B626" s="296" t="s">
        <v>640</v>
      </c>
      <c r="C626" s="297">
        <v>9104002</v>
      </c>
      <c r="D626" s="296">
        <v>3</v>
      </c>
      <c r="E626" s="296">
        <v>1</v>
      </c>
      <c r="F626" s="303">
        <v>160003905</v>
      </c>
      <c r="G626" s="304">
        <v>22</v>
      </c>
      <c r="H626" s="306">
        <v>1</v>
      </c>
      <c r="I626" s="307">
        <v>2</v>
      </c>
      <c r="J626" s="308" t="s">
        <v>578</v>
      </c>
      <c r="K626" s="303">
        <v>1</v>
      </c>
    </row>
    <row r="627" spans="1:11" ht="16.5" customHeight="1">
      <c r="A627" s="238" t="b">
        <v>1</v>
      </c>
      <c r="B627" s="229" t="s">
        <v>641</v>
      </c>
      <c r="C627" s="286">
        <v>9104003</v>
      </c>
      <c r="D627" s="286">
        <v>1</v>
      </c>
      <c r="E627" s="229">
        <v>1</v>
      </c>
      <c r="F627" s="287">
        <v>160001004</v>
      </c>
      <c r="G627" s="288">
        <v>100</v>
      </c>
      <c r="H627" s="261">
        <v>3</v>
      </c>
      <c r="I627" s="289">
        <v>3</v>
      </c>
      <c r="J627" s="290" t="s">
        <v>639</v>
      </c>
      <c r="K627" s="230">
        <v>1</v>
      </c>
    </row>
    <row r="628" spans="1:11" ht="16.5" customHeight="1">
      <c r="A628" s="238" t="b">
        <v>1</v>
      </c>
      <c r="B628" s="229" t="s">
        <v>641</v>
      </c>
      <c r="C628" s="286">
        <v>9104003</v>
      </c>
      <c r="D628" s="286">
        <v>2</v>
      </c>
      <c r="E628" s="229">
        <v>1</v>
      </c>
      <c r="F628" s="230">
        <v>160003910</v>
      </c>
      <c r="G628" s="291">
        <v>22</v>
      </c>
      <c r="H628" s="261">
        <v>8</v>
      </c>
      <c r="I628" s="289">
        <v>10</v>
      </c>
      <c r="J628" s="292" t="s">
        <v>541</v>
      </c>
      <c r="K628" s="230">
        <v>1</v>
      </c>
    </row>
    <row r="629" spans="1:11" ht="16.5" customHeight="1">
      <c r="A629" s="238" t="b">
        <v>1</v>
      </c>
      <c r="B629" s="229" t="s">
        <v>641</v>
      </c>
      <c r="C629" s="286">
        <v>9104003</v>
      </c>
      <c r="D629" s="286">
        <v>2</v>
      </c>
      <c r="E629" s="229">
        <v>1</v>
      </c>
      <c r="F629" s="230">
        <v>160003911</v>
      </c>
      <c r="G629" s="291">
        <v>24</v>
      </c>
      <c r="H629" s="261">
        <v>8</v>
      </c>
      <c r="I629" s="289">
        <v>10</v>
      </c>
      <c r="J629" s="292" t="s">
        <v>542</v>
      </c>
      <c r="K629" s="230">
        <v>1</v>
      </c>
    </row>
    <row r="630" spans="1:11" ht="16.5" customHeight="1">
      <c r="A630" s="238" t="b">
        <v>1</v>
      </c>
      <c r="B630" s="229" t="s">
        <v>641</v>
      </c>
      <c r="C630" s="286">
        <v>9104003</v>
      </c>
      <c r="D630" s="286">
        <v>2</v>
      </c>
      <c r="E630" s="229">
        <v>1</v>
      </c>
      <c r="F630" s="230">
        <v>160003912</v>
      </c>
      <c r="G630" s="291">
        <v>26</v>
      </c>
      <c r="H630" s="261">
        <v>8</v>
      </c>
      <c r="I630" s="289">
        <v>10</v>
      </c>
      <c r="J630" s="292" t="s">
        <v>543</v>
      </c>
      <c r="K630" s="230">
        <v>1</v>
      </c>
    </row>
    <row r="631" spans="1:11" ht="16.5" customHeight="1">
      <c r="A631" s="238" t="b">
        <v>1</v>
      </c>
      <c r="B631" s="229" t="s">
        <v>641</v>
      </c>
      <c r="C631" s="286">
        <v>9104003</v>
      </c>
      <c r="D631" s="286">
        <v>2</v>
      </c>
      <c r="E631" s="229">
        <v>1</v>
      </c>
      <c r="F631" s="230">
        <v>160003913</v>
      </c>
      <c r="G631" s="291">
        <v>28</v>
      </c>
      <c r="H631" s="261">
        <v>8</v>
      </c>
      <c r="I631" s="289">
        <v>10</v>
      </c>
      <c r="J631" s="292" t="s">
        <v>544</v>
      </c>
      <c r="K631" s="230">
        <v>1</v>
      </c>
    </row>
    <row r="632" spans="1:11" ht="16.5" customHeight="1">
      <c r="A632" s="293" t="b">
        <v>0</v>
      </c>
      <c r="B632" s="229" t="s">
        <v>641</v>
      </c>
      <c r="C632" s="286">
        <v>9104003</v>
      </c>
      <c r="D632" s="229">
        <v>3</v>
      </c>
      <c r="E632" s="229">
        <v>1</v>
      </c>
      <c r="F632" s="230">
        <v>160003901</v>
      </c>
      <c r="G632" s="291">
        <v>18</v>
      </c>
      <c r="H632" s="231">
        <v>2</v>
      </c>
      <c r="I632" s="294">
        <v>2</v>
      </c>
      <c r="J632" s="295" t="s">
        <v>574</v>
      </c>
      <c r="K632" s="230">
        <v>1</v>
      </c>
    </row>
    <row r="633" spans="1:11" ht="16.5" customHeight="1">
      <c r="A633" s="293" t="b">
        <v>0</v>
      </c>
      <c r="B633" s="229" t="s">
        <v>641</v>
      </c>
      <c r="C633" s="286">
        <v>9104003</v>
      </c>
      <c r="D633" s="229">
        <v>3</v>
      </c>
      <c r="E633" s="229">
        <v>1</v>
      </c>
      <c r="F633" s="230">
        <v>160003902</v>
      </c>
      <c r="G633" s="291">
        <v>19</v>
      </c>
      <c r="H633" s="231">
        <v>2</v>
      </c>
      <c r="I633" s="294">
        <v>2</v>
      </c>
      <c r="J633" s="295" t="s">
        <v>575</v>
      </c>
      <c r="K633" s="230">
        <v>1</v>
      </c>
    </row>
    <row r="634" spans="1:11" ht="16.5" customHeight="1">
      <c r="A634" s="293" t="b">
        <v>0</v>
      </c>
      <c r="B634" s="229" t="s">
        <v>641</v>
      </c>
      <c r="C634" s="286">
        <v>9104003</v>
      </c>
      <c r="D634" s="229">
        <v>3</v>
      </c>
      <c r="E634" s="229">
        <v>1</v>
      </c>
      <c r="F634" s="230">
        <v>160003903</v>
      </c>
      <c r="G634" s="291">
        <v>20</v>
      </c>
      <c r="H634" s="231">
        <v>2</v>
      </c>
      <c r="I634" s="294">
        <v>2</v>
      </c>
      <c r="J634" s="295" t="s">
        <v>576</v>
      </c>
      <c r="K634" s="230">
        <v>1</v>
      </c>
    </row>
    <row r="635" spans="1:11" ht="16.5" customHeight="1">
      <c r="A635" s="293" t="b">
        <v>0</v>
      </c>
      <c r="B635" s="229" t="s">
        <v>641</v>
      </c>
      <c r="C635" s="286">
        <v>9104003</v>
      </c>
      <c r="D635" s="229">
        <v>3</v>
      </c>
      <c r="E635" s="229">
        <v>1</v>
      </c>
      <c r="F635" s="230">
        <v>160003904</v>
      </c>
      <c r="G635" s="291">
        <v>21</v>
      </c>
      <c r="H635" s="231">
        <v>2</v>
      </c>
      <c r="I635" s="294">
        <v>2</v>
      </c>
      <c r="J635" s="295" t="s">
        <v>577</v>
      </c>
      <c r="K635" s="230">
        <v>1</v>
      </c>
    </row>
    <row r="636" spans="1:11" ht="16.5" customHeight="1">
      <c r="A636" s="293" t="b">
        <v>0</v>
      </c>
      <c r="B636" s="229" t="s">
        <v>641</v>
      </c>
      <c r="C636" s="286">
        <v>9104003</v>
      </c>
      <c r="D636" s="229">
        <v>3</v>
      </c>
      <c r="E636" s="229">
        <v>1</v>
      </c>
      <c r="F636" s="230">
        <v>160003905</v>
      </c>
      <c r="G636" s="291">
        <v>22</v>
      </c>
      <c r="H636" s="231">
        <v>2</v>
      </c>
      <c r="I636" s="294">
        <v>2</v>
      </c>
      <c r="J636" s="295" t="s">
        <v>578</v>
      </c>
      <c r="K636" s="230">
        <v>1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130"/>
  <sheetViews>
    <sheetView topLeftCell="A43" zoomScaleNormal="100" workbookViewId="0">
      <selection activeCell="E58" sqref="E58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612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369</v>
      </c>
      <c r="F6" s="24"/>
      <c r="I6" s="13"/>
    </row>
    <row r="7" spans="2:9">
      <c r="B7" s="20"/>
      <c r="C7" s="21"/>
      <c r="E7" s="162" t="s">
        <v>370</v>
      </c>
      <c r="F7" s="24"/>
      <c r="I7" s="13"/>
    </row>
    <row r="8" spans="2:9">
      <c r="B8" s="20"/>
      <c r="C8" s="21"/>
      <c r="E8" s="162" t="s">
        <v>442</v>
      </c>
      <c r="F8" s="24"/>
      <c r="I8" s="13"/>
    </row>
    <row r="9" spans="2:9">
      <c r="B9" s="20"/>
      <c r="C9" s="21"/>
      <c r="E9" s="6"/>
      <c r="F9" s="24"/>
      <c r="I9" s="13"/>
    </row>
    <row r="10" spans="2:9">
      <c r="B10" s="20"/>
      <c r="C10" s="21"/>
      <c r="D10" s="222" t="s">
        <v>371</v>
      </c>
      <c r="E10" s="224"/>
      <c r="F10" s="24"/>
      <c r="I10" s="13"/>
    </row>
    <row r="11" spans="2:9">
      <c r="B11" s="20"/>
      <c r="C11" s="21"/>
      <c r="D11" s="222"/>
      <c r="E11" s="224" t="s">
        <v>372</v>
      </c>
      <c r="F11" s="24"/>
      <c r="I11" s="13"/>
    </row>
    <row r="12" spans="2:9">
      <c r="B12" s="20"/>
      <c r="C12" s="21"/>
      <c r="E12" s="6"/>
      <c r="F12" s="24"/>
      <c r="I12" s="13"/>
    </row>
    <row r="13" spans="2:9">
      <c r="B13" s="20"/>
      <c r="C13" s="21"/>
      <c r="D13" s="222" t="s">
        <v>376</v>
      </c>
      <c r="E13" s="224"/>
      <c r="F13" s="24"/>
      <c r="I13" s="13"/>
    </row>
    <row r="14" spans="2:9">
      <c r="B14" s="20"/>
      <c r="C14" s="21"/>
      <c r="D14" s="222"/>
      <c r="E14" s="224" t="s">
        <v>377</v>
      </c>
      <c r="F14" s="24"/>
      <c r="I14" s="13"/>
    </row>
    <row r="15" spans="2:9">
      <c r="B15" s="20"/>
      <c r="C15" s="21"/>
      <c r="E15" s="6"/>
      <c r="F15" s="24"/>
      <c r="I15" s="13"/>
    </row>
    <row r="16" spans="2:9">
      <c r="B16" s="20"/>
      <c r="C16" s="21"/>
      <c r="D16" s="25" t="s">
        <v>450</v>
      </c>
      <c r="F16" s="24"/>
      <c r="I16" s="13"/>
    </row>
    <row r="17" spans="2:9">
      <c r="B17" s="20"/>
      <c r="C17" s="21"/>
      <c r="D17" s="26"/>
      <c r="E17" s="172" t="s">
        <v>449</v>
      </c>
      <c r="F17" s="24"/>
      <c r="I17" s="13"/>
    </row>
    <row r="18" spans="2:9">
      <c r="B18" s="20"/>
      <c r="C18" s="21"/>
      <c r="D18" s="26"/>
      <c r="E18" s="162"/>
      <c r="F18" s="24"/>
      <c r="I18" s="13"/>
    </row>
    <row r="19" spans="2:9">
      <c r="B19" s="20"/>
      <c r="C19" s="21"/>
      <c r="D19" s="23" t="s">
        <v>474</v>
      </c>
      <c r="E19" s="162"/>
      <c r="F19" s="24"/>
      <c r="I19" s="13"/>
    </row>
    <row r="20" spans="2:9">
      <c r="B20" s="20"/>
      <c r="C20" s="21"/>
      <c r="E20" s="6" t="s">
        <v>473</v>
      </c>
      <c r="F20" s="24"/>
      <c r="I20" s="13"/>
    </row>
    <row r="21" spans="2:9">
      <c r="B21" s="20"/>
      <c r="C21" s="21"/>
      <c r="E21" s="6"/>
      <c r="F21" s="24"/>
      <c r="I21" s="13"/>
    </row>
    <row r="22" spans="2:9">
      <c r="B22" s="20"/>
      <c r="C22" s="21"/>
      <c r="D22" s="25" t="s">
        <v>475</v>
      </c>
      <c r="E22" s="6"/>
      <c r="F22" s="24"/>
      <c r="I22" s="13"/>
    </row>
    <row r="23" spans="2:9">
      <c r="B23" s="20"/>
      <c r="C23" s="21"/>
      <c r="E23" s="6" t="s">
        <v>470</v>
      </c>
      <c r="F23" s="24"/>
      <c r="I23" s="13"/>
    </row>
    <row r="24" spans="2:9">
      <c r="B24" s="20"/>
      <c r="C24" s="21"/>
      <c r="E24" s="67" t="s">
        <v>618</v>
      </c>
      <c r="F24" s="24"/>
      <c r="I24" s="13"/>
    </row>
    <row r="25" spans="2:9">
      <c r="B25" s="20"/>
      <c r="C25" s="21"/>
      <c r="E25" s="67"/>
      <c r="F25" s="24"/>
      <c r="I25" s="13"/>
    </row>
    <row r="26" spans="2:9">
      <c r="B26" s="20"/>
      <c r="C26" s="21"/>
      <c r="D26" s="25" t="s">
        <v>472</v>
      </c>
      <c r="E26" s="6"/>
      <c r="F26" s="24"/>
      <c r="I26" s="13"/>
    </row>
    <row r="27" spans="2:9">
      <c r="B27" s="20"/>
      <c r="C27" s="21"/>
      <c r="E27" s="6" t="s">
        <v>471</v>
      </c>
      <c r="F27" s="24"/>
      <c r="I27" s="13"/>
    </row>
    <row r="28" spans="2:9">
      <c r="B28" s="20"/>
      <c r="C28" s="21"/>
      <c r="E28" s="67" t="s">
        <v>617</v>
      </c>
      <c r="F28" s="24"/>
      <c r="I28" s="13"/>
    </row>
    <row r="29" spans="2:9">
      <c r="B29" s="20"/>
      <c r="C29" s="21"/>
      <c r="E29" s="67"/>
      <c r="F29" s="24"/>
      <c r="I29" s="13"/>
    </row>
    <row r="30" spans="2:9">
      <c r="B30" s="20"/>
      <c r="C30" s="21"/>
      <c r="D30" s="25" t="s">
        <v>454</v>
      </c>
      <c r="E30" s="6"/>
      <c r="F30" s="24"/>
      <c r="I30" s="13"/>
    </row>
    <row r="31" spans="2:9">
      <c r="B31" s="20"/>
      <c r="C31" s="21"/>
      <c r="E31" s="67" t="s">
        <v>451</v>
      </c>
      <c r="F31" s="24"/>
      <c r="I31" s="13"/>
    </row>
    <row r="32" spans="2:9">
      <c r="B32" s="20"/>
      <c r="C32" s="21"/>
      <c r="E32" s="6"/>
      <c r="F32" s="24"/>
      <c r="I32" s="13"/>
    </row>
    <row r="33" spans="2:9">
      <c r="B33" s="20"/>
      <c r="C33" s="21"/>
      <c r="D33" s="25" t="s">
        <v>632</v>
      </c>
      <c r="E33" s="6"/>
      <c r="F33" s="24"/>
      <c r="I33" s="13"/>
    </row>
    <row r="34" spans="2:9">
      <c r="B34" s="20"/>
      <c r="C34" s="21"/>
      <c r="E34" s="67" t="s">
        <v>629</v>
      </c>
      <c r="F34" s="24"/>
      <c r="I34" s="13"/>
    </row>
    <row r="35" spans="2:9">
      <c r="B35" s="20"/>
      <c r="C35" s="21"/>
      <c r="E35" s="6"/>
      <c r="F35" s="24"/>
      <c r="H35" s="9"/>
      <c r="I35" s="13"/>
    </row>
    <row r="36" spans="2:9">
      <c r="B36" s="20"/>
      <c r="C36" s="21"/>
      <c r="D36" s="25" t="s">
        <v>633</v>
      </c>
      <c r="E36" s="6"/>
      <c r="F36" s="24"/>
      <c r="I36" s="13"/>
    </row>
    <row r="37" spans="2:9">
      <c r="B37" s="20"/>
      <c r="C37" s="21"/>
      <c r="E37" s="9" t="s">
        <v>626</v>
      </c>
      <c r="F37" s="24"/>
      <c r="I37" s="13"/>
    </row>
    <row r="38" spans="2:9">
      <c r="B38" s="20"/>
      <c r="C38" s="21"/>
      <c r="E38" s="19"/>
      <c r="F38" s="24"/>
    </row>
    <row r="39" spans="2:9">
      <c r="B39" s="20"/>
      <c r="C39" s="21"/>
      <c r="D39" s="26" t="s">
        <v>4</v>
      </c>
      <c r="F39" s="24"/>
    </row>
    <row r="40" spans="2:9">
      <c r="B40" s="20"/>
      <c r="C40" s="21"/>
      <c r="D40" s="222" t="s">
        <v>373</v>
      </c>
      <c r="E40" s="223"/>
      <c r="F40" s="24"/>
    </row>
    <row r="41" spans="2:9">
      <c r="B41" s="20"/>
      <c r="C41" s="21"/>
      <c r="D41" s="222"/>
      <c r="E41" s="223" t="s">
        <v>374</v>
      </c>
      <c r="F41" s="24"/>
    </row>
    <row r="42" spans="2:9">
      <c r="B42" s="20"/>
      <c r="C42" s="21"/>
      <c r="D42" s="222"/>
      <c r="E42" s="223" t="s">
        <v>375</v>
      </c>
      <c r="F42" s="24"/>
    </row>
    <row r="43" spans="2:9">
      <c r="B43" s="20"/>
      <c r="C43" s="21"/>
      <c r="E43" s="67"/>
      <c r="F43" s="24"/>
    </row>
    <row r="44" spans="2:9">
      <c r="B44" s="20"/>
      <c r="C44" s="21"/>
      <c r="D44" s="25" t="s">
        <v>378</v>
      </c>
      <c r="E44" s="67"/>
      <c r="F44" s="24"/>
    </row>
    <row r="45" spans="2:9">
      <c r="B45" s="20"/>
      <c r="C45" s="21"/>
      <c r="E45" s="67" t="s">
        <v>637</v>
      </c>
      <c r="F45" s="24"/>
    </row>
    <row r="46" spans="2:9">
      <c r="B46" s="20"/>
      <c r="C46" s="21"/>
      <c r="E46" s="67" t="s">
        <v>635</v>
      </c>
      <c r="F46" s="24"/>
    </row>
    <row r="47" spans="2:9">
      <c r="B47" s="20"/>
      <c r="C47" s="21"/>
      <c r="E47" s="67" t="s">
        <v>636</v>
      </c>
      <c r="F47" s="24"/>
    </row>
    <row r="48" spans="2:9">
      <c r="B48" s="20"/>
      <c r="C48" s="21"/>
      <c r="E48" s="67"/>
      <c r="F48" s="24"/>
    </row>
    <row r="49" spans="2:6">
      <c r="B49" s="20"/>
      <c r="C49" s="21"/>
      <c r="D49" s="25" t="s">
        <v>443</v>
      </c>
      <c r="E49" s="67"/>
      <c r="F49" s="24"/>
    </row>
    <row r="50" spans="2:6">
      <c r="B50" s="20"/>
      <c r="C50" s="21"/>
      <c r="E50" s="10" t="s">
        <v>444</v>
      </c>
      <c r="F50" s="24"/>
    </row>
    <row r="51" spans="2:6">
      <c r="B51" s="20"/>
      <c r="C51" s="21"/>
      <c r="E51" s="67" t="s">
        <v>445</v>
      </c>
      <c r="F51" s="24"/>
    </row>
    <row r="52" spans="2:6">
      <c r="B52" s="20"/>
      <c r="C52" s="21"/>
      <c r="E52" s="9" t="s">
        <v>497</v>
      </c>
      <c r="F52" s="24"/>
    </row>
    <row r="53" spans="2:6">
      <c r="B53" s="20"/>
      <c r="C53" s="21"/>
      <c r="E53" s="67" t="s">
        <v>446</v>
      </c>
      <c r="F53" s="24"/>
    </row>
    <row r="54" spans="2:6">
      <c r="B54" s="20"/>
      <c r="C54" s="21"/>
      <c r="E54" s="67" t="s">
        <v>447</v>
      </c>
      <c r="F54" s="24"/>
    </row>
    <row r="55" spans="2:6">
      <c r="B55" s="20"/>
      <c r="C55" s="21"/>
      <c r="E55" s="67"/>
      <c r="F55" s="24"/>
    </row>
    <row r="56" spans="2:6">
      <c r="B56" s="20"/>
      <c r="C56" s="21"/>
      <c r="D56" s="25" t="s">
        <v>498</v>
      </c>
      <c r="F56" s="24"/>
    </row>
    <row r="57" spans="2:6">
      <c r="B57" s="20"/>
      <c r="C57" s="21"/>
      <c r="E57" s="195" t="s">
        <v>448</v>
      </c>
      <c r="F57" s="24"/>
    </row>
    <row r="58" spans="2:6">
      <c r="B58" s="20"/>
      <c r="C58" s="21"/>
      <c r="E58" s="195" t="s">
        <v>490</v>
      </c>
      <c r="F58" s="24"/>
    </row>
    <row r="59" spans="2:6">
      <c r="B59" s="20"/>
      <c r="C59" s="21"/>
      <c r="E59" s="10" t="s">
        <v>489</v>
      </c>
      <c r="F59" s="24"/>
    </row>
    <row r="60" spans="2:6">
      <c r="B60" s="20"/>
      <c r="C60" s="21"/>
      <c r="E60" s="19"/>
      <c r="F60" s="24"/>
    </row>
    <row r="61" spans="2:6">
      <c r="B61" s="20"/>
      <c r="C61" s="21"/>
      <c r="D61" s="25" t="s">
        <v>499</v>
      </c>
      <c r="E61" s="195"/>
      <c r="F61" s="24"/>
    </row>
    <row r="62" spans="2:6">
      <c r="B62" s="20"/>
      <c r="C62" s="21"/>
      <c r="E62" s="10" t="s">
        <v>491</v>
      </c>
      <c r="F62" s="24"/>
    </row>
    <row r="63" spans="2:6">
      <c r="B63" s="20"/>
      <c r="C63" s="21"/>
      <c r="E63" s="10" t="s">
        <v>493</v>
      </c>
      <c r="F63" s="24"/>
    </row>
    <row r="64" spans="2:6">
      <c r="B64" s="20"/>
      <c r="C64" s="21"/>
      <c r="E64" s="10"/>
      <c r="F64" s="24"/>
    </row>
    <row r="65" spans="2:8">
      <c r="B65" s="20"/>
      <c r="C65" s="21"/>
      <c r="D65" s="25" t="s">
        <v>619</v>
      </c>
      <c r="E65" s="10"/>
      <c r="F65" s="24"/>
    </row>
    <row r="66" spans="2:8">
      <c r="B66" s="20"/>
      <c r="C66" s="21"/>
      <c r="E66" s="67" t="s">
        <v>616</v>
      </c>
      <c r="F66" s="24"/>
    </row>
    <row r="67" spans="2:8">
      <c r="B67" s="20"/>
      <c r="C67" s="21"/>
      <c r="E67" s="10"/>
      <c r="F67" s="24"/>
    </row>
    <row r="68" spans="2:8">
      <c r="B68" s="20"/>
      <c r="C68" s="21"/>
      <c r="D68" s="19" t="s">
        <v>620</v>
      </c>
      <c r="E68" s="10"/>
      <c r="F68" s="24"/>
    </row>
    <row r="69" spans="2:8">
      <c r="B69" s="20"/>
      <c r="C69" s="21"/>
      <c r="E69" s="225" t="s">
        <v>621</v>
      </c>
      <c r="F69" s="24"/>
      <c r="H69" s="19"/>
    </row>
    <row r="70" spans="2:8">
      <c r="B70" s="20"/>
      <c r="C70" s="21"/>
      <c r="E70" s="67"/>
      <c r="F70" s="24"/>
      <c r="H70" s="19"/>
    </row>
    <row r="71" spans="2:8">
      <c r="B71" s="20"/>
      <c r="C71" s="21"/>
      <c r="D71" s="26" t="s">
        <v>461</v>
      </c>
      <c r="E71" s="7"/>
      <c r="F71" s="24"/>
      <c r="H71" s="19"/>
    </row>
    <row r="72" spans="2:8">
      <c r="B72" s="20"/>
      <c r="C72" s="21"/>
      <c r="D72" s="23" t="s">
        <v>467</v>
      </c>
      <c r="E72" s="7"/>
      <c r="F72" s="24"/>
      <c r="H72" s="19"/>
    </row>
    <row r="73" spans="2:8">
      <c r="B73" s="20"/>
      <c r="C73" s="21"/>
      <c r="D73" s="26"/>
      <c r="E73" s="172" t="s">
        <v>466</v>
      </c>
      <c r="F73" s="24"/>
    </row>
    <row r="74" spans="2:8">
      <c r="B74" s="20"/>
      <c r="C74" s="21"/>
      <c r="D74" s="26"/>
      <c r="E74" s="172"/>
      <c r="F74" s="24"/>
    </row>
    <row r="75" spans="2:8">
      <c r="B75" s="20"/>
      <c r="C75" s="21"/>
      <c r="D75" s="23" t="s">
        <v>469</v>
      </c>
      <c r="E75" s="7"/>
      <c r="F75" s="24"/>
    </row>
    <row r="76" spans="2:8">
      <c r="B76" s="20"/>
      <c r="C76" s="21"/>
      <c r="D76" s="26"/>
      <c r="E76" s="7" t="s">
        <v>468</v>
      </c>
      <c r="F76" s="24"/>
    </row>
    <row r="77" spans="2:8">
      <c r="B77" s="20"/>
      <c r="C77" s="21"/>
      <c r="D77" s="26"/>
      <c r="E77" s="67" t="s">
        <v>627</v>
      </c>
      <c r="F77" s="24"/>
    </row>
    <row r="78" spans="2:8">
      <c r="B78" s="20"/>
      <c r="C78" s="21"/>
      <c r="D78" s="26"/>
      <c r="E78" s="67" t="s">
        <v>628</v>
      </c>
      <c r="F78" s="24"/>
    </row>
    <row r="79" spans="2:8">
      <c r="B79" s="20"/>
      <c r="C79" s="21"/>
      <c r="D79" s="26"/>
      <c r="E79" s="67"/>
      <c r="F79" s="24"/>
    </row>
    <row r="80" spans="2:8">
      <c r="B80" s="20"/>
      <c r="C80" s="21"/>
      <c r="D80" s="23" t="s">
        <v>634</v>
      </c>
      <c r="E80" s="7"/>
      <c r="F80" s="24"/>
    </row>
    <row r="81" spans="2:8">
      <c r="B81" s="20"/>
      <c r="C81" s="21"/>
      <c r="D81" s="26"/>
      <c r="E81" s="67" t="s">
        <v>625</v>
      </c>
      <c r="F81" s="24"/>
    </row>
    <row r="82" spans="2:8">
      <c r="B82" s="20"/>
      <c r="C82" s="21"/>
      <c r="D82" s="26"/>
      <c r="E82" s="67"/>
      <c r="F82" s="24"/>
    </row>
    <row r="83" spans="2:8">
      <c r="B83" s="20"/>
      <c r="C83" s="21"/>
      <c r="D83" s="23" t="s">
        <v>500</v>
      </c>
      <c r="E83" s="19"/>
      <c r="F83" s="24"/>
    </row>
    <row r="84" spans="2:8">
      <c r="B84" s="20"/>
      <c r="C84" s="21"/>
      <c r="D84" s="26"/>
      <c r="E84" s="172" t="s">
        <v>501</v>
      </c>
      <c r="F84" s="24"/>
    </row>
    <row r="85" spans="2:8">
      <c r="B85" s="20"/>
      <c r="C85" s="21"/>
      <c r="D85" s="26"/>
      <c r="E85" s="172"/>
      <c r="F85" s="24"/>
    </row>
    <row r="86" spans="2:8">
      <c r="B86" s="20"/>
      <c r="C86" s="21"/>
      <c r="D86" s="25" t="s">
        <v>465</v>
      </c>
      <c r="F86" s="24"/>
    </row>
    <row r="87" spans="2:8">
      <c r="B87" s="20"/>
      <c r="C87" s="21"/>
      <c r="E87" s="9" t="s">
        <v>464</v>
      </c>
      <c r="F87" s="24"/>
    </row>
    <row r="88" spans="2:8">
      <c r="B88" s="20"/>
      <c r="C88" s="21"/>
      <c r="F88" s="24"/>
      <c r="H88" s="19"/>
    </row>
    <row r="89" spans="2:8">
      <c r="B89" s="20"/>
      <c r="C89" s="21"/>
      <c r="D89" s="23" t="s">
        <v>453</v>
      </c>
      <c r="E89" s="172"/>
      <c r="F89" s="24"/>
      <c r="H89" s="9"/>
    </row>
    <row r="90" spans="2:8">
      <c r="B90" s="20"/>
      <c r="C90" s="21"/>
      <c r="D90" s="23"/>
      <c r="E90" s="172" t="s">
        <v>452</v>
      </c>
      <c r="F90" s="24"/>
    </row>
    <row r="91" spans="2:8">
      <c r="B91" s="20"/>
      <c r="C91" s="21"/>
      <c r="D91" s="26"/>
      <c r="E91" s="172"/>
      <c r="F91" s="24"/>
    </row>
    <row r="92" spans="2:8">
      <c r="B92" s="20"/>
      <c r="C92" s="21"/>
      <c r="D92" s="23" t="s">
        <v>456</v>
      </c>
      <c r="F92" s="24"/>
    </row>
    <row r="93" spans="2:8">
      <c r="B93" s="20"/>
      <c r="C93" s="21"/>
      <c r="D93" s="23"/>
      <c r="E93" s="172" t="s">
        <v>455</v>
      </c>
      <c r="F93" s="24"/>
    </row>
    <row r="94" spans="2:8">
      <c r="B94" s="20"/>
      <c r="C94" s="21"/>
      <c r="D94" s="26"/>
      <c r="E94" s="172"/>
      <c r="F94" s="24"/>
    </row>
    <row r="95" spans="2:8">
      <c r="B95" s="20"/>
      <c r="C95" s="21"/>
      <c r="D95" s="23" t="s">
        <v>458</v>
      </c>
      <c r="E95" s="172"/>
      <c r="F95" s="24"/>
    </row>
    <row r="96" spans="2:8">
      <c r="B96" s="20"/>
      <c r="C96" s="21"/>
      <c r="D96" s="26"/>
      <c r="E96" s="172" t="s">
        <v>457</v>
      </c>
      <c r="F96" s="24"/>
    </row>
    <row r="97" spans="2:6">
      <c r="B97" s="20"/>
      <c r="C97" s="21"/>
      <c r="D97" s="23"/>
      <c r="E97" s="172"/>
      <c r="F97" s="24"/>
    </row>
    <row r="98" spans="2:6">
      <c r="B98" s="20"/>
      <c r="C98" s="21"/>
      <c r="D98" s="23" t="s">
        <v>460</v>
      </c>
      <c r="E98" s="172"/>
      <c r="F98" s="24"/>
    </row>
    <row r="99" spans="2:6">
      <c r="B99" s="20"/>
      <c r="C99" s="21"/>
      <c r="D99" s="26"/>
      <c r="E99" s="172" t="s">
        <v>459</v>
      </c>
      <c r="F99" s="24"/>
    </row>
    <row r="100" spans="2:6">
      <c r="B100" s="20"/>
      <c r="C100" s="21"/>
      <c r="D100" s="23"/>
      <c r="E100" s="172"/>
      <c r="F100" s="24"/>
    </row>
    <row r="101" spans="2:6">
      <c r="B101" s="20"/>
      <c r="C101" s="21"/>
      <c r="D101" s="23" t="s">
        <v>463</v>
      </c>
      <c r="E101" s="172"/>
      <c r="F101" s="24"/>
    </row>
    <row r="102" spans="2:6">
      <c r="B102" s="20"/>
      <c r="C102" s="21"/>
      <c r="D102" s="26"/>
      <c r="E102" s="172" t="s">
        <v>462</v>
      </c>
      <c r="F102" s="24"/>
    </row>
    <row r="103" spans="2:6">
      <c r="B103" s="20"/>
      <c r="C103" s="21"/>
      <c r="D103" s="26"/>
      <c r="E103" s="172"/>
      <c r="F103" s="24"/>
    </row>
    <row r="104" spans="2:6">
      <c r="B104" s="20"/>
      <c r="C104" s="21"/>
      <c r="D104" s="23" t="s">
        <v>503</v>
      </c>
      <c r="E104" s="172"/>
      <c r="F104" s="24"/>
    </row>
    <row r="105" spans="2:6">
      <c r="B105" s="20"/>
      <c r="C105" s="21"/>
      <c r="D105" s="26"/>
      <c r="E105" s="172" t="s">
        <v>504</v>
      </c>
      <c r="F105" s="24"/>
    </row>
    <row r="106" spans="2:6">
      <c r="B106" s="20"/>
      <c r="C106" s="21"/>
      <c r="D106" s="26"/>
      <c r="E106" s="172"/>
      <c r="F106" s="24"/>
    </row>
    <row r="107" spans="2:6">
      <c r="B107" s="20"/>
      <c r="C107" s="21"/>
      <c r="D107" s="23" t="s">
        <v>631</v>
      </c>
      <c r="E107" s="172"/>
      <c r="F107" s="24"/>
    </row>
    <row r="108" spans="2:6">
      <c r="B108" s="20"/>
      <c r="C108" s="21"/>
      <c r="D108" s="26"/>
      <c r="E108" s="67" t="s">
        <v>630</v>
      </c>
      <c r="F108" s="24"/>
    </row>
    <row r="109" spans="2:6">
      <c r="B109" s="20"/>
      <c r="C109" s="21"/>
      <c r="D109" s="26"/>
      <c r="E109" s="172"/>
      <c r="F109" s="24"/>
    </row>
    <row r="110" spans="2:6">
      <c r="B110" s="20"/>
      <c r="C110" s="21"/>
      <c r="D110" s="26"/>
      <c r="E110" s="67"/>
      <c r="F110" s="24"/>
    </row>
    <row r="111" spans="2:6">
      <c r="B111" s="20"/>
      <c r="C111" s="21"/>
      <c r="D111" s="26" t="s">
        <v>502</v>
      </c>
      <c r="F111" s="24"/>
    </row>
    <row r="112" spans="2:6">
      <c r="B112" s="20"/>
      <c r="C112" s="21"/>
      <c r="D112" s="26"/>
      <c r="F112" s="24"/>
    </row>
    <row r="113" spans="2:6">
      <c r="B113" s="20"/>
      <c r="C113" s="21"/>
      <c r="D113" s="26"/>
      <c r="E113" s="67" t="s">
        <v>476</v>
      </c>
      <c r="F113" s="24"/>
    </row>
    <row r="114" spans="2:6">
      <c r="B114" s="20"/>
      <c r="C114" s="21"/>
      <c r="D114" s="26"/>
      <c r="E114" s="9" t="s">
        <v>478</v>
      </c>
      <c r="F114" s="24"/>
    </row>
    <row r="115" spans="2:6">
      <c r="B115" s="20"/>
      <c r="C115" s="21"/>
      <c r="D115" s="26"/>
      <c r="E115" s="9" t="s">
        <v>477</v>
      </c>
      <c r="F115" s="24"/>
    </row>
    <row r="116" spans="2:6">
      <c r="B116" s="20"/>
      <c r="C116" s="21"/>
      <c r="D116" s="26"/>
      <c r="E116" s="9" t="s">
        <v>479</v>
      </c>
      <c r="F116" s="24"/>
    </row>
    <row r="117" spans="2:6">
      <c r="B117" s="20"/>
      <c r="C117" s="21"/>
      <c r="D117" s="32"/>
      <c r="E117" s="9" t="s">
        <v>480</v>
      </c>
      <c r="F117" s="24"/>
    </row>
    <row r="118" spans="2:6">
      <c r="B118" s="20"/>
      <c r="C118" s="21"/>
      <c r="D118" s="69"/>
      <c r="E118" s="9" t="s">
        <v>481</v>
      </c>
      <c r="F118" s="24"/>
    </row>
    <row r="119" spans="2:6">
      <c r="B119" s="20"/>
      <c r="C119" s="21"/>
      <c r="E119" s="9" t="s">
        <v>505</v>
      </c>
      <c r="F119" s="24"/>
    </row>
    <row r="120" spans="2:6">
      <c r="B120" s="51"/>
      <c r="C120" s="49"/>
      <c r="D120" s="23"/>
      <c r="E120" s="7" t="s">
        <v>624</v>
      </c>
      <c r="F120" s="24"/>
    </row>
    <row r="121" spans="2:6">
      <c r="B121" s="51"/>
      <c r="C121" s="49"/>
      <c r="D121" s="23"/>
      <c r="E121" s="9" t="s">
        <v>622</v>
      </c>
      <c r="F121" s="24"/>
    </row>
    <row r="122" spans="2:6">
      <c r="B122" s="51"/>
      <c r="C122" s="49"/>
      <c r="D122" s="23"/>
      <c r="E122" s="9" t="s">
        <v>623</v>
      </c>
      <c r="F122" s="24"/>
    </row>
    <row r="123" spans="2:6">
      <c r="B123" s="52"/>
      <c r="C123" s="50"/>
      <c r="D123" s="27"/>
      <c r="E123" s="8"/>
      <c r="F123" s="28"/>
    </row>
    <row r="124" spans="2:6">
      <c r="E124" s="19"/>
    </row>
    <row r="125" spans="2:6">
      <c r="E125" s="67"/>
    </row>
    <row r="126" spans="2:6">
      <c r="E126" s="19"/>
    </row>
    <row r="127" spans="2:6">
      <c r="E127" s="19"/>
    </row>
    <row r="128" spans="2:6">
      <c r="E128" s="19"/>
    </row>
    <row r="129" spans="5:5">
      <c r="E129" s="19"/>
    </row>
    <row r="130" spans="5:5">
      <c r="E130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43"/>
  <sheetViews>
    <sheetView topLeftCell="A19" workbookViewId="0">
      <selection activeCell="B42" sqref="B42"/>
    </sheetView>
  </sheetViews>
  <sheetFormatPr defaultRowHeight="16.5"/>
  <cols>
    <col min="2" max="2" width="30.125" customWidth="1"/>
    <col min="3" max="3" width="20.875" customWidth="1"/>
  </cols>
  <sheetData>
    <row r="2" spans="2:3">
      <c r="B2" t="s">
        <v>221</v>
      </c>
    </row>
    <row r="3" spans="2:3">
      <c r="B3" s="35" t="s">
        <v>482</v>
      </c>
    </row>
    <row r="4" spans="2:3">
      <c r="B4" s="36" t="s">
        <v>488</v>
      </c>
    </row>
    <row r="5" spans="2:3">
      <c r="B5" t="s">
        <v>278</v>
      </c>
    </row>
    <row r="6" spans="2:3">
      <c r="B6" t="s">
        <v>486</v>
      </c>
    </row>
    <row r="7" spans="2:3">
      <c r="B7" t="s">
        <v>487</v>
      </c>
    </row>
    <row r="11" spans="2:3">
      <c r="B11" s="10" t="s">
        <v>483</v>
      </c>
    </row>
    <row r="12" spans="2:3" ht="17.25" thickBot="1">
      <c r="B12" t="s">
        <v>485</v>
      </c>
      <c r="C12" t="s">
        <v>484</v>
      </c>
    </row>
    <row r="13" spans="2:3" ht="17.25" thickBot="1">
      <c r="B13" s="196">
        <v>37.5</v>
      </c>
      <c r="C13" s="197">
        <v>30</v>
      </c>
    </row>
    <row r="14" spans="2:3" ht="17.25" thickBot="1">
      <c r="B14" s="196">
        <v>50</v>
      </c>
      <c r="C14" s="197">
        <v>40</v>
      </c>
    </row>
    <row r="15" spans="2:3" ht="17.25" thickBot="1">
      <c r="B15" s="196">
        <v>62.5</v>
      </c>
      <c r="C15" s="197">
        <v>50</v>
      </c>
    </row>
    <row r="16" spans="2:3" ht="17.25" thickBot="1">
      <c r="B16" s="196">
        <v>75</v>
      </c>
      <c r="C16" s="197">
        <v>60</v>
      </c>
    </row>
    <row r="17" spans="2:3" ht="17.25" thickBot="1">
      <c r="B17" s="196">
        <v>87.5</v>
      </c>
      <c r="C17" s="197">
        <v>70</v>
      </c>
    </row>
    <row r="18" spans="2:3" ht="17.25" thickBot="1">
      <c r="B18" s="196">
        <v>100</v>
      </c>
      <c r="C18" s="197">
        <v>80</v>
      </c>
    </row>
    <row r="19" spans="2:3" ht="17.25" thickBot="1">
      <c r="B19" s="196">
        <v>112.5</v>
      </c>
      <c r="C19" s="197">
        <v>90</v>
      </c>
    </row>
    <row r="21" spans="2:3">
      <c r="B21" s="10" t="s">
        <v>489</v>
      </c>
    </row>
    <row r="24" spans="2:3">
      <c r="B24" s="10" t="s">
        <v>492</v>
      </c>
    </row>
    <row r="25" spans="2:3" ht="17.25" thickBot="1">
      <c r="B25" t="s">
        <v>485</v>
      </c>
      <c r="C25" t="s">
        <v>484</v>
      </c>
    </row>
    <row r="26" spans="2:3" ht="17.25" thickBot="1">
      <c r="B26" s="198">
        <v>28</v>
      </c>
      <c r="C26" s="199">
        <v>25</v>
      </c>
    </row>
    <row r="27" spans="2:3" ht="17.25" thickBot="1">
      <c r="B27" s="198">
        <v>46</v>
      </c>
      <c r="C27" s="199">
        <v>40</v>
      </c>
    </row>
    <row r="28" spans="2:3" ht="17.25" thickBot="1">
      <c r="B28" s="198">
        <v>63</v>
      </c>
      <c r="C28" s="199">
        <v>55</v>
      </c>
    </row>
    <row r="29" spans="2:3" ht="17.25" thickBot="1">
      <c r="B29" s="198">
        <v>80</v>
      </c>
      <c r="C29" s="199">
        <v>70</v>
      </c>
    </row>
    <row r="30" spans="2:3" ht="17.25" thickBot="1">
      <c r="B30" s="198">
        <v>97</v>
      </c>
      <c r="C30" s="199">
        <v>85</v>
      </c>
    </row>
    <row r="31" spans="2:3" ht="17.25" thickBot="1">
      <c r="B31" s="198">
        <v>115</v>
      </c>
      <c r="C31" s="199">
        <v>100</v>
      </c>
    </row>
    <row r="32" spans="2:3" ht="17.25" thickBot="1">
      <c r="B32" s="198">
        <v>132</v>
      </c>
      <c r="C32" s="199">
        <v>115</v>
      </c>
    </row>
    <row r="35" spans="2:3">
      <c r="B35" s="10" t="s">
        <v>494</v>
      </c>
    </row>
    <row r="36" spans="2:3" ht="17.25" thickBot="1">
      <c r="B36" t="s">
        <v>495</v>
      </c>
      <c r="C36" t="s">
        <v>496</v>
      </c>
    </row>
    <row r="37" spans="2:3" ht="17.25" thickBot="1">
      <c r="B37" s="202">
        <v>0.2</v>
      </c>
      <c r="C37" s="200">
        <v>0.2</v>
      </c>
    </row>
    <row r="38" spans="2:3" ht="17.25" thickBot="1">
      <c r="B38" s="202">
        <v>0.25</v>
      </c>
      <c r="C38" s="200">
        <v>0.3</v>
      </c>
    </row>
    <row r="39" spans="2:3" ht="17.25" thickBot="1">
      <c r="B39" s="202">
        <v>0.3</v>
      </c>
      <c r="C39" s="200">
        <v>0.4</v>
      </c>
    </row>
    <row r="40" spans="2:3" ht="17.25" thickBot="1">
      <c r="B40" s="202">
        <v>0.35</v>
      </c>
      <c r="C40" s="200">
        <v>0.6</v>
      </c>
    </row>
    <row r="41" spans="2:3" ht="17.25" thickBot="1">
      <c r="B41" s="202">
        <v>0.4</v>
      </c>
      <c r="C41" s="200">
        <v>0.8</v>
      </c>
    </row>
    <row r="42" spans="2:3" ht="17.25" thickBot="1">
      <c r="B42" s="202">
        <v>0.45</v>
      </c>
      <c r="C42" s="201">
        <v>1</v>
      </c>
    </row>
    <row r="43" spans="2:3" ht="17.25" thickBot="1">
      <c r="B43" s="202">
        <v>0.5</v>
      </c>
      <c r="C43" s="201">
        <v>1.2</v>
      </c>
    </row>
  </sheetData>
  <phoneticPr fontId="6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C43"/>
  <sheetViews>
    <sheetView workbookViewId="0"/>
  </sheetViews>
  <sheetFormatPr defaultRowHeight="16.5"/>
  <cols>
    <col min="1" max="1" width="2.875" customWidth="1"/>
    <col min="2" max="2" width="40.75" bestFit="1" customWidth="1"/>
    <col min="3" max="3" width="14.875" bestFit="1" customWidth="1"/>
    <col min="5" max="5" width="40.75" bestFit="1" customWidth="1"/>
    <col min="6" max="6" width="14.875" bestFit="1" customWidth="1"/>
  </cols>
  <sheetData>
    <row r="2" spans="2:3">
      <c r="B2" s="923" t="s">
        <v>7001</v>
      </c>
    </row>
    <row r="3" spans="2:3">
      <c r="B3" s="1142" t="s">
        <v>7000</v>
      </c>
    </row>
    <row r="4" spans="2:3">
      <c r="B4" s="1094" t="s">
        <v>6999</v>
      </c>
    </row>
    <row r="5" spans="2:3">
      <c r="B5" s="1094" t="s">
        <v>5498</v>
      </c>
    </row>
    <row r="6" spans="2:3" ht="40.5">
      <c r="B6" s="30" t="s">
        <v>1216</v>
      </c>
      <c r="C6" s="483" t="s">
        <v>5366</v>
      </c>
    </row>
    <row r="7" spans="2:3">
      <c r="B7" s="1720" t="s">
        <v>6997</v>
      </c>
      <c r="C7" s="1719">
        <v>0.2</v>
      </c>
    </row>
    <row r="8" spans="2:3">
      <c r="B8" s="1720" t="s">
        <v>6996</v>
      </c>
      <c r="C8" s="1719">
        <v>0.2</v>
      </c>
    </row>
    <row r="9" spans="2:3">
      <c r="B9" s="1720" t="s">
        <v>6995</v>
      </c>
      <c r="C9" s="1719">
        <v>0.2</v>
      </c>
    </row>
    <row r="10" spans="2:3">
      <c r="B10" s="1720" t="s">
        <v>6994</v>
      </c>
      <c r="C10" s="1719">
        <v>0.2</v>
      </c>
    </row>
    <row r="11" spans="2:3">
      <c r="B11" s="1720" t="s">
        <v>6993</v>
      </c>
      <c r="C11" s="1719">
        <v>0.2</v>
      </c>
    </row>
    <row r="12" spans="2:3">
      <c r="B12" s="1720" t="s">
        <v>6992</v>
      </c>
      <c r="C12" s="1719">
        <v>0</v>
      </c>
    </row>
    <row r="13" spans="2:3">
      <c r="B13" s="1722" t="s">
        <v>6991</v>
      </c>
      <c r="C13" s="1721">
        <v>0.04</v>
      </c>
    </row>
    <row r="14" spans="2:3">
      <c r="B14" s="1722" t="s">
        <v>6990</v>
      </c>
      <c r="C14" s="1721">
        <v>0.04</v>
      </c>
    </row>
    <row r="15" spans="2:3">
      <c r="B15" s="1722" t="s">
        <v>6989</v>
      </c>
      <c r="C15" s="1721">
        <v>0.04</v>
      </c>
    </row>
    <row r="16" spans="2:3">
      <c r="B16" s="1722" t="s">
        <v>6988</v>
      </c>
      <c r="C16" s="1721">
        <v>0.04</v>
      </c>
    </row>
    <row r="17" spans="2:3">
      <c r="B17" s="1722" t="s">
        <v>6987</v>
      </c>
      <c r="C17" s="1721">
        <v>0.04</v>
      </c>
    </row>
    <row r="18" spans="2:3">
      <c r="B18" s="1722" t="s">
        <v>6986</v>
      </c>
      <c r="C18" s="1721">
        <v>0.04</v>
      </c>
    </row>
    <row r="19" spans="2:3">
      <c r="B19" s="1722" t="s">
        <v>6985</v>
      </c>
      <c r="C19" s="1721">
        <v>0.04</v>
      </c>
    </row>
    <row r="20" spans="2:3">
      <c r="B20" s="1722" t="s">
        <v>6984</v>
      </c>
      <c r="C20" s="1721">
        <v>0.04</v>
      </c>
    </row>
    <row r="21" spans="2:3">
      <c r="B21" s="1722" t="s">
        <v>6983</v>
      </c>
      <c r="C21" s="1721">
        <v>0.04</v>
      </c>
    </row>
    <row r="22" spans="2:3">
      <c r="B22" s="1722" t="s">
        <v>6982</v>
      </c>
      <c r="C22" s="1721">
        <v>0.04</v>
      </c>
    </row>
    <row r="23" spans="2:3">
      <c r="B23" s="1722" t="s">
        <v>6981</v>
      </c>
      <c r="C23" s="1721">
        <v>0.04</v>
      </c>
    </row>
    <row r="24" spans="2:3">
      <c r="B24" s="1722" t="s">
        <v>6980</v>
      </c>
      <c r="C24" s="1721">
        <v>0.04</v>
      </c>
    </row>
    <row r="25" spans="2:3">
      <c r="B25" s="1722" t="s">
        <v>6979</v>
      </c>
      <c r="C25" s="1721">
        <v>0.04</v>
      </c>
    </row>
    <row r="26" spans="2:3">
      <c r="B26" s="1722" t="s">
        <v>6978</v>
      </c>
      <c r="C26" s="1721">
        <v>0.04</v>
      </c>
    </row>
    <row r="27" spans="2:3">
      <c r="B27" s="1722" t="s">
        <v>6977</v>
      </c>
      <c r="C27" s="1721">
        <v>0.04</v>
      </c>
    </row>
    <row r="28" spans="2:3">
      <c r="B28" s="1722" t="s">
        <v>6976</v>
      </c>
      <c r="C28" s="1721">
        <v>0.04</v>
      </c>
    </row>
    <row r="29" spans="2:3">
      <c r="B29" s="1722" t="s">
        <v>6975</v>
      </c>
      <c r="C29" s="1721">
        <v>0.04</v>
      </c>
    </row>
    <row r="30" spans="2:3">
      <c r="B30" s="1722" t="s">
        <v>6974</v>
      </c>
      <c r="C30" s="1721">
        <v>0.04</v>
      </c>
    </row>
    <row r="31" spans="2:3">
      <c r="B31" s="1722" t="s">
        <v>6973</v>
      </c>
      <c r="C31" s="1721">
        <v>0.04</v>
      </c>
    </row>
    <row r="32" spans="2:3">
      <c r="B32" s="1722" t="s">
        <v>6972</v>
      </c>
      <c r="C32" s="1721">
        <v>0.04</v>
      </c>
    </row>
    <row r="33" spans="2:3">
      <c r="B33" s="1722" t="s">
        <v>6971</v>
      </c>
      <c r="C33" s="1721">
        <v>0.04</v>
      </c>
    </row>
    <row r="34" spans="2:3">
      <c r="B34" s="1722" t="s">
        <v>6970</v>
      </c>
      <c r="C34" s="1721">
        <v>0.04</v>
      </c>
    </row>
    <row r="35" spans="2:3">
      <c r="B35" s="1722" t="s">
        <v>6969</v>
      </c>
      <c r="C35" s="1721">
        <v>0.04</v>
      </c>
    </row>
    <row r="36" spans="2:3">
      <c r="B36" s="1722" t="s">
        <v>6968</v>
      </c>
      <c r="C36" s="1721">
        <v>0.04</v>
      </c>
    </row>
    <row r="37" spans="2:3">
      <c r="B37" s="1722" t="s">
        <v>6967</v>
      </c>
      <c r="C37" s="1721">
        <v>0.04</v>
      </c>
    </row>
    <row r="38" spans="2:3">
      <c r="B38" s="1720" t="s">
        <v>6966</v>
      </c>
      <c r="C38" s="1719">
        <v>0.2</v>
      </c>
    </row>
    <row r="39" spans="2:3">
      <c r="B39" s="1720" t="s">
        <v>6965</v>
      </c>
      <c r="C39" s="1719">
        <v>0.1</v>
      </c>
    </row>
    <row r="40" spans="2:3">
      <c r="B40" s="1720" t="s">
        <v>6964</v>
      </c>
      <c r="C40" s="1719">
        <v>0.2</v>
      </c>
    </row>
    <row r="41" spans="2:3">
      <c r="B41" s="1720" t="s">
        <v>6963</v>
      </c>
      <c r="C41" s="1719">
        <v>0.2</v>
      </c>
    </row>
    <row r="42" spans="2:3">
      <c r="B42" s="1720" t="s">
        <v>6962</v>
      </c>
      <c r="C42" s="1719">
        <v>0.1</v>
      </c>
    </row>
    <row r="43" spans="2:3">
      <c r="B43" s="1720" t="s">
        <v>6961</v>
      </c>
      <c r="C43" s="1719">
        <v>0.2</v>
      </c>
    </row>
  </sheetData>
  <phoneticPr fontId="6" type="noConversion"/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30"/>
  <sheetViews>
    <sheetView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B15" sqref="B15"/>
    </sheetView>
  </sheetViews>
  <sheetFormatPr defaultColWidth="9" defaultRowHeight="16.5" customHeight="1"/>
  <cols>
    <col min="1" max="1" width="12" style="33" customWidth="1"/>
    <col min="2" max="2" width="131.625" style="34" customWidth="1"/>
    <col min="3" max="3" width="9.375" style="34" customWidth="1"/>
    <col min="4" max="4" width="14" style="33" customWidth="1"/>
    <col min="5" max="16384" width="9" style="33"/>
  </cols>
  <sheetData>
    <row r="1" spans="1:5" ht="26.25" customHeight="1">
      <c r="A1" s="30" t="s">
        <v>10</v>
      </c>
      <c r="B1" s="30" t="s">
        <v>10</v>
      </c>
      <c r="C1" s="30" t="s">
        <v>243</v>
      </c>
    </row>
    <row r="2" spans="1:5" ht="16.5" customHeight="1">
      <c r="A2" s="53" t="s">
        <v>244</v>
      </c>
      <c r="B2" s="53" t="s">
        <v>5</v>
      </c>
      <c r="C2" s="53" t="s">
        <v>245</v>
      </c>
    </row>
    <row r="3" spans="1:5" ht="33" customHeight="1">
      <c r="A3" s="192" t="b">
        <v>1</v>
      </c>
      <c r="B3" s="54" t="s">
        <v>252</v>
      </c>
      <c r="C3" s="55">
        <v>150001401</v>
      </c>
    </row>
    <row r="4" spans="1:5" ht="27" customHeight="1">
      <c r="A4" s="192" t="b">
        <v>1</v>
      </c>
      <c r="B4" s="56" t="s">
        <v>253</v>
      </c>
      <c r="C4" s="55">
        <v>150001402</v>
      </c>
    </row>
    <row r="5" spans="1:5" ht="27" customHeight="1">
      <c r="A5" s="192" t="b">
        <v>1</v>
      </c>
      <c r="B5" s="54" t="s">
        <v>254</v>
      </c>
      <c r="C5" s="55">
        <v>150001403</v>
      </c>
    </row>
    <row r="6" spans="1:5" ht="27" customHeight="1">
      <c r="A6" s="192" t="b">
        <v>1</v>
      </c>
      <c r="B6" s="57" t="s">
        <v>255</v>
      </c>
      <c r="C6" s="55">
        <v>150001404</v>
      </c>
    </row>
    <row r="7" spans="1:5" ht="27" customHeight="1">
      <c r="A7" s="193" t="b">
        <v>1</v>
      </c>
      <c r="B7" s="57" t="s">
        <v>246</v>
      </c>
      <c r="C7" s="55">
        <v>150001405</v>
      </c>
      <c r="D7" s="194" t="s">
        <v>613</v>
      </c>
      <c r="E7" s="33" t="s">
        <v>614</v>
      </c>
    </row>
    <row r="8" spans="1:5" ht="27" customHeight="1">
      <c r="A8" s="192" t="b">
        <v>1</v>
      </c>
      <c r="B8" s="58" t="s">
        <v>256</v>
      </c>
      <c r="C8" s="55">
        <v>150001406</v>
      </c>
    </row>
    <row r="9" spans="1:5" ht="27" customHeight="1">
      <c r="A9" s="192" t="b">
        <v>1</v>
      </c>
      <c r="B9" s="59" t="s">
        <v>260</v>
      </c>
      <c r="C9" s="55">
        <v>150001407</v>
      </c>
    </row>
    <row r="10" spans="1:5" ht="27" customHeight="1">
      <c r="A10" s="192" t="b">
        <v>1</v>
      </c>
      <c r="B10" s="60" t="s">
        <v>261</v>
      </c>
      <c r="C10" s="55">
        <v>150001408</v>
      </c>
    </row>
    <row r="11" spans="1:5" ht="27" customHeight="1">
      <c r="A11" s="192" t="b">
        <v>1</v>
      </c>
      <c r="B11" s="54" t="s">
        <v>257</v>
      </c>
      <c r="C11" s="55">
        <v>150001409</v>
      </c>
    </row>
    <row r="12" spans="1:5" ht="27" customHeight="1">
      <c r="A12" s="193" t="b">
        <v>1</v>
      </c>
      <c r="B12" s="54" t="s">
        <v>247</v>
      </c>
      <c r="C12" s="55">
        <v>150001410</v>
      </c>
      <c r="D12" s="194" t="s">
        <v>613</v>
      </c>
      <c r="E12" s="33" t="s">
        <v>615</v>
      </c>
    </row>
    <row r="13" spans="1:5" ht="27" customHeight="1">
      <c r="A13" s="66" t="b">
        <v>0</v>
      </c>
      <c r="B13" s="54" t="s">
        <v>248</v>
      </c>
      <c r="C13" s="55">
        <v>150001411</v>
      </c>
    </row>
    <row r="14" spans="1:5" s="62" customFormat="1" ht="27" customHeight="1">
      <c r="A14" s="192" t="b">
        <v>1</v>
      </c>
      <c r="B14" s="59" t="s">
        <v>258</v>
      </c>
      <c r="C14" s="61">
        <v>150001412</v>
      </c>
    </row>
    <row r="15" spans="1:5" ht="27" customHeight="1">
      <c r="A15" s="63" t="b">
        <v>0</v>
      </c>
      <c r="B15" s="64" t="s">
        <v>249</v>
      </c>
      <c r="C15" s="55">
        <v>150001413</v>
      </c>
    </row>
    <row r="16" spans="1:5" ht="27" customHeight="1">
      <c r="A16" s="63" t="b">
        <v>0</v>
      </c>
      <c r="B16" s="59" t="s">
        <v>250</v>
      </c>
      <c r="C16" s="55">
        <v>150001414</v>
      </c>
    </row>
    <row r="17" spans="1:3" ht="27" customHeight="1">
      <c r="A17" s="63" t="b">
        <v>0</v>
      </c>
      <c r="B17" s="65" t="s">
        <v>251</v>
      </c>
      <c r="C17" s="55">
        <v>150001415</v>
      </c>
    </row>
    <row r="18" spans="1:3" ht="16.5" customHeight="1">
      <c r="A18" s="41"/>
      <c r="B18" s="41"/>
      <c r="C18" s="41"/>
    </row>
    <row r="19" spans="1:3" ht="16.5" customHeight="1">
      <c r="A19" s="41"/>
      <c r="B19" s="41"/>
      <c r="C19" s="41"/>
    </row>
    <row r="20" spans="1:3" ht="16.5" customHeight="1">
      <c r="A20" s="41"/>
      <c r="B20" s="41"/>
      <c r="C20" s="41"/>
    </row>
    <row r="21" spans="1:3" ht="16.5" customHeight="1">
      <c r="A21" s="41"/>
      <c r="B21" s="41"/>
      <c r="C21" s="41"/>
    </row>
    <row r="22" spans="1:3" ht="16.5" customHeight="1">
      <c r="A22" s="41"/>
      <c r="B22" s="41"/>
      <c r="C22" s="41"/>
    </row>
    <row r="23" spans="1:3" ht="16.5" customHeight="1">
      <c r="A23" s="41"/>
      <c r="B23" s="41"/>
      <c r="C23" s="41"/>
    </row>
    <row r="24" spans="1:3" ht="16.5" customHeight="1">
      <c r="A24" s="41"/>
      <c r="B24" s="41"/>
      <c r="C24" s="41"/>
    </row>
    <row r="25" spans="1:3" ht="16.5" customHeight="1">
      <c r="A25" s="41"/>
      <c r="B25" s="41"/>
      <c r="C25" s="41"/>
    </row>
    <row r="26" spans="1:3" ht="16.5" customHeight="1">
      <c r="A26" s="41"/>
      <c r="B26" s="41"/>
      <c r="C26" s="41"/>
    </row>
    <row r="27" spans="1:3" ht="16.5" customHeight="1">
      <c r="A27" s="41"/>
      <c r="B27" s="41"/>
      <c r="C27" s="41"/>
    </row>
    <row r="28" spans="1:3" ht="16.5" customHeight="1">
      <c r="A28" s="41"/>
      <c r="B28" s="41"/>
      <c r="C28" s="41"/>
    </row>
    <row r="29" spans="1:3" ht="16.5" customHeight="1">
      <c r="A29" s="41"/>
      <c r="B29" s="41"/>
      <c r="C29" s="41"/>
    </row>
    <row r="30" spans="1:3" ht="16.5" customHeight="1">
      <c r="A30" s="41"/>
      <c r="B30" s="41"/>
      <c r="C30" s="41"/>
    </row>
    <row r="31" spans="1:3" ht="16.5" customHeight="1">
      <c r="A31" s="41"/>
      <c r="B31" s="41"/>
      <c r="C31" s="41"/>
    </row>
    <row r="32" spans="1:3" ht="16.5" customHeight="1">
      <c r="A32" s="41"/>
      <c r="B32" s="41"/>
      <c r="C32" s="41"/>
    </row>
    <row r="33" spans="1:3" ht="16.5" customHeight="1">
      <c r="A33" s="41"/>
      <c r="B33" s="41"/>
      <c r="C33" s="41"/>
    </row>
    <row r="34" spans="1:3" ht="16.5" customHeight="1">
      <c r="A34" s="41"/>
      <c r="B34" s="41"/>
      <c r="C34" s="41"/>
    </row>
    <row r="35" spans="1:3" ht="16.5" customHeight="1">
      <c r="A35" s="41"/>
      <c r="B35" s="41"/>
      <c r="C35" s="41"/>
    </row>
    <row r="36" spans="1:3" ht="16.5" customHeight="1">
      <c r="A36" s="41"/>
      <c r="B36" s="41"/>
      <c r="C36" s="41"/>
    </row>
    <row r="37" spans="1:3" ht="16.5" customHeight="1">
      <c r="A37" s="41"/>
      <c r="B37" s="41"/>
      <c r="C37" s="41"/>
    </row>
    <row r="38" spans="1:3" ht="16.5" customHeight="1">
      <c r="A38" s="41"/>
      <c r="B38" s="41"/>
      <c r="C38" s="41"/>
    </row>
    <row r="39" spans="1:3" ht="16.5" customHeight="1">
      <c r="A39" s="41"/>
      <c r="B39" s="41"/>
      <c r="C39" s="41"/>
    </row>
    <row r="40" spans="1:3" ht="16.5" customHeight="1">
      <c r="A40" s="41"/>
      <c r="B40" s="41"/>
      <c r="C40" s="41"/>
    </row>
    <row r="41" spans="1:3" ht="16.5" customHeight="1">
      <c r="A41" s="41"/>
      <c r="B41" s="41"/>
      <c r="C41" s="41"/>
    </row>
    <row r="42" spans="1:3" ht="16.5" customHeight="1">
      <c r="A42" s="41"/>
      <c r="B42" s="41"/>
      <c r="C42" s="41"/>
    </row>
    <row r="43" spans="1:3" ht="16.5" customHeight="1">
      <c r="A43" s="41"/>
      <c r="B43" s="41"/>
      <c r="C43" s="41"/>
    </row>
    <row r="44" spans="1:3" ht="16.5" customHeight="1">
      <c r="A44" s="41"/>
      <c r="B44" s="41"/>
      <c r="C44" s="41"/>
    </row>
    <row r="45" spans="1:3" ht="16.5" customHeight="1">
      <c r="A45" s="41"/>
      <c r="B45" s="41"/>
      <c r="C45" s="41"/>
    </row>
    <row r="46" spans="1:3" s="34" customFormat="1" ht="16.5" customHeight="1">
      <c r="A46" s="41"/>
      <c r="B46" s="41"/>
      <c r="C46" s="41"/>
    </row>
    <row r="47" spans="1:3" s="34" customFormat="1" ht="16.5" customHeight="1">
      <c r="A47" s="41"/>
      <c r="B47" s="41"/>
      <c r="C47" s="41"/>
    </row>
    <row r="48" spans="1:3" s="34" customFormat="1" ht="16.5" customHeight="1">
      <c r="A48" s="41"/>
      <c r="B48" s="41"/>
      <c r="C48" s="41"/>
    </row>
    <row r="49" spans="1:3" s="34" customFormat="1" ht="16.5" customHeight="1">
      <c r="A49" s="41"/>
      <c r="B49" s="41"/>
      <c r="C49" s="41"/>
    </row>
    <row r="50" spans="1:3" s="34" customFormat="1" ht="16.5" customHeight="1">
      <c r="A50" s="41"/>
      <c r="B50" s="41"/>
      <c r="C50" s="41"/>
    </row>
    <row r="51" spans="1:3" s="34" customFormat="1" ht="16.5" customHeight="1">
      <c r="A51" s="41"/>
      <c r="B51" s="41"/>
      <c r="C51" s="41"/>
    </row>
    <row r="52" spans="1:3" s="34" customFormat="1" ht="16.5" customHeight="1">
      <c r="A52" s="41"/>
      <c r="B52" s="41"/>
      <c r="C52" s="41"/>
    </row>
    <row r="53" spans="1:3" s="34" customFormat="1" ht="16.5" customHeight="1">
      <c r="A53" s="41"/>
      <c r="B53" s="41"/>
      <c r="C53" s="41"/>
    </row>
    <row r="54" spans="1:3" s="34" customFormat="1" ht="16.5" customHeight="1">
      <c r="A54" s="41"/>
      <c r="B54" s="41"/>
      <c r="C54" s="41"/>
    </row>
    <row r="55" spans="1:3" s="34" customFormat="1" ht="16.5" customHeight="1">
      <c r="A55" s="41"/>
      <c r="B55" s="41"/>
      <c r="C55" s="41"/>
    </row>
    <row r="56" spans="1:3" s="34" customFormat="1" ht="16.5" customHeight="1">
      <c r="A56" s="41"/>
      <c r="B56" s="41"/>
      <c r="C56" s="41"/>
    </row>
    <row r="57" spans="1:3" s="34" customFormat="1" ht="16.5" customHeight="1">
      <c r="A57" s="41"/>
      <c r="B57" s="41"/>
      <c r="C57" s="41"/>
    </row>
    <row r="58" spans="1:3" s="34" customFormat="1" ht="16.5" customHeight="1">
      <c r="A58" s="41"/>
      <c r="B58" s="41"/>
      <c r="C58" s="41"/>
    </row>
    <row r="59" spans="1:3" s="34" customFormat="1" ht="16.5" customHeight="1">
      <c r="A59" s="41"/>
      <c r="B59" s="41"/>
      <c r="C59" s="41"/>
    </row>
    <row r="60" spans="1:3" s="34" customFormat="1" ht="16.5" customHeight="1">
      <c r="A60" s="41"/>
      <c r="B60" s="41"/>
      <c r="C60" s="41"/>
    </row>
    <row r="61" spans="1:3" s="34" customFormat="1" ht="16.5" customHeight="1">
      <c r="A61" s="41"/>
      <c r="B61" s="41"/>
      <c r="C61" s="41"/>
    </row>
    <row r="62" spans="1:3" s="34" customFormat="1" ht="16.5" customHeight="1">
      <c r="A62" s="41"/>
      <c r="B62" s="41"/>
      <c r="C62" s="41"/>
    </row>
    <row r="63" spans="1:3" s="34" customFormat="1" ht="16.5" customHeight="1">
      <c r="A63" s="41"/>
      <c r="B63" s="41"/>
      <c r="C63" s="41"/>
    </row>
    <row r="64" spans="1:3" s="34" customFormat="1" ht="16.5" customHeight="1">
      <c r="A64" s="41"/>
      <c r="B64" s="41"/>
      <c r="C64" s="41"/>
    </row>
    <row r="65" spans="1:3" s="34" customFormat="1" ht="16.5" customHeight="1">
      <c r="A65" s="41"/>
      <c r="B65" s="41"/>
      <c r="C65" s="41"/>
    </row>
    <row r="66" spans="1:3" s="34" customFormat="1" ht="16.5" customHeight="1">
      <c r="A66" s="41"/>
      <c r="B66" s="41"/>
      <c r="C66" s="41"/>
    </row>
    <row r="67" spans="1:3" s="34" customFormat="1" ht="16.5" customHeight="1">
      <c r="A67" s="41"/>
      <c r="B67" s="41"/>
      <c r="C67" s="41"/>
    </row>
    <row r="68" spans="1:3" s="34" customFormat="1" ht="16.5" customHeight="1">
      <c r="A68" s="41"/>
      <c r="B68" s="41"/>
      <c r="C68" s="41"/>
    </row>
    <row r="69" spans="1:3" s="34" customFormat="1" ht="16.5" customHeight="1">
      <c r="A69" s="41"/>
      <c r="B69" s="41"/>
      <c r="C69" s="41"/>
    </row>
    <row r="70" spans="1:3" s="34" customFormat="1" ht="16.5" customHeight="1">
      <c r="A70" s="41"/>
      <c r="B70" s="41"/>
      <c r="C70" s="41"/>
    </row>
    <row r="71" spans="1:3" s="34" customFormat="1" ht="16.5" customHeight="1">
      <c r="A71" s="41"/>
      <c r="B71" s="41"/>
      <c r="C71" s="41"/>
    </row>
    <row r="72" spans="1:3" s="34" customFormat="1" ht="16.5" customHeight="1">
      <c r="A72" s="41"/>
      <c r="B72" s="41"/>
      <c r="C72" s="41"/>
    </row>
    <row r="73" spans="1:3" s="34" customFormat="1" ht="16.5" customHeight="1">
      <c r="A73" s="41"/>
      <c r="B73" s="41"/>
      <c r="C73" s="41"/>
    </row>
    <row r="74" spans="1:3" s="34" customFormat="1" ht="16.5" customHeight="1">
      <c r="A74" s="41"/>
      <c r="B74" s="41"/>
      <c r="C74" s="41"/>
    </row>
    <row r="75" spans="1:3" s="34" customFormat="1" ht="16.5" customHeight="1">
      <c r="A75" s="41"/>
      <c r="B75" s="41"/>
      <c r="C75" s="41"/>
    </row>
    <row r="76" spans="1:3" s="34" customFormat="1" ht="16.5" customHeight="1">
      <c r="A76" s="41"/>
      <c r="B76" s="41"/>
      <c r="C76" s="41"/>
    </row>
    <row r="77" spans="1:3" s="34" customFormat="1" ht="16.5" customHeight="1">
      <c r="A77" s="41"/>
      <c r="B77" s="41"/>
      <c r="C77" s="41"/>
    </row>
    <row r="78" spans="1:3" ht="16.5" customHeight="1">
      <c r="A78" s="41"/>
      <c r="B78" s="41"/>
      <c r="C78" s="41"/>
    </row>
    <row r="79" spans="1:3" ht="16.5" customHeight="1">
      <c r="A79" s="41"/>
      <c r="B79" s="41"/>
      <c r="C79" s="41"/>
    </row>
    <row r="80" spans="1:3" ht="16.5" customHeight="1">
      <c r="A80" s="41"/>
      <c r="B80" s="41"/>
      <c r="C80" s="41"/>
    </row>
    <row r="81" spans="1:3" ht="16.5" customHeight="1">
      <c r="A81" s="41"/>
      <c r="B81" s="41"/>
      <c r="C81" s="41"/>
    </row>
    <row r="82" spans="1:3" ht="16.5" customHeight="1">
      <c r="A82" s="41"/>
      <c r="B82" s="41"/>
      <c r="C82" s="41"/>
    </row>
    <row r="83" spans="1:3" ht="16.5" customHeight="1">
      <c r="A83" s="41"/>
      <c r="B83" s="41"/>
      <c r="C83" s="41"/>
    </row>
    <row r="84" spans="1:3" ht="16.5" customHeight="1">
      <c r="A84" s="41"/>
      <c r="B84" s="41"/>
      <c r="C84" s="41"/>
    </row>
    <row r="85" spans="1:3" ht="16.5" customHeight="1">
      <c r="A85" s="41"/>
      <c r="B85" s="41"/>
      <c r="C85" s="41"/>
    </row>
    <row r="86" spans="1:3" ht="16.5" customHeight="1">
      <c r="A86" s="41"/>
      <c r="B86" s="41"/>
      <c r="C86" s="41"/>
    </row>
    <row r="87" spans="1:3" ht="16.5" customHeight="1">
      <c r="A87" s="41"/>
      <c r="B87" s="41"/>
      <c r="C87" s="41"/>
    </row>
    <row r="88" spans="1:3" ht="16.5" customHeight="1">
      <c r="A88" s="41"/>
      <c r="B88" s="41"/>
      <c r="C88" s="41"/>
    </row>
    <row r="89" spans="1:3" ht="16.5" customHeight="1">
      <c r="A89" s="41"/>
      <c r="B89" s="41"/>
      <c r="C89" s="41"/>
    </row>
    <row r="90" spans="1:3" ht="16.5" customHeight="1">
      <c r="A90" s="41"/>
      <c r="B90" s="41"/>
      <c r="C90" s="41"/>
    </row>
    <row r="91" spans="1:3" ht="16.5" customHeight="1">
      <c r="A91" s="41"/>
      <c r="B91" s="41"/>
      <c r="C91" s="41"/>
    </row>
    <row r="92" spans="1:3" ht="16.5" customHeight="1">
      <c r="A92" s="41"/>
      <c r="B92" s="41"/>
      <c r="C92" s="41"/>
    </row>
    <row r="93" spans="1:3" ht="16.5" customHeight="1">
      <c r="A93" s="41"/>
      <c r="B93" s="41"/>
      <c r="C93" s="41"/>
    </row>
    <row r="94" spans="1:3" ht="16.5" customHeight="1">
      <c r="A94" s="41"/>
      <c r="B94" s="41"/>
      <c r="C94" s="41"/>
    </row>
    <row r="95" spans="1:3" ht="16.5" customHeight="1">
      <c r="A95" s="41"/>
      <c r="B95" s="41"/>
      <c r="C95" s="41"/>
    </row>
    <row r="96" spans="1:3" ht="16.5" customHeight="1">
      <c r="A96" s="41"/>
      <c r="B96" s="41"/>
      <c r="C96" s="41"/>
    </row>
    <row r="97" spans="1:3" ht="16.5" customHeight="1">
      <c r="A97" s="41"/>
      <c r="B97" s="41"/>
      <c r="C97" s="41"/>
    </row>
    <row r="98" spans="1:3" ht="16.5" customHeight="1">
      <c r="A98" s="41"/>
      <c r="B98" s="41"/>
      <c r="C98" s="41"/>
    </row>
    <row r="99" spans="1:3" ht="16.5" customHeight="1">
      <c r="A99" s="41"/>
      <c r="B99" s="41"/>
      <c r="C99" s="41"/>
    </row>
    <row r="100" spans="1:3" ht="16.5" customHeight="1">
      <c r="A100" s="41"/>
      <c r="B100" s="41"/>
      <c r="C100" s="41"/>
    </row>
    <row r="101" spans="1:3" ht="16.5" customHeight="1">
      <c r="A101" s="41"/>
      <c r="B101" s="41"/>
      <c r="C101" s="41"/>
    </row>
    <row r="102" spans="1:3" ht="16.5" customHeight="1">
      <c r="A102" s="41"/>
      <c r="B102" s="41"/>
      <c r="C102" s="41"/>
    </row>
    <row r="103" spans="1:3" ht="16.5" customHeight="1">
      <c r="A103" s="41"/>
      <c r="B103" s="41"/>
      <c r="C103" s="41"/>
    </row>
    <row r="104" spans="1:3" ht="16.5" customHeight="1">
      <c r="A104" s="41"/>
      <c r="B104" s="41"/>
      <c r="C104" s="41"/>
    </row>
    <row r="105" spans="1:3" ht="16.5" customHeight="1">
      <c r="A105" s="41"/>
      <c r="B105" s="41"/>
      <c r="C105" s="41"/>
    </row>
    <row r="106" spans="1:3" ht="16.5" customHeight="1">
      <c r="A106" s="41"/>
      <c r="B106" s="41"/>
      <c r="C106" s="41"/>
    </row>
    <row r="107" spans="1:3" ht="16.5" customHeight="1">
      <c r="A107" s="41"/>
      <c r="B107" s="41"/>
      <c r="C107" s="41"/>
    </row>
    <row r="108" spans="1:3" ht="16.5" customHeight="1">
      <c r="A108" s="41"/>
      <c r="B108" s="41"/>
      <c r="C108" s="41"/>
    </row>
    <row r="109" spans="1:3" ht="16.5" customHeight="1">
      <c r="A109" s="41"/>
      <c r="B109" s="41"/>
      <c r="C109" s="41"/>
    </row>
    <row r="110" spans="1:3" ht="16.5" customHeight="1">
      <c r="A110" s="41"/>
      <c r="B110" s="41"/>
      <c r="C110" s="41"/>
    </row>
    <row r="111" spans="1:3" ht="16.5" customHeight="1">
      <c r="A111" s="41"/>
      <c r="B111" s="41"/>
      <c r="C111" s="41"/>
    </row>
    <row r="112" spans="1:3" ht="16.5" customHeight="1">
      <c r="A112" s="41"/>
      <c r="B112" s="41"/>
      <c r="C112" s="41"/>
    </row>
    <row r="113" spans="1:3" ht="16.5" customHeight="1">
      <c r="A113" s="41"/>
      <c r="B113" s="41"/>
      <c r="C113" s="41"/>
    </row>
    <row r="114" spans="1:3" ht="16.5" customHeight="1">
      <c r="A114" s="41"/>
      <c r="B114" s="41"/>
      <c r="C114" s="41"/>
    </row>
    <row r="115" spans="1:3" ht="16.5" customHeight="1">
      <c r="A115" s="41"/>
      <c r="B115" s="41"/>
      <c r="C115" s="41"/>
    </row>
    <row r="116" spans="1:3" ht="16.5" customHeight="1">
      <c r="A116" s="41"/>
      <c r="B116" s="41"/>
      <c r="C116" s="41"/>
    </row>
    <row r="117" spans="1:3" ht="16.5" customHeight="1">
      <c r="A117" s="41"/>
      <c r="B117" s="41"/>
      <c r="C117" s="41"/>
    </row>
    <row r="118" spans="1:3" ht="16.5" customHeight="1">
      <c r="A118" s="41"/>
      <c r="B118" s="41"/>
      <c r="C118" s="41"/>
    </row>
    <row r="119" spans="1:3" ht="16.5" customHeight="1">
      <c r="A119" s="41"/>
      <c r="B119" s="41"/>
      <c r="C119" s="41"/>
    </row>
    <row r="120" spans="1:3" ht="16.5" customHeight="1">
      <c r="A120" s="41"/>
      <c r="B120" s="41"/>
      <c r="C120" s="41"/>
    </row>
    <row r="121" spans="1:3" ht="16.5" customHeight="1">
      <c r="A121" s="41"/>
      <c r="B121" s="41"/>
      <c r="C121" s="41"/>
    </row>
    <row r="122" spans="1:3" ht="16.5" customHeight="1">
      <c r="A122" s="41"/>
      <c r="B122" s="41"/>
      <c r="C122" s="41"/>
    </row>
    <row r="123" spans="1:3" ht="16.5" customHeight="1">
      <c r="A123" s="41"/>
      <c r="B123" s="41"/>
      <c r="C123" s="41"/>
    </row>
    <row r="124" spans="1:3" ht="16.5" customHeight="1">
      <c r="A124" s="41"/>
      <c r="B124" s="41"/>
      <c r="C124" s="41"/>
    </row>
    <row r="125" spans="1:3" ht="16.5" customHeight="1">
      <c r="A125" s="41"/>
      <c r="B125" s="41"/>
      <c r="C125" s="41"/>
    </row>
    <row r="126" spans="1:3" ht="16.5" customHeight="1">
      <c r="A126" s="41"/>
      <c r="B126" s="41"/>
      <c r="C126" s="41"/>
    </row>
    <row r="127" spans="1:3" ht="16.5" customHeight="1">
      <c r="A127" s="41"/>
      <c r="B127" s="41"/>
      <c r="C127" s="41"/>
    </row>
    <row r="128" spans="1:3" ht="16.5" customHeight="1">
      <c r="A128" s="41"/>
      <c r="B128" s="41"/>
      <c r="C128" s="41"/>
    </row>
    <row r="129" spans="1:3" ht="16.5" customHeight="1">
      <c r="A129" s="41"/>
      <c r="B129" s="41"/>
      <c r="C129" s="41"/>
    </row>
    <row r="130" spans="1:3" ht="16.5" customHeight="1">
      <c r="A130" s="41"/>
      <c r="B130" s="41"/>
      <c r="C130" s="41"/>
    </row>
  </sheetData>
  <phoneticPr fontId="6" type="noConversion"/>
  <pageMargins left="0.7" right="0.7" top="0.75" bottom="0.75" header="0.3" footer="0.3"/>
  <pageSetup paperSize="9" orientation="portrait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72"/>
  <sheetViews>
    <sheetView zoomScaleNormal="100" workbookViewId="0">
      <selection activeCell="E29" sqref="E29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379</v>
      </c>
      <c r="C1" s="2"/>
      <c r="D1" s="47"/>
      <c r="E1" s="7"/>
      <c r="H1" s="67"/>
    </row>
    <row r="2" spans="2:9" customFormat="1" ht="20.25">
      <c r="B2" s="3" t="s">
        <v>342</v>
      </c>
      <c r="C2" s="3"/>
      <c r="D2" s="47"/>
      <c r="E2" s="7"/>
      <c r="H2" s="67"/>
    </row>
    <row r="3" spans="2:9" customFormat="1">
      <c r="D3" s="48" t="s">
        <v>380</v>
      </c>
      <c r="E3" s="9"/>
      <c r="H3" s="67"/>
    </row>
    <row r="4" spans="2:9">
      <c r="B4" s="68"/>
      <c r="C4" s="16"/>
      <c r="D4" s="17"/>
      <c r="E4" s="5"/>
      <c r="F4" s="18"/>
    </row>
    <row r="5" spans="2:9">
      <c r="B5" s="20"/>
      <c r="C5" s="21"/>
      <c r="D5" s="22" t="s">
        <v>381</v>
      </c>
      <c r="E5" s="7"/>
      <c r="F5" s="24"/>
    </row>
    <row r="6" spans="2:9">
      <c r="B6" s="20"/>
      <c r="C6" s="21"/>
      <c r="D6" s="25" t="s">
        <v>382</v>
      </c>
      <c r="F6" s="24"/>
      <c r="I6" s="13"/>
    </row>
    <row r="7" spans="2:9">
      <c r="B7" s="20"/>
      <c r="C7" s="21"/>
      <c r="E7" s="162" t="s">
        <v>383</v>
      </c>
      <c r="F7" s="24"/>
      <c r="I7" s="13"/>
    </row>
    <row r="8" spans="2:9">
      <c r="B8" s="20"/>
      <c r="C8" s="21"/>
      <c r="E8" s="6" t="s">
        <v>384</v>
      </c>
      <c r="F8" s="24"/>
      <c r="I8" s="13"/>
    </row>
    <row r="9" spans="2:9">
      <c r="B9" s="20"/>
      <c r="C9" s="21"/>
      <c r="F9" s="24"/>
      <c r="I9" s="13"/>
    </row>
    <row r="10" spans="2:9">
      <c r="B10" s="20"/>
      <c r="C10" s="21"/>
      <c r="E10" s="6"/>
      <c r="F10" s="24"/>
    </row>
    <row r="11" spans="2:9">
      <c r="B11" s="20"/>
      <c r="C11" s="21"/>
      <c r="D11" s="26" t="s">
        <v>385</v>
      </c>
      <c r="F11" s="24"/>
    </row>
    <row r="12" spans="2:9">
      <c r="B12" s="20"/>
      <c r="C12" s="21"/>
      <c r="D12" s="25" t="s">
        <v>386</v>
      </c>
      <c r="E12" s="67"/>
      <c r="F12" s="24"/>
    </row>
    <row r="13" spans="2:9">
      <c r="B13" s="20"/>
      <c r="C13" s="21"/>
      <c r="E13" s="67" t="s">
        <v>387</v>
      </c>
      <c r="F13" s="24"/>
    </row>
    <row r="14" spans="2:9">
      <c r="B14" s="20"/>
      <c r="C14" s="21"/>
      <c r="E14" s="67" t="s">
        <v>388</v>
      </c>
      <c r="F14" s="24"/>
    </row>
    <row r="15" spans="2:9">
      <c r="B15" s="20"/>
      <c r="C15" s="21"/>
      <c r="E15" s="67" t="s">
        <v>389</v>
      </c>
      <c r="F15" s="24"/>
    </row>
    <row r="16" spans="2:9">
      <c r="B16" s="20"/>
      <c r="C16" s="21"/>
      <c r="E16" s="67"/>
      <c r="F16" s="24"/>
    </row>
    <row r="17" spans="2:6">
      <c r="B17" s="20"/>
      <c r="C17" s="21"/>
      <c r="F17" s="24"/>
    </row>
    <row r="18" spans="2:6">
      <c r="B18" s="20"/>
      <c r="C18" s="21"/>
      <c r="D18" s="26" t="s">
        <v>390</v>
      </c>
      <c r="E18" s="7"/>
      <c r="F18" s="24"/>
    </row>
    <row r="19" spans="2:6">
      <c r="B19" s="20"/>
      <c r="C19" s="21"/>
      <c r="D19" s="25" t="s">
        <v>391</v>
      </c>
      <c r="F19" s="24"/>
    </row>
    <row r="20" spans="2:6">
      <c r="B20" s="20"/>
      <c r="C20" s="21"/>
      <c r="D20" s="26"/>
      <c r="E20" s="172" t="s">
        <v>392</v>
      </c>
      <c r="F20" s="24"/>
    </row>
    <row r="21" spans="2:6">
      <c r="B21" s="20"/>
      <c r="C21" s="21"/>
      <c r="D21" s="26"/>
      <c r="E21" s="162" t="s">
        <v>393</v>
      </c>
      <c r="F21" s="24"/>
    </row>
    <row r="22" spans="2:6">
      <c r="B22" s="20"/>
      <c r="C22" s="21"/>
      <c r="D22" s="26"/>
      <c r="E22" s="172"/>
      <c r="F22" s="24"/>
    </row>
    <row r="23" spans="2:6">
      <c r="B23" s="20"/>
      <c r="C23" s="21"/>
      <c r="D23" s="23" t="s">
        <v>394</v>
      </c>
      <c r="E23" s="172"/>
      <c r="F23" s="24"/>
    </row>
    <row r="24" spans="2:6">
      <c r="B24" s="20"/>
      <c r="C24" s="21"/>
      <c r="D24" s="26"/>
      <c r="E24" s="172" t="s">
        <v>395</v>
      </c>
      <c r="F24" s="24"/>
    </row>
    <row r="25" spans="2:6">
      <c r="B25" s="20"/>
      <c r="C25" s="21"/>
      <c r="D25" s="26"/>
      <c r="E25" s="172"/>
      <c r="F25" s="24"/>
    </row>
    <row r="26" spans="2:6">
      <c r="B26" s="20"/>
      <c r="C26" s="21"/>
      <c r="D26" s="23" t="s">
        <v>396</v>
      </c>
      <c r="E26" s="172"/>
      <c r="F26" s="24"/>
    </row>
    <row r="27" spans="2:6">
      <c r="B27" s="20"/>
      <c r="C27" s="21"/>
      <c r="D27" s="26"/>
      <c r="E27" s="172" t="s">
        <v>397</v>
      </c>
      <c r="F27" s="24"/>
    </row>
    <row r="28" spans="2:6">
      <c r="B28" s="20"/>
      <c r="C28" s="21"/>
      <c r="D28" s="26"/>
      <c r="E28" s="172" t="s">
        <v>398</v>
      </c>
      <c r="F28" s="24"/>
    </row>
    <row r="29" spans="2:6">
      <c r="B29" s="20"/>
      <c r="C29" s="21"/>
      <c r="D29" s="26"/>
      <c r="E29" s="172"/>
      <c r="F29" s="24"/>
    </row>
    <row r="30" spans="2:6">
      <c r="B30" s="20"/>
      <c r="C30" s="21"/>
      <c r="D30" s="23" t="s">
        <v>399</v>
      </c>
      <c r="E30" s="172"/>
      <c r="F30" s="24"/>
    </row>
    <row r="31" spans="2:6">
      <c r="B31" s="20"/>
      <c r="C31" s="21"/>
      <c r="D31" s="26"/>
      <c r="E31" s="172" t="s">
        <v>400</v>
      </c>
      <c r="F31" s="24"/>
    </row>
    <row r="32" spans="2:6">
      <c r="B32" s="20"/>
      <c r="C32" s="21"/>
      <c r="D32" s="26"/>
      <c r="E32" s="172"/>
      <c r="F32" s="24"/>
    </row>
    <row r="33" spans="2:7">
      <c r="B33" s="20"/>
      <c r="C33" s="21"/>
      <c r="D33" s="23" t="s">
        <v>401</v>
      </c>
      <c r="E33" s="172"/>
      <c r="F33" s="24"/>
    </row>
    <row r="34" spans="2:7">
      <c r="B34" s="20"/>
      <c r="C34" s="21"/>
      <c r="D34" s="26"/>
      <c r="E34" s="172" t="s">
        <v>402</v>
      </c>
      <c r="F34" s="24"/>
    </row>
    <row r="35" spans="2:7">
      <c r="B35" s="20"/>
      <c r="C35" s="21"/>
      <c r="D35" s="26"/>
      <c r="E35" s="172"/>
      <c r="F35" s="24"/>
    </row>
    <row r="36" spans="2:7">
      <c r="B36" s="20"/>
      <c r="C36" s="21"/>
      <c r="D36" s="26"/>
      <c r="E36" s="172"/>
      <c r="F36" s="24"/>
    </row>
    <row r="37" spans="2:7">
      <c r="B37" s="20"/>
      <c r="C37" s="21"/>
      <c r="D37" s="26"/>
      <c r="E37" s="172"/>
      <c r="F37" s="24"/>
    </row>
    <row r="38" spans="2:7">
      <c r="B38" s="20"/>
      <c r="C38" s="21"/>
      <c r="D38" s="26"/>
      <c r="E38" s="67"/>
      <c r="F38" s="24"/>
    </row>
    <row r="39" spans="2:7">
      <c r="B39" s="20"/>
      <c r="C39" s="21"/>
      <c r="D39" s="26" t="s">
        <v>403</v>
      </c>
      <c r="F39" s="24"/>
    </row>
    <row r="40" spans="2:7">
      <c r="B40" s="20"/>
      <c r="C40" s="21"/>
      <c r="D40" s="32" t="s">
        <v>331</v>
      </c>
      <c r="F40" s="24"/>
    </row>
    <row r="41" spans="2:7">
      <c r="B41" s="20"/>
      <c r="C41" s="21"/>
      <c r="D41" s="69"/>
      <c r="E41" s="9" t="s">
        <v>332</v>
      </c>
      <c r="F41" s="24"/>
    </row>
    <row r="42" spans="2:7">
      <c r="B42" s="20"/>
      <c r="C42" s="21"/>
      <c r="E42" s="22" t="s">
        <v>333</v>
      </c>
      <c r="F42" s="24"/>
    </row>
    <row r="43" spans="2:7">
      <c r="B43" s="20"/>
      <c r="C43" s="21"/>
      <c r="E43" s="25" t="s">
        <v>334</v>
      </c>
      <c r="F43" s="24"/>
    </row>
    <row r="44" spans="2:7">
      <c r="B44" s="20"/>
      <c r="C44" s="21"/>
      <c r="E44" s="25" t="s">
        <v>335</v>
      </c>
      <c r="F44" s="24"/>
      <c r="G44" s="19" t="s">
        <v>404</v>
      </c>
    </row>
    <row r="45" spans="2:7">
      <c r="B45" s="20"/>
      <c r="C45" s="21"/>
      <c r="E45" s="25" t="s">
        <v>336</v>
      </c>
      <c r="F45" s="24"/>
    </row>
    <row r="46" spans="2:7">
      <c r="B46" s="20"/>
      <c r="C46" s="21"/>
      <c r="D46" s="26"/>
      <c r="E46" s="22" t="s">
        <v>337</v>
      </c>
      <c r="F46" s="24"/>
    </row>
    <row r="47" spans="2:7">
      <c r="B47" s="20"/>
      <c r="C47" s="21"/>
      <c r="E47" s="25" t="s">
        <v>338</v>
      </c>
      <c r="F47" s="24"/>
    </row>
    <row r="48" spans="2:7">
      <c r="B48" s="20"/>
      <c r="C48" s="21"/>
      <c r="E48" s="23" t="s">
        <v>339</v>
      </c>
      <c r="F48" s="24"/>
    </row>
    <row r="49" spans="2:6">
      <c r="B49" s="20"/>
      <c r="C49" s="21"/>
      <c r="E49" s="26" t="s">
        <v>340</v>
      </c>
      <c r="F49" s="24"/>
    </row>
    <row r="50" spans="2:6">
      <c r="B50" s="20"/>
      <c r="C50" s="21"/>
      <c r="D50" s="26"/>
      <c r="E50" s="25" t="s">
        <v>341</v>
      </c>
      <c r="F50" s="24"/>
    </row>
    <row r="51" spans="2:6">
      <c r="B51" s="20"/>
      <c r="C51" s="21"/>
      <c r="E51" s="67"/>
      <c r="F51" s="24"/>
    </row>
    <row r="52" spans="2:6">
      <c r="B52" s="20"/>
      <c r="C52" s="21"/>
      <c r="E52" s="7"/>
      <c r="F52" s="24"/>
    </row>
    <row r="53" spans="2:6">
      <c r="B53" s="51"/>
      <c r="C53" s="49"/>
      <c r="D53" s="23"/>
      <c r="E53" s="67"/>
      <c r="F53" s="24"/>
    </row>
    <row r="54" spans="2:6">
      <c r="B54" s="51"/>
      <c r="C54" s="49"/>
      <c r="D54" s="23"/>
      <c r="E54" s="7"/>
      <c r="F54" s="24"/>
    </row>
    <row r="55" spans="2:6">
      <c r="B55" s="51"/>
      <c r="C55" s="49"/>
      <c r="D55" s="23"/>
      <c r="E55" s="7"/>
      <c r="F55" s="24"/>
    </row>
    <row r="56" spans="2:6">
      <c r="B56" s="51"/>
      <c r="C56" s="49"/>
      <c r="D56" s="23"/>
      <c r="E56" s="7"/>
      <c r="F56" s="24"/>
    </row>
    <row r="57" spans="2:6">
      <c r="B57" s="51"/>
      <c r="C57" s="49"/>
      <c r="D57" s="23"/>
      <c r="E57" s="19"/>
      <c r="F57" s="24"/>
    </row>
    <row r="58" spans="2:6">
      <c r="B58" s="51"/>
      <c r="C58" s="49"/>
      <c r="D58" s="23"/>
      <c r="E58" s="19"/>
      <c r="F58" s="24"/>
    </row>
    <row r="59" spans="2:6">
      <c r="B59" s="52"/>
      <c r="C59" s="50"/>
      <c r="D59" s="27"/>
      <c r="E59" s="8"/>
      <c r="F59" s="28"/>
    </row>
    <row r="60" spans="2:6">
      <c r="E60" s="19"/>
    </row>
    <row r="61" spans="2:6">
      <c r="E61" s="67"/>
    </row>
    <row r="62" spans="2:6">
      <c r="E62" s="67"/>
    </row>
    <row r="63" spans="2:6">
      <c r="E63" s="67"/>
    </row>
    <row r="64" spans="2:6">
      <c r="E64" s="19"/>
    </row>
    <row r="65" spans="5:5">
      <c r="E65" s="19"/>
    </row>
    <row r="66" spans="5:5">
      <c r="E66" s="19"/>
    </row>
    <row r="67" spans="5:5">
      <c r="E67" s="19"/>
    </row>
    <row r="68" spans="5:5">
      <c r="E68" s="19"/>
    </row>
    <row r="69" spans="5:5">
      <c r="E69" s="19"/>
    </row>
    <row r="70" spans="5:5">
      <c r="E70" s="19"/>
    </row>
    <row r="71" spans="5:5">
      <c r="E71" s="19"/>
    </row>
    <row r="72" spans="5:5">
      <c r="E72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8"/>
  <sheetViews>
    <sheetView zoomScaleNormal="100" workbookViewId="0">
      <selection activeCell="E38" sqref="E38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281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68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40" t="s">
        <v>11</v>
      </c>
      <c r="E6" s="46"/>
      <c r="F6" s="24"/>
      <c r="I6" s="13"/>
    </row>
    <row r="7" spans="2:9">
      <c r="B7" s="20"/>
      <c r="C7" s="21"/>
      <c r="E7" s="163" t="s">
        <v>343</v>
      </c>
      <c r="F7" s="24"/>
      <c r="I7" s="13"/>
    </row>
    <row r="8" spans="2:9">
      <c r="B8" s="20"/>
      <c r="C8" s="21"/>
      <c r="E8" s="6"/>
      <c r="F8" s="24"/>
    </row>
    <row r="9" spans="2:9">
      <c r="B9" s="20"/>
      <c r="C9" s="21"/>
      <c r="D9" s="26" t="s">
        <v>4</v>
      </c>
      <c r="F9" s="24"/>
    </row>
    <row r="10" spans="2:9">
      <c r="B10" s="20"/>
      <c r="C10" s="21"/>
      <c r="D10" s="25" t="s">
        <v>344</v>
      </c>
      <c r="E10" s="7"/>
      <c r="F10" s="24"/>
    </row>
    <row r="11" spans="2:9">
      <c r="B11" s="20"/>
      <c r="C11" s="21"/>
      <c r="E11" s="164" t="s">
        <v>345</v>
      </c>
      <c r="F11" s="24"/>
    </row>
    <row r="12" spans="2:9">
      <c r="B12" s="20"/>
      <c r="C12" s="21"/>
      <c r="E12" s="67"/>
      <c r="F12" s="24"/>
    </row>
    <row r="13" spans="2:9">
      <c r="B13" s="20"/>
      <c r="C13" s="21"/>
      <c r="D13" s="165" t="s">
        <v>368</v>
      </c>
      <c r="E13" s="67"/>
      <c r="F13" s="24"/>
    </row>
    <row r="14" spans="2:9">
      <c r="B14" s="20"/>
      <c r="C14" s="21"/>
      <c r="D14" s="19"/>
      <c r="E14" s="12" t="s">
        <v>346</v>
      </c>
      <c r="F14" s="24"/>
    </row>
    <row r="15" spans="2:9">
      <c r="B15" s="20"/>
      <c r="C15" s="21"/>
      <c r="D15" s="19"/>
      <c r="E15" s="12" t="s">
        <v>347</v>
      </c>
      <c r="F15" s="24"/>
    </row>
    <row r="16" spans="2:9">
      <c r="B16" s="20"/>
      <c r="C16" s="21"/>
      <c r="D16" s="19"/>
      <c r="E16" s="9" t="s">
        <v>348</v>
      </c>
      <c r="F16" s="24"/>
    </row>
    <row r="17" spans="2:6">
      <c r="B17" s="20"/>
      <c r="C17" s="21"/>
      <c r="E17" s="19"/>
      <c r="F17" s="24"/>
    </row>
    <row r="18" spans="2:6">
      <c r="B18" s="20"/>
      <c r="C18" s="21"/>
      <c r="D18" s="25" t="s">
        <v>349</v>
      </c>
      <c r="E18" s="67"/>
      <c r="F18" s="24"/>
    </row>
    <row r="19" spans="2:6">
      <c r="B19" s="20"/>
      <c r="C19" s="21"/>
      <c r="E19" s="164" t="s">
        <v>350</v>
      </c>
      <c r="F19" s="24"/>
    </row>
    <row r="20" spans="2:6">
      <c r="B20" s="20"/>
      <c r="C20" s="21"/>
      <c r="F20" s="24"/>
    </row>
    <row r="21" spans="2:6">
      <c r="B21" s="20"/>
      <c r="C21" s="21"/>
      <c r="D21" s="26" t="s">
        <v>12</v>
      </c>
      <c r="E21" s="7"/>
      <c r="F21" s="24"/>
    </row>
    <row r="22" spans="2:6">
      <c r="B22" s="20"/>
      <c r="C22" s="21"/>
      <c r="D22" s="25" t="s">
        <v>351</v>
      </c>
      <c r="F22" s="24"/>
    </row>
    <row r="23" spans="2:6">
      <c r="B23" s="20"/>
      <c r="C23" s="21"/>
      <c r="D23" s="26"/>
      <c r="E23" s="164" t="s">
        <v>352</v>
      </c>
      <c r="F23" s="24"/>
    </row>
    <row r="24" spans="2:6">
      <c r="B24" s="20"/>
      <c r="C24" s="21"/>
      <c r="D24" s="26"/>
      <c r="E24" s="67"/>
      <c r="F24" s="24"/>
    </row>
    <row r="25" spans="2:6">
      <c r="B25" s="20"/>
      <c r="C25" s="21"/>
      <c r="D25" s="26" t="s">
        <v>1</v>
      </c>
      <c r="F25" s="24"/>
    </row>
    <row r="26" spans="2:6">
      <c r="B26" s="20"/>
      <c r="C26" s="21"/>
      <c r="D26" s="166" t="s">
        <v>353</v>
      </c>
      <c r="F26" s="24"/>
    </row>
    <row r="27" spans="2:6">
      <c r="B27" s="20"/>
      <c r="C27" s="21"/>
      <c r="D27" s="167" t="s">
        <v>354</v>
      </c>
      <c r="F27" s="24"/>
    </row>
    <row r="28" spans="2:6">
      <c r="B28" s="20"/>
      <c r="C28" s="21"/>
      <c r="E28" s="9" t="s">
        <v>355</v>
      </c>
      <c r="F28" s="24"/>
    </row>
    <row r="29" spans="2:6">
      <c r="B29" s="20"/>
      <c r="C29" s="21"/>
      <c r="D29" s="168" t="s">
        <v>356</v>
      </c>
      <c r="F29" s="24"/>
    </row>
    <row r="30" spans="2:6">
      <c r="B30" s="20"/>
      <c r="C30" s="21"/>
      <c r="E30" s="7" t="s">
        <v>357</v>
      </c>
      <c r="F30" s="24"/>
    </row>
    <row r="31" spans="2:6">
      <c r="B31" s="20"/>
      <c r="C31" s="21"/>
      <c r="D31" s="169" t="s">
        <v>358</v>
      </c>
      <c r="E31" s="25"/>
      <c r="F31" s="24"/>
    </row>
    <row r="32" spans="2:6">
      <c r="B32" s="20"/>
      <c r="C32" s="21"/>
      <c r="D32" s="26"/>
      <c r="E32" s="23" t="s">
        <v>359</v>
      </c>
      <c r="F32" s="24"/>
    </row>
    <row r="33" spans="2:6">
      <c r="B33" s="20"/>
      <c r="C33" s="21"/>
      <c r="D33" s="169" t="s">
        <v>360</v>
      </c>
      <c r="E33" s="7"/>
      <c r="F33" s="24"/>
    </row>
    <row r="34" spans="2:6">
      <c r="B34" s="20"/>
      <c r="C34" s="21"/>
      <c r="E34" s="9" t="s">
        <v>361</v>
      </c>
      <c r="F34" s="24"/>
    </row>
    <row r="35" spans="2:6">
      <c r="B35" s="20"/>
      <c r="C35" s="21"/>
      <c r="D35" s="170" t="s">
        <v>362</v>
      </c>
      <c r="E35" s="23"/>
      <c r="F35" s="24"/>
    </row>
    <row r="36" spans="2:6">
      <c r="B36" s="20"/>
      <c r="C36" s="21"/>
      <c r="D36" s="26"/>
      <c r="E36" s="6" t="s">
        <v>363</v>
      </c>
      <c r="F36" s="24"/>
    </row>
    <row r="37" spans="2:6">
      <c r="B37" s="20"/>
      <c r="C37" s="21"/>
      <c r="D37" s="26"/>
      <c r="E37" s="67"/>
      <c r="F37" s="24"/>
    </row>
    <row r="38" spans="2:6">
      <c r="B38" s="20"/>
      <c r="C38" s="21"/>
      <c r="D38" s="25" t="s">
        <v>364</v>
      </c>
      <c r="E38" s="7"/>
      <c r="F38" s="24"/>
    </row>
    <row r="39" spans="2:6">
      <c r="B39" s="51"/>
      <c r="C39" s="49"/>
      <c r="D39" s="23"/>
      <c r="E39" s="164" t="s">
        <v>365</v>
      </c>
      <c r="F39" s="24"/>
    </row>
    <row r="40" spans="2:6">
      <c r="B40" s="51"/>
      <c r="C40" s="49"/>
      <c r="D40" s="23"/>
      <c r="E40" s="7"/>
      <c r="F40" s="24"/>
    </row>
    <row r="41" spans="2:6">
      <c r="B41" s="51"/>
      <c r="C41" s="49"/>
      <c r="D41" s="23" t="s">
        <v>366</v>
      </c>
      <c r="E41" s="7"/>
      <c r="F41" s="24"/>
    </row>
    <row r="42" spans="2:6">
      <c r="B42" s="51"/>
      <c r="C42" s="49"/>
      <c r="D42" s="23"/>
      <c r="E42" s="171" t="s">
        <v>367</v>
      </c>
      <c r="F42" s="24"/>
    </row>
    <row r="43" spans="2:6">
      <c r="B43" s="51"/>
      <c r="C43" s="49"/>
      <c r="D43" s="23"/>
      <c r="E43" s="19"/>
      <c r="F43" s="24"/>
    </row>
    <row r="44" spans="2:6">
      <c r="B44" s="51"/>
      <c r="C44" s="49"/>
      <c r="D44" s="23"/>
      <c r="E44" s="19"/>
      <c r="F44" s="24"/>
    </row>
    <row r="45" spans="2:6">
      <c r="B45" s="52"/>
      <c r="C45" s="50"/>
      <c r="D45" s="27"/>
      <c r="E45" s="8"/>
      <c r="F45" s="28"/>
    </row>
    <row r="46" spans="2:6">
      <c r="E46" s="19"/>
    </row>
    <row r="47" spans="2:6">
      <c r="E47" s="67"/>
    </row>
    <row r="48" spans="2:6">
      <c r="E48" s="67"/>
    </row>
    <row r="49" spans="5:5">
      <c r="E49" s="67"/>
    </row>
    <row r="50" spans="5:5">
      <c r="E50" s="19"/>
    </row>
    <row r="51" spans="5:5">
      <c r="E51" s="19"/>
    </row>
    <row r="52" spans="5:5">
      <c r="E52" s="19"/>
    </row>
    <row r="53" spans="5:5">
      <c r="E53" s="19"/>
    </row>
    <row r="54" spans="5:5">
      <c r="E54" s="19"/>
    </row>
    <row r="55" spans="5:5">
      <c r="E55" s="19"/>
    </row>
    <row r="56" spans="5:5">
      <c r="E56" s="19"/>
    </row>
    <row r="57" spans="5:5">
      <c r="E57" s="19"/>
    </row>
    <row r="58" spans="5:5">
      <c r="E5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E7"/>
  <sheetViews>
    <sheetView workbookViewId="0">
      <selection activeCell="H24" sqref="H24"/>
    </sheetView>
  </sheetViews>
  <sheetFormatPr defaultRowHeight="16.5"/>
  <cols>
    <col min="2" max="2" width="15.5" customWidth="1"/>
    <col min="3" max="5" width="20.875" customWidth="1"/>
  </cols>
  <sheetData>
    <row r="2" spans="2:5" ht="17.25" thickBot="1">
      <c r="B2" t="s">
        <v>221</v>
      </c>
    </row>
    <row r="3" spans="2:5">
      <c r="B3" s="70" t="s">
        <v>276</v>
      </c>
      <c r="C3" s="71"/>
      <c r="D3" s="71"/>
      <c r="E3" s="72"/>
    </row>
    <row r="4" spans="2:5" ht="17.25" thickBot="1">
      <c r="B4" s="73" t="s">
        <v>277</v>
      </c>
      <c r="C4" s="74"/>
      <c r="D4" s="74"/>
      <c r="E4" s="75"/>
    </row>
    <row r="5" spans="2:5">
      <c r="B5" t="s">
        <v>278</v>
      </c>
    </row>
    <row r="6" spans="2:5">
      <c r="B6" t="s">
        <v>279</v>
      </c>
    </row>
    <row r="7" spans="2:5">
      <c r="B7" t="s">
        <v>280</v>
      </c>
    </row>
  </sheetData>
  <phoneticPr fontId="6" type="noConversion"/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D224"/>
  <sheetViews>
    <sheetView topLeftCell="A13" workbookViewId="0">
      <selection activeCell="C19" sqref="C19"/>
    </sheetView>
  </sheetViews>
  <sheetFormatPr defaultRowHeight="16.5"/>
  <cols>
    <col min="2" max="2" width="20.375" customWidth="1"/>
    <col min="3" max="3" width="15.625" customWidth="1"/>
    <col min="4" max="4" width="12.375" customWidth="1"/>
    <col min="5" max="6" width="17.875" customWidth="1"/>
    <col min="7" max="7" width="14.875" customWidth="1"/>
    <col min="8" max="8" width="17.25" customWidth="1"/>
    <col min="9" max="9" width="15.625" customWidth="1"/>
    <col min="10" max="10" width="12.5" customWidth="1"/>
    <col min="14" max="17" width="10.5" customWidth="1"/>
    <col min="18" max="18" width="14.25" customWidth="1"/>
    <col min="19" max="19" width="2.25" customWidth="1"/>
    <col min="20" max="20" width="12.125" customWidth="1"/>
    <col min="21" max="24" width="10.25" customWidth="1"/>
    <col min="25" max="25" width="2.25" customWidth="1"/>
    <col min="27" max="30" width="9.625" customWidth="1"/>
  </cols>
  <sheetData>
    <row r="1" spans="1:30">
      <c r="B1" t="s">
        <v>282</v>
      </c>
      <c r="U1" t="s">
        <v>283</v>
      </c>
    </row>
    <row r="2" spans="1:30">
      <c r="B2" t="s">
        <v>284</v>
      </c>
      <c r="C2" t="s">
        <v>285</v>
      </c>
      <c r="I2" t="s">
        <v>286</v>
      </c>
      <c r="U2">
        <v>2</v>
      </c>
      <c r="AA2">
        <v>5</v>
      </c>
    </row>
    <row r="3" spans="1:30" ht="17.25" thickBot="1">
      <c r="I3">
        <v>100</v>
      </c>
      <c r="L3" s="76" t="s">
        <v>287</v>
      </c>
      <c r="M3" s="77"/>
      <c r="N3" s="77"/>
      <c r="O3" s="78"/>
      <c r="P3" s="78"/>
      <c r="Q3" s="78"/>
      <c r="R3" s="78"/>
      <c r="U3" s="22" t="s">
        <v>288</v>
      </c>
      <c r="AA3" t="s">
        <v>289</v>
      </c>
    </row>
    <row r="4" spans="1:30" ht="17.25" thickBot="1">
      <c r="B4" s="79" t="s">
        <v>290</v>
      </c>
      <c r="C4" s="80" t="s">
        <v>291</v>
      </c>
      <c r="D4" s="81" t="s">
        <v>292</v>
      </c>
      <c r="E4" s="81" t="s">
        <v>293</v>
      </c>
      <c r="F4" s="82" t="s">
        <v>294</v>
      </c>
      <c r="H4" s="83" t="s">
        <v>293</v>
      </c>
      <c r="I4" s="84" t="s">
        <v>294</v>
      </c>
      <c r="J4" s="1"/>
      <c r="L4" s="85" t="s">
        <v>17</v>
      </c>
      <c r="M4" s="86" t="s">
        <v>295</v>
      </c>
      <c r="N4" s="87" t="s">
        <v>296</v>
      </c>
      <c r="O4" s="88" t="s">
        <v>297</v>
      </c>
      <c r="P4" s="89" t="s">
        <v>298</v>
      </c>
      <c r="Q4" s="90" t="s">
        <v>299</v>
      </c>
      <c r="R4" s="91" t="s">
        <v>300</v>
      </c>
      <c r="S4" s="92"/>
      <c r="T4" s="90" t="s">
        <v>17</v>
      </c>
      <c r="U4" s="87" t="s">
        <v>296</v>
      </c>
      <c r="V4" s="88" t="s">
        <v>297</v>
      </c>
      <c r="W4" s="89" t="s">
        <v>298</v>
      </c>
      <c r="X4" s="90" t="s">
        <v>299</v>
      </c>
      <c r="Y4" s="92"/>
      <c r="Z4" s="90" t="s">
        <v>17</v>
      </c>
      <c r="AA4" s="87" t="s">
        <v>296</v>
      </c>
      <c r="AB4" s="88" t="s">
        <v>297</v>
      </c>
      <c r="AC4" s="89" t="s">
        <v>298</v>
      </c>
      <c r="AD4" s="90" t="s">
        <v>299</v>
      </c>
    </row>
    <row r="5" spans="1:30">
      <c r="B5" s="93" t="s">
        <v>301</v>
      </c>
      <c r="C5" s="94">
        <v>1</v>
      </c>
      <c r="D5" s="45">
        <f ca="1">RANDBETWEEN(E5,F5)</f>
        <v>103</v>
      </c>
      <c r="E5" s="95">
        <v>69</v>
      </c>
      <c r="F5" s="42">
        <f>I5</f>
        <v>138</v>
      </c>
      <c r="H5" s="96">
        <v>69</v>
      </c>
      <c r="I5" s="97">
        <f>INT(H5+(H5*($I$3/100)))</f>
        <v>138</v>
      </c>
      <c r="J5" s="1"/>
      <c r="L5" s="98">
        <v>1</v>
      </c>
      <c r="M5" s="99">
        <v>2445</v>
      </c>
      <c r="N5" s="100">
        <f>$M5/$I$22</f>
        <v>7.8881145954316674</v>
      </c>
      <c r="O5" s="100">
        <f>$M5/$I$24</f>
        <v>34.78941377347752</v>
      </c>
      <c r="P5" s="100">
        <f>$M5/$I$25</f>
        <v>73.072325164375371</v>
      </c>
      <c r="Q5" s="100">
        <f>$M5/$I$26</f>
        <v>229.79323308270676</v>
      </c>
      <c r="R5" s="100">
        <f>$M5/$I$27</f>
        <v>1012.4223602484471</v>
      </c>
      <c r="S5" s="101"/>
      <c r="T5" s="102">
        <v>1</v>
      </c>
      <c r="U5" s="100">
        <f>N5/$U$2</f>
        <v>3.9440572977158337</v>
      </c>
      <c r="V5" s="100">
        <f t="shared" ref="V5:X20" si="0">O5/$U$2</f>
        <v>17.39470688673876</v>
      </c>
      <c r="W5" s="100">
        <f t="shared" si="0"/>
        <v>36.536162582187686</v>
      </c>
      <c r="X5" s="100">
        <f t="shared" si="0"/>
        <v>114.89661654135338</v>
      </c>
      <c r="Y5" s="101"/>
      <c r="Z5" s="102">
        <v>1</v>
      </c>
      <c r="AA5" s="100">
        <f>U5/$AA$2</f>
        <v>0.78881145954316678</v>
      </c>
      <c r="AB5" s="100">
        <f t="shared" ref="AB5:AD20" si="1">V5/$AA$2</f>
        <v>3.478941377347752</v>
      </c>
      <c r="AC5" s="100">
        <f t="shared" si="1"/>
        <v>7.3072325164375371</v>
      </c>
      <c r="AD5" s="100">
        <f t="shared" si="1"/>
        <v>22.979323308270676</v>
      </c>
    </row>
    <row r="6" spans="1:30">
      <c r="B6" s="93" t="s">
        <v>302</v>
      </c>
      <c r="C6" s="103">
        <v>2</v>
      </c>
      <c r="D6" s="1">
        <f ca="1">RANDBETWEEN(E6,F6)</f>
        <v>262</v>
      </c>
      <c r="E6" s="104">
        <v>144</v>
      </c>
      <c r="F6" s="43">
        <f t="shared" ref="F6:F11" si="2">I6</f>
        <v>288</v>
      </c>
      <c r="H6" s="105">
        <v>144</v>
      </c>
      <c r="I6" s="99">
        <f t="shared" ref="I6:I11" si="3">INT(H6+(H6*($I$3/100)))</f>
        <v>288</v>
      </c>
      <c r="J6" s="1"/>
      <c r="L6" s="98">
        <v>2</v>
      </c>
      <c r="M6" s="99">
        <v>2622</v>
      </c>
      <c r="N6" s="100">
        <f t="shared" ref="N6:N54" si="4">$M6/$I$22</f>
        <v>8.459156020131628</v>
      </c>
      <c r="O6" s="100">
        <f t="shared" ref="O6:O54" si="5">$M6/$I$24</f>
        <v>37.307911212293682</v>
      </c>
      <c r="P6" s="100">
        <f t="shared" ref="P6:P54" si="6">$M6/$I$25</f>
        <v>78.362223550508062</v>
      </c>
      <c r="Q6" s="100">
        <f t="shared" ref="Q6:Q54" si="7">$M6/$I$26</f>
        <v>246.42857142857142</v>
      </c>
      <c r="R6" s="100">
        <f t="shared" ref="R6:R54" si="8">$M6/$I$27</f>
        <v>1085.7142857142858</v>
      </c>
      <c r="S6" s="101"/>
      <c r="T6" s="102">
        <v>2</v>
      </c>
      <c r="U6" s="100">
        <f t="shared" ref="U6:X54" si="9">N6/$U$2</f>
        <v>4.229578010065814</v>
      </c>
      <c r="V6" s="100">
        <f t="shared" si="0"/>
        <v>18.653955606146841</v>
      </c>
      <c r="W6" s="100">
        <f t="shared" si="0"/>
        <v>39.181111775254031</v>
      </c>
      <c r="X6" s="100">
        <f t="shared" si="0"/>
        <v>123.21428571428571</v>
      </c>
      <c r="Y6" s="101"/>
      <c r="Z6" s="102">
        <v>2</v>
      </c>
      <c r="AA6" s="100">
        <f t="shared" ref="AA6:AD54" si="10">U6/$AA$2</f>
        <v>0.84591560201316285</v>
      </c>
      <c r="AB6" s="100">
        <f t="shared" si="1"/>
        <v>3.7307911212293683</v>
      </c>
      <c r="AC6" s="100">
        <f t="shared" si="1"/>
        <v>7.8362223550508059</v>
      </c>
      <c r="AD6" s="100">
        <f t="shared" si="1"/>
        <v>24.642857142857142</v>
      </c>
    </row>
    <row r="7" spans="1:30">
      <c r="B7" s="93" t="s">
        <v>303</v>
      </c>
      <c r="C7" s="106">
        <v>3</v>
      </c>
      <c r="D7" s="1">
        <f ca="1">RANDBETWEEN(E7,F7)</f>
        <v>472</v>
      </c>
      <c r="E7" s="104">
        <v>304</v>
      </c>
      <c r="F7" s="43">
        <f t="shared" si="2"/>
        <v>608</v>
      </c>
      <c r="H7" s="105">
        <v>304</v>
      </c>
      <c r="I7" s="99">
        <f t="shared" si="3"/>
        <v>608</v>
      </c>
      <c r="J7" s="1"/>
      <c r="L7" s="98">
        <v>3</v>
      </c>
      <c r="M7" s="99">
        <v>2811</v>
      </c>
      <c r="N7" s="100">
        <f t="shared" si="4"/>
        <v>9.0689121176926051</v>
      </c>
      <c r="O7" s="100">
        <f t="shared" si="5"/>
        <v>39.997154240182127</v>
      </c>
      <c r="P7" s="100">
        <f t="shared" si="6"/>
        <v>84.010759115361623</v>
      </c>
      <c r="Q7" s="100">
        <f t="shared" si="7"/>
        <v>264.19172932330827</v>
      </c>
      <c r="R7" s="100">
        <f t="shared" si="8"/>
        <v>1163.975155279503</v>
      </c>
      <c r="S7" s="101"/>
      <c r="T7" s="102">
        <v>3</v>
      </c>
      <c r="U7" s="100">
        <f t="shared" si="9"/>
        <v>4.5344560588463025</v>
      </c>
      <c r="V7" s="100">
        <f t="shared" si="0"/>
        <v>19.998577120091063</v>
      </c>
      <c r="W7" s="100">
        <f t="shared" si="0"/>
        <v>42.005379557680811</v>
      </c>
      <c r="X7" s="100">
        <f t="shared" si="0"/>
        <v>132.09586466165413</v>
      </c>
      <c r="Y7" s="101"/>
      <c r="Z7" s="102">
        <v>3</v>
      </c>
      <c r="AA7" s="100">
        <f t="shared" si="10"/>
        <v>0.90689121176926046</v>
      </c>
      <c r="AB7" s="100">
        <f t="shared" si="1"/>
        <v>3.9997154240182127</v>
      </c>
      <c r="AC7" s="100">
        <f t="shared" si="1"/>
        <v>8.4010759115361626</v>
      </c>
      <c r="AD7" s="100">
        <f t="shared" si="1"/>
        <v>26.419172932330827</v>
      </c>
    </row>
    <row r="8" spans="1:30">
      <c r="B8" s="93" t="s">
        <v>304</v>
      </c>
      <c r="C8" s="107">
        <v>4</v>
      </c>
      <c r="D8" s="1">
        <f t="shared" ref="D8:D11" ca="1" si="11">RANDBETWEEN(E8,F8)</f>
        <v>1116</v>
      </c>
      <c r="E8" s="108">
        <v>956</v>
      </c>
      <c r="F8" s="43">
        <f t="shared" si="2"/>
        <v>1912</v>
      </c>
      <c r="H8" s="109">
        <v>956</v>
      </c>
      <c r="I8" s="99">
        <f t="shared" si="3"/>
        <v>1912</v>
      </c>
      <c r="J8" s="1"/>
      <c r="L8" s="98">
        <v>4</v>
      </c>
      <c r="M8" s="99">
        <v>3011</v>
      </c>
      <c r="N8" s="100">
        <f t="shared" si="4"/>
        <v>9.7141566653761764</v>
      </c>
      <c r="O8" s="100">
        <f t="shared" si="5"/>
        <v>42.842914058053502</v>
      </c>
      <c r="P8" s="100">
        <f t="shared" si="6"/>
        <v>89.988045427375965</v>
      </c>
      <c r="Q8" s="100">
        <f t="shared" si="7"/>
        <v>282.98872180451127</v>
      </c>
      <c r="R8" s="100">
        <f t="shared" si="8"/>
        <v>1246.7908902691511</v>
      </c>
      <c r="S8" s="101"/>
      <c r="T8" s="102">
        <v>4</v>
      </c>
      <c r="U8" s="100">
        <f t="shared" si="9"/>
        <v>4.8570783326880882</v>
      </c>
      <c r="V8" s="100">
        <f t="shared" si="0"/>
        <v>21.421457029026751</v>
      </c>
      <c r="W8" s="100">
        <f t="shared" si="0"/>
        <v>44.994022713687983</v>
      </c>
      <c r="X8" s="100">
        <f t="shared" si="0"/>
        <v>141.49436090225564</v>
      </c>
      <c r="Y8" s="101"/>
      <c r="Z8" s="102">
        <v>4</v>
      </c>
      <c r="AA8" s="100">
        <f t="shared" si="10"/>
        <v>0.97141566653761768</v>
      </c>
      <c r="AB8" s="100">
        <f t="shared" si="1"/>
        <v>4.2842914058053498</v>
      </c>
      <c r="AC8" s="100">
        <f t="shared" si="1"/>
        <v>8.9988045427375969</v>
      </c>
      <c r="AD8" s="100">
        <f t="shared" si="1"/>
        <v>28.298872180451127</v>
      </c>
    </row>
    <row r="9" spans="1:30">
      <c r="B9" s="93" t="s">
        <v>305</v>
      </c>
      <c r="C9" s="110">
        <v>5</v>
      </c>
      <c r="D9" s="1">
        <f t="shared" ca="1" si="11"/>
        <v>3201</v>
      </c>
      <c r="E9" s="108">
        <v>2008</v>
      </c>
      <c r="F9" s="43">
        <f t="shared" si="2"/>
        <v>4016</v>
      </c>
      <c r="H9" s="109">
        <v>2008</v>
      </c>
      <c r="I9" s="99">
        <f t="shared" si="3"/>
        <v>4016</v>
      </c>
      <c r="J9" s="1"/>
      <c r="L9" s="98">
        <v>5</v>
      </c>
      <c r="M9" s="99">
        <v>3222</v>
      </c>
      <c r="N9" s="100">
        <f t="shared" si="4"/>
        <v>10.394889663182346</v>
      </c>
      <c r="O9" s="100">
        <f t="shared" si="5"/>
        <v>45.845190665907793</v>
      </c>
      <c r="P9" s="100">
        <f t="shared" si="6"/>
        <v>96.294082486551105</v>
      </c>
      <c r="Q9" s="100">
        <f t="shared" si="7"/>
        <v>302.81954887218046</v>
      </c>
      <c r="R9" s="100">
        <f t="shared" si="8"/>
        <v>1334.1614906832299</v>
      </c>
      <c r="S9" s="101"/>
      <c r="T9" s="102">
        <v>5</v>
      </c>
      <c r="U9" s="100">
        <f t="shared" si="9"/>
        <v>5.1974448315911728</v>
      </c>
      <c r="V9" s="100">
        <f t="shared" si="0"/>
        <v>22.922595332953897</v>
      </c>
      <c r="W9" s="100">
        <f t="shared" si="0"/>
        <v>48.147041243275552</v>
      </c>
      <c r="X9" s="100">
        <f t="shared" si="0"/>
        <v>151.40977443609023</v>
      </c>
      <c r="Y9" s="101"/>
      <c r="Z9" s="102">
        <v>5</v>
      </c>
      <c r="AA9" s="100">
        <f t="shared" si="10"/>
        <v>1.0394889663182345</v>
      </c>
      <c r="AB9" s="100">
        <f t="shared" si="1"/>
        <v>4.5845190665907793</v>
      </c>
      <c r="AC9" s="100">
        <f t="shared" si="1"/>
        <v>9.6294082486551105</v>
      </c>
      <c r="AD9" s="100">
        <f t="shared" si="1"/>
        <v>30.281954887218046</v>
      </c>
    </row>
    <row r="10" spans="1:30">
      <c r="B10" s="93" t="s">
        <v>306</v>
      </c>
      <c r="C10" s="111">
        <v>6</v>
      </c>
      <c r="D10" s="1">
        <f t="shared" ca="1" si="11"/>
        <v>6469</v>
      </c>
      <c r="E10" s="108">
        <v>4217</v>
      </c>
      <c r="F10" s="43">
        <f t="shared" si="2"/>
        <v>8434</v>
      </c>
      <c r="H10" s="109">
        <v>4217</v>
      </c>
      <c r="I10" s="99">
        <f t="shared" si="3"/>
        <v>8434</v>
      </c>
      <c r="J10" s="1"/>
      <c r="L10" s="98">
        <v>6</v>
      </c>
      <c r="M10" s="99">
        <v>3445</v>
      </c>
      <c r="N10" s="100">
        <f t="shared" si="4"/>
        <v>11.114337333849528</v>
      </c>
      <c r="O10" s="100">
        <f t="shared" si="5"/>
        <v>49.018212862834375</v>
      </c>
      <c r="P10" s="100">
        <f t="shared" si="6"/>
        <v>102.9587567244471</v>
      </c>
      <c r="Q10" s="100">
        <f t="shared" si="7"/>
        <v>323.77819548872179</v>
      </c>
      <c r="R10" s="100">
        <f t="shared" si="8"/>
        <v>1426.5010351966873</v>
      </c>
      <c r="S10" s="101"/>
      <c r="T10" s="102">
        <v>6</v>
      </c>
      <c r="U10" s="100">
        <f t="shared" si="9"/>
        <v>5.5571686669247642</v>
      </c>
      <c r="V10" s="100">
        <f t="shared" si="0"/>
        <v>24.509106431417187</v>
      </c>
      <c r="W10" s="100">
        <f t="shared" si="0"/>
        <v>51.479378362223549</v>
      </c>
      <c r="X10" s="100">
        <f t="shared" si="0"/>
        <v>161.8890977443609</v>
      </c>
      <c r="Y10" s="101"/>
      <c r="Z10" s="102">
        <v>6</v>
      </c>
      <c r="AA10" s="100">
        <f t="shared" si="10"/>
        <v>1.1114337333849529</v>
      </c>
      <c r="AB10" s="100">
        <f t="shared" si="1"/>
        <v>4.9018212862834378</v>
      </c>
      <c r="AC10" s="100">
        <f t="shared" si="1"/>
        <v>10.29587567244471</v>
      </c>
      <c r="AD10" s="100">
        <f t="shared" si="1"/>
        <v>32.377819548872182</v>
      </c>
    </row>
    <row r="11" spans="1:30" ht="17.25" thickBot="1">
      <c r="B11" s="112" t="s">
        <v>307</v>
      </c>
      <c r="C11" s="113">
        <v>7</v>
      </c>
      <c r="D11" s="114">
        <f t="shared" ca="1" si="11"/>
        <v>17090</v>
      </c>
      <c r="E11" s="115">
        <v>8856</v>
      </c>
      <c r="F11" s="44">
        <f t="shared" si="2"/>
        <v>17712</v>
      </c>
      <c r="H11" s="116">
        <v>8856</v>
      </c>
      <c r="I11" s="117">
        <f t="shared" si="3"/>
        <v>17712</v>
      </c>
      <c r="J11" s="1"/>
      <c r="L11" s="98">
        <v>7</v>
      </c>
      <c r="M11" s="99">
        <v>3679</v>
      </c>
      <c r="N11" s="100">
        <f t="shared" si="4"/>
        <v>11.869273454639307</v>
      </c>
      <c r="O11" s="100">
        <f t="shared" si="5"/>
        <v>52.347751849743879</v>
      </c>
      <c r="P11" s="100">
        <f t="shared" si="6"/>
        <v>109.95218170950388</v>
      </c>
      <c r="Q11" s="100">
        <f t="shared" si="7"/>
        <v>345.77067669172931</v>
      </c>
      <c r="R11" s="100">
        <f t="shared" si="8"/>
        <v>1523.3954451345755</v>
      </c>
      <c r="S11" s="101"/>
      <c r="T11" s="102">
        <v>7</v>
      </c>
      <c r="U11" s="100">
        <f t="shared" si="9"/>
        <v>5.9346367273196536</v>
      </c>
      <c r="V11" s="100">
        <f t="shared" si="0"/>
        <v>26.17387592487194</v>
      </c>
      <c r="W11" s="100">
        <f t="shared" si="0"/>
        <v>54.976090854751938</v>
      </c>
      <c r="X11" s="100">
        <f t="shared" si="0"/>
        <v>172.88533834586465</v>
      </c>
      <c r="Y11" s="101"/>
      <c r="Z11" s="102">
        <v>7</v>
      </c>
      <c r="AA11" s="100">
        <f t="shared" si="10"/>
        <v>1.1869273454639306</v>
      </c>
      <c r="AB11" s="100">
        <f t="shared" si="1"/>
        <v>5.2347751849743878</v>
      </c>
      <c r="AC11" s="100">
        <f t="shared" si="1"/>
        <v>10.995218170950388</v>
      </c>
      <c r="AD11" s="100">
        <f t="shared" si="1"/>
        <v>34.577067669172934</v>
      </c>
    </row>
    <row r="12" spans="1:30">
      <c r="L12" s="98">
        <v>8</v>
      </c>
      <c r="M12" s="99">
        <v>3924</v>
      </c>
      <c r="N12" s="100">
        <f t="shared" si="4"/>
        <v>12.659698025551682</v>
      </c>
      <c r="O12" s="100">
        <f t="shared" si="5"/>
        <v>55.833807626636307</v>
      </c>
      <c r="P12" s="100">
        <f t="shared" si="6"/>
        <v>117.27435744172145</v>
      </c>
      <c r="Q12" s="100">
        <f t="shared" si="7"/>
        <v>368.79699248120301</v>
      </c>
      <c r="R12" s="100">
        <f t="shared" si="8"/>
        <v>1624.8447204968943</v>
      </c>
      <c r="S12" s="101"/>
      <c r="T12" s="102">
        <v>8</v>
      </c>
      <c r="U12" s="100">
        <f t="shared" si="9"/>
        <v>6.3298490127758411</v>
      </c>
      <c r="V12" s="100">
        <f t="shared" si="0"/>
        <v>27.916903813318154</v>
      </c>
      <c r="W12" s="100">
        <f t="shared" si="0"/>
        <v>58.637178720860724</v>
      </c>
      <c r="X12" s="100">
        <f t="shared" si="0"/>
        <v>184.3984962406015</v>
      </c>
      <c r="Y12" s="101"/>
      <c r="Z12" s="102">
        <v>8</v>
      </c>
      <c r="AA12" s="100">
        <f t="shared" si="10"/>
        <v>1.2659698025551682</v>
      </c>
      <c r="AB12" s="100">
        <f t="shared" si="1"/>
        <v>5.5833807626636309</v>
      </c>
      <c r="AC12" s="100">
        <f t="shared" si="1"/>
        <v>11.727435744172144</v>
      </c>
      <c r="AD12" s="100">
        <f t="shared" si="1"/>
        <v>36.879699248120303</v>
      </c>
    </row>
    <row r="13" spans="1:30">
      <c r="A13" s="104">
        <v>77</v>
      </c>
      <c r="L13" s="98">
        <v>9</v>
      </c>
      <c r="M13" s="99">
        <v>4181</v>
      </c>
      <c r="N13" s="100">
        <f t="shared" si="4"/>
        <v>13.488837269325073</v>
      </c>
      <c r="O13" s="100">
        <f t="shared" si="5"/>
        <v>59.490608992601025</v>
      </c>
      <c r="P13" s="100">
        <f t="shared" si="6"/>
        <v>124.95517035265989</v>
      </c>
      <c r="Q13" s="100">
        <f t="shared" si="7"/>
        <v>392.95112781954884</v>
      </c>
      <c r="R13" s="100">
        <f t="shared" si="8"/>
        <v>1731.2629399585921</v>
      </c>
      <c r="S13" s="101"/>
      <c r="T13" s="102">
        <v>9</v>
      </c>
      <c r="U13" s="100">
        <f t="shared" si="9"/>
        <v>6.7444186346625363</v>
      </c>
      <c r="V13" s="100">
        <f t="shared" si="0"/>
        <v>29.745304496300513</v>
      </c>
      <c r="W13" s="100">
        <f t="shared" si="0"/>
        <v>62.477585176329946</v>
      </c>
      <c r="X13" s="100">
        <f t="shared" si="0"/>
        <v>196.47556390977442</v>
      </c>
      <c r="Y13" s="101"/>
      <c r="Z13" s="102">
        <v>9</v>
      </c>
      <c r="AA13" s="100">
        <f t="shared" si="10"/>
        <v>1.3488837269325074</v>
      </c>
      <c r="AB13" s="100">
        <f t="shared" si="1"/>
        <v>5.9490608992601022</v>
      </c>
      <c r="AC13" s="100">
        <f t="shared" si="1"/>
        <v>12.495517035265989</v>
      </c>
      <c r="AD13" s="100">
        <f t="shared" si="1"/>
        <v>39.295112781954884</v>
      </c>
    </row>
    <row r="14" spans="1:30">
      <c r="A14" s="104">
        <v>161</v>
      </c>
      <c r="L14" s="118">
        <v>10</v>
      </c>
      <c r="M14" s="119">
        <v>5562</v>
      </c>
      <c r="N14" s="100">
        <f t="shared" si="4"/>
        <v>17.944250871080136</v>
      </c>
      <c r="O14" s="100">
        <f t="shared" si="5"/>
        <v>79.14058053500284</v>
      </c>
      <c r="P14" s="100">
        <f t="shared" si="6"/>
        <v>166.22833233711896</v>
      </c>
      <c r="Q14" s="100">
        <f t="shared" si="7"/>
        <v>522.74436090225561</v>
      </c>
      <c r="R14" s="100">
        <f t="shared" si="8"/>
        <v>2303.1055900621118</v>
      </c>
      <c r="S14" s="120"/>
      <c r="T14" s="121">
        <v>10</v>
      </c>
      <c r="U14" s="122">
        <f t="shared" si="9"/>
        <v>8.9721254355400681</v>
      </c>
      <c r="V14" s="122">
        <f t="shared" si="0"/>
        <v>39.57029026750142</v>
      </c>
      <c r="W14" s="122">
        <f t="shared" si="0"/>
        <v>83.114166168559478</v>
      </c>
      <c r="X14" s="122">
        <f t="shared" si="0"/>
        <v>261.3721804511278</v>
      </c>
      <c r="Y14" s="120"/>
      <c r="Z14" s="121">
        <v>10</v>
      </c>
      <c r="AA14" s="122">
        <f t="shared" si="10"/>
        <v>1.7944250871080136</v>
      </c>
      <c r="AB14" s="122">
        <f t="shared" si="1"/>
        <v>7.914058053500284</v>
      </c>
      <c r="AC14" s="122">
        <f t="shared" si="1"/>
        <v>16.622833233711894</v>
      </c>
      <c r="AD14" s="122">
        <f t="shared" si="1"/>
        <v>52.274436090225564</v>
      </c>
    </row>
    <row r="15" spans="1:30">
      <c r="A15" s="104">
        <v>338</v>
      </c>
      <c r="L15" s="98">
        <v>11</v>
      </c>
      <c r="M15" s="99">
        <v>5911</v>
      </c>
      <c r="N15" s="100">
        <f t="shared" si="4"/>
        <v>19.070202606787969</v>
      </c>
      <c r="O15" s="100">
        <f t="shared" si="5"/>
        <v>84.106431417188389</v>
      </c>
      <c r="P15" s="100">
        <f t="shared" si="6"/>
        <v>176.65869695158398</v>
      </c>
      <c r="Q15" s="100">
        <f t="shared" si="7"/>
        <v>555.54511278195491</v>
      </c>
      <c r="R15" s="100">
        <f t="shared" si="8"/>
        <v>2447.6190476190477</v>
      </c>
      <c r="S15" s="101"/>
      <c r="T15" s="102">
        <v>11</v>
      </c>
      <c r="U15" s="100">
        <f t="shared" si="9"/>
        <v>9.5351013033939847</v>
      </c>
      <c r="V15" s="100">
        <f t="shared" si="0"/>
        <v>42.053215708594195</v>
      </c>
      <c r="W15" s="100">
        <f t="shared" si="0"/>
        <v>88.329348475791988</v>
      </c>
      <c r="X15" s="100">
        <f t="shared" si="0"/>
        <v>277.77255639097746</v>
      </c>
      <c r="Y15" s="101"/>
      <c r="Z15" s="102">
        <v>11</v>
      </c>
      <c r="AA15" s="100">
        <f t="shared" si="10"/>
        <v>1.9070202606787969</v>
      </c>
      <c r="AB15" s="100">
        <f t="shared" si="1"/>
        <v>8.4106431417188396</v>
      </c>
      <c r="AC15" s="100">
        <f t="shared" si="1"/>
        <v>17.665869695158399</v>
      </c>
      <c r="AD15" s="100">
        <f t="shared" si="1"/>
        <v>55.554511278195491</v>
      </c>
    </row>
    <row r="16" spans="1:30">
      <c r="A16" s="123">
        <v>709</v>
      </c>
      <c r="L16" s="98">
        <v>12</v>
      </c>
      <c r="M16" s="99">
        <v>6275</v>
      </c>
      <c r="N16" s="100">
        <f t="shared" si="4"/>
        <v>20.244547683572073</v>
      </c>
      <c r="O16" s="100">
        <f t="shared" si="5"/>
        <v>89.285714285714278</v>
      </c>
      <c r="P16" s="100">
        <f t="shared" si="6"/>
        <v>187.53735803945008</v>
      </c>
      <c r="Q16" s="100">
        <f t="shared" si="7"/>
        <v>589.75563909774428</v>
      </c>
      <c r="R16" s="100">
        <f t="shared" si="8"/>
        <v>2598.3436853002072</v>
      </c>
      <c r="S16" s="101"/>
      <c r="T16" s="102">
        <v>12</v>
      </c>
      <c r="U16" s="100">
        <f t="shared" si="9"/>
        <v>10.122273841786036</v>
      </c>
      <c r="V16" s="100">
        <f t="shared" si="0"/>
        <v>44.642857142857139</v>
      </c>
      <c r="W16" s="100">
        <f t="shared" si="0"/>
        <v>93.768679019725042</v>
      </c>
      <c r="X16" s="100">
        <f t="shared" si="0"/>
        <v>294.87781954887214</v>
      </c>
      <c r="Y16" s="101"/>
      <c r="Z16" s="102">
        <v>12</v>
      </c>
      <c r="AA16" s="100">
        <f t="shared" si="10"/>
        <v>2.0244547683572072</v>
      </c>
      <c r="AB16" s="100">
        <f t="shared" si="1"/>
        <v>8.928571428571427</v>
      </c>
      <c r="AC16" s="100">
        <f t="shared" si="1"/>
        <v>18.753735803945009</v>
      </c>
      <c r="AD16" s="100">
        <f t="shared" si="1"/>
        <v>58.975563909774429</v>
      </c>
    </row>
    <row r="17" spans="1:30" ht="17.25" thickBot="1">
      <c r="A17" s="123">
        <v>1488</v>
      </c>
      <c r="L17" s="98">
        <v>13</v>
      </c>
      <c r="M17" s="99">
        <v>6653</v>
      </c>
      <c r="N17" s="100">
        <f t="shared" si="4"/>
        <v>21.464059878694023</v>
      </c>
      <c r="O17" s="100">
        <f t="shared" si="5"/>
        <v>94.664200341491181</v>
      </c>
      <c r="P17" s="100">
        <f t="shared" si="6"/>
        <v>198.8344291691572</v>
      </c>
      <c r="Q17" s="100">
        <f t="shared" si="7"/>
        <v>625.28195488721803</v>
      </c>
      <c r="R17" s="100">
        <f t="shared" si="8"/>
        <v>2754.8654244306417</v>
      </c>
      <c r="S17" s="101"/>
      <c r="T17" s="102">
        <v>13</v>
      </c>
      <c r="U17" s="100">
        <f t="shared" si="9"/>
        <v>10.732029939347012</v>
      </c>
      <c r="V17" s="100">
        <f t="shared" si="0"/>
        <v>47.332100170745591</v>
      </c>
      <c r="W17" s="100">
        <f t="shared" si="0"/>
        <v>99.417214584578602</v>
      </c>
      <c r="X17" s="100">
        <f t="shared" si="0"/>
        <v>312.64097744360902</v>
      </c>
      <c r="Y17" s="101"/>
      <c r="Z17" s="102">
        <v>13</v>
      </c>
      <c r="AA17" s="100">
        <f t="shared" si="10"/>
        <v>2.1464059878694024</v>
      </c>
      <c r="AB17" s="100">
        <f t="shared" si="1"/>
        <v>9.4664200341491185</v>
      </c>
      <c r="AC17" s="100">
        <f t="shared" si="1"/>
        <v>19.883442916915719</v>
      </c>
      <c r="AD17" s="100">
        <f t="shared" si="1"/>
        <v>62.528195488721806</v>
      </c>
    </row>
    <row r="18" spans="1:30" ht="17.25" thickBot="1">
      <c r="A18" s="123">
        <v>3124</v>
      </c>
      <c r="D18" s="2085" t="s">
        <v>308</v>
      </c>
      <c r="E18" s="2086"/>
      <c r="L18" s="98">
        <v>14</v>
      </c>
      <c r="M18" s="99">
        <v>7046</v>
      </c>
      <c r="N18" s="100">
        <f t="shared" si="4"/>
        <v>22.73196541489224</v>
      </c>
      <c r="O18" s="100">
        <f t="shared" si="5"/>
        <v>100.25611838360842</v>
      </c>
      <c r="P18" s="100">
        <f t="shared" si="6"/>
        <v>210.57979677226538</v>
      </c>
      <c r="Q18" s="100">
        <f t="shared" si="7"/>
        <v>662.21804511278197</v>
      </c>
      <c r="R18" s="100">
        <f t="shared" si="8"/>
        <v>2917.5983436853003</v>
      </c>
      <c r="S18" s="101"/>
      <c r="T18" s="102">
        <v>14</v>
      </c>
      <c r="U18" s="100">
        <f t="shared" si="9"/>
        <v>11.36598270744612</v>
      </c>
      <c r="V18" s="100">
        <f t="shared" si="0"/>
        <v>50.128059191804212</v>
      </c>
      <c r="W18" s="100">
        <f t="shared" si="0"/>
        <v>105.28989838613269</v>
      </c>
      <c r="X18" s="100">
        <f t="shared" si="0"/>
        <v>331.10902255639098</v>
      </c>
      <c r="Y18" s="101"/>
      <c r="Z18" s="102">
        <v>14</v>
      </c>
      <c r="AA18" s="100">
        <f t="shared" si="10"/>
        <v>2.2731965414892241</v>
      </c>
      <c r="AB18" s="100">
        <f t="shared" si="1"/>
        <v>10.025611838360842</v>
      </c>
      <c r="AC18" s="100">
        <f t="shared" si="1"/>
        <v>21.057979677226538</v>
      </c>
      <c r="AD18" s="100">
        <f t="shared" si="1"/>
        <v>66.221804511278194</v>
      </c>
    </row>
    <row r="19" spans="1:30" ht="17.25" thickBot="1">
      <c r="A19" s="123">
        <v>6560</v>
      </c>
      <c r="D19" s="124">
        <v>17.5</v>
      </c>
      <c r="E19" s="125" t="s">
        <v>309</v>
      </c>
      <c r="L19" s="98">
        <v>15</v>
      </c>
      <c r="M19" s="99">
        <v>7452</v>
      </c>
      <c r="N19" s="100">
        <f t="shared" si="4"/>
        <v>24.041811846689892</v>
      </c>
      <c r="O19" s="100">
        <f t="shared" si="5"/>
        <v>106.0330108138873</v>
      </c>
      <c r="P19" s="100">
        <f t="shared" si="6"/>
        <v>222.7136879856545</v>
      </c>
      <c r="Q19" s="100">
        <f t="shared" si="7"/>
        <v>700.37593984962405</v>
      </c>
      <c r="R19" s="100">
        <f t="shared" si="8"/>
        <v>3085.7142857142858</v>
      </c>
      <c r="S19" s="101"/>
      <c r="T19" s="102">
        <v>15</v>
      </c>
      <c r="U19" s="100">
        <f t="shared" si="9"/>
        <v>12.020905923344946</v>
      </c>
      <c r="V19" s="100">
        <f t="shared" si="0"/>
        <v>53.016505406943651</v>
      </c>
      <c r="W19" s="100">
        <f t="shared" si="0"/>
        <v>111.35684399282725</v>
      </c>
      <c r="X19" s="100">
        <f t="shared" si="0"/>
        <v>350.18796992481202</v>
      </c>
      <c r="Y19" s="101"/>
      <c r="Z19" s="102">
        <v>15</v>
      </c>
      <c r="AA19" s="100">
        <f t="shared" si="10"/>
        <v>2.4041811846689893</v>
      </c>
      <c r="AB19" s="100">
        <f t="shared" si="1"/>
        <v>10.603301081388731</v>
      </c>
      <c r="AC19" s="100">
        <f t="shared" si="1"/>
        <v>22.271368798565451</v>
      </c>
      <c r="AD19" s="100">
        <f t="shared" si="1"/>
        <v>70.037593984962399</v>
      </c>
    </row>
    <row r="20" spans="1:30" ht="17.25" thickBot="1">
      <c r="A20" s="108">
        <v>921</v>
      </c>
      <c r="G20" s="126"/>
      <c r="H20" s="127" t="s">
        <v>310</v>
      </c>
      <c r="I20" s="128" t="s">
        <v>311</v>
      </c>
      <c r="L20" s="98">
        <v>16</v>
      </c>
      <c r="M20" s="99">
        <v>7873</v>
      </c>
      <c r="N20" s="100">
        <f t="shared" si="4"/>
        <v>25.400051619563811</v>
      </c>
      <c r="O20" s="100">
        <f t="shared" si="5"/>
        <v>112.02333523050655</v>
      </c>
      <c r="P20" s="100">
        <f t="shared" si="6"/>
        <v>235.29587567244471</v>
      </c>
      <c r="Q20" s="100">
        <f t="shared" si="7"/>
        <v>739.9436090225563</v>
      </c>
      <c r="R20" s="100">
        <f t="shared" si="8"/>
        <v>3260.0414078674949</v>
      </c>
      <c r="S20" s="101"/>
      <c r="T20" s="102">
        <v>16</v>
      </c>
      <c r="U20" s="100">
        <f t="shared" si="9"/>
        <v>12.700025809781906</v>
      </c>
      <c r="V20" s="100">
        <f t="shared" si="0"/>
        <v>56.011667615253273</v>
      </c>
      <c r="W20" s="100">
        <f t="shared" si="0"/>
        <v>117.64793783622235</v>
      </c>
      <c r="X20" s="100">
        <f t="shared" si="0"/>
        <v>369.97180451127815</v>
      </c>
      <c r="Y20" s="101"/>
      <c r="Z20" s="102">
        <v>16</v>
      </c>
      <c r="AA20" s="100">
        <f t="shared" si="10"/>
        <v>2.540005161956381</v>
      </c>
      <c r="AB20" s="100">
        <f t="shared" si="1"/>
        <v>11.202333523050655</v>
      </c>
      <c r="AC20" s="100">
        <f t="shared" si="1"/>
        <v>23.529587567244469</v>
      </c>
      <c r="AD20" s="100">
        <f t="shared" si="1"/>
        <v>73.994360902255636</v>
      </c>
    </row>
    <row r="21" spans="1:30" ht="17.25" thickBot="1">
      <c r="A21" s="108">
        <v>1934</v>
      </c>
      <c r="C21" s="83" t="s">
        <v>312</v>
      </c>
      <c r="D21" s="129" t="s">
        <v>313</v>
      </c>
      <c r="E21" s="84" t="s">
        <v>314</v>
      </c>
      <c r="G21" s="83" t="s">
        <v>312</v>
      </c>
      <c r="H21" s="130">
        <f>(I21/50)</f>
        <v>1</v>
      </c>
      <c r="I21" s="131">
        <v>50</v>
      </c>
      <c r="L21" s="98">
        <v>17</v>
      </c>
      <c r="M21" s="99">
        <v>8308</v>
      </c>
      <c r="N21" s="100">
        <f t="shared" si="4"/>
        <v>26.803458510775581</v>
      </c>
      <c r="O21" s="100">
        <f t="shared" si="5"/>
        <v>118.21286283437678</v>
      </c>
      <c r="P21" s="100">
        <f t="shared" si="6"/>
        <v>248.2964734010759</v>
      </c>
      <c r="Q21" s="100">
        <f t="shared" si="7"/>
        <v>780.82706766917283</v>
      </c>
      <c r="R21" s="100">
        <f t="shared" si="8"/>
        <v>3440.1656314699794</v>
      </c>
      <c r="S21" s="101"/>
      <c r="T21" s="102">
        <v>17</v>
      </c>
      <c r="U21" s="100">
        <f t="shared" si="9"/>
        <v>13.40172925538779</v>
      </c>
      <c r="V21" s="100">
        <f t="shared" si="9"/>
        <v>59.106431417188389</v>
      </c>
      <c r="W21" s="100">
        <f t="shared" si="9"/>
        <v>124.14823670053795</v>
      </c>
      <c r="X21" s="100">
        <f t="shared" si="9"/>
        <v>390.41353383458642</v>
      </c>
      <c r="Y21" s="101"/>
      <c r="Z21" s="102">
        <v>17</v>
      </c>
      <c r="AA21" s="100">
        <f t="shared" si="10"/>
        <v>2.6803458510775582</v>
      </c>
      <c r="AB21" s="100">
        <f t="shared" si="10"/>
        <v>11.821286283437678</v>
      </c>
      <c r="AC21" s="100">
        <f t="shared" si="10"/>
        <v>24.829647340107591</v>
      </c>
      <c r="AD21" s="100">
        <f t="shared" si="10"/>
        <v>78.082706766917283</v>
      </c>
    </row>
    <row r="22" spans="1:30">
      <c r="A22" s="108">
        <v>4061</v>
      </c>
      <c r="C22" s="132">
        <v>7</v>
      </c>
      <c r="D22" s="133">
        <f>VLOOKUP(C22,$C$5:$F$11,3,0)</f>
        <v>8856</v>
      </c>
      <c r="E22" s="97">
        <f t="shared" ref="E22:E27" si="12">VLOOKUP(C22,$C$5:$F$11,4,0)</f>
        <v>17712</v>
      </c>
      <c r="G22" s="132">
        <f>$C$22</f>
        <v>7</v>
      </c>
      <c r="H22" s="4">
        <f>$E22*($H$21)*($D$19/100)</f>
        <v>3099.6</v>
      </c>
      <c r="I22" s="134">
        <f>H22*0.1</f>
        <v>309.96000000000004</v>
      </c>
      <c r="J22" s="2087" t="s">
        <v>315</v>
      </c>
      <c r="K22" s="1"/>
      <c r="L22" s="98">
        <v>18</v>
      </c>
      <c r="M22" s="99">
        <v>8757</v>
      </c>
      <c r="N22" s="100">
        <f t="shared" si="4"/>
        <v>28.252032520325201</v>
      </c>
      <c r="O22" s="100">
        <f t="shared" si="5"/>
        <v>124.60159362549801</v>
      </c>
      <c r="P22" s="100">
        <f t="shared" si="6"/>
        <v>261.71548117154811</v>
      </c>
      <c r="Q22" s="100">
        <f t="shared" si="7"/>
        <v>823.02631578947364</v>
      </c>
      <c r="R22" s="100">
        <f t="shared" si="8"/>
        <v>3626.086956521739</v>
      </c>
      <c r="S22" s="101"/>
      <c r="T22" s="102">
        <v>18</v>
      </c>
      <c r="U22" s="100">
        <f t="shared" si="9"/>
        <v>14.126016260162601</v>
      </c>
      <c r="V22" s="100">
        <f t="shared" si="9"/>
        <v>62.300796812749006</v>
      </c>
      <c r="W22" s="100">
        <f t="shared" si="9"/>
        <v>130.85774058577405</v>
      </c>
      <c r="X22" s="100">
        <f t="shared" si="9"/>
        <v>411.51315789473682</v>
      </c>
      <c r="Y22" s="101"/>
      <c r="Z22" s="102">
        <v>18</v>
      </c>
      <c r="AA22" s="100">
        <f t="shared" si="10"/>
        <v>2.8252032520325203</v>
      </c>
      <c r="AB22" s="100">
        <f t="shared" si="10"/>
        <v>12.460159362549801</v>
      </c>
      <c r="AC22" s="100">
        <f t="shared" si="10"/>
        <v>26.17154811715481</v>
      </c>
      <c r="AD22" s="100">
        <f t="shared" si="10"/>
        <v>82.30263157894737</v>
      </c>
    </row>
    <row r="23" spans="1:30">
      <c r="A23" s="108">
        <v>8528</v>
      </c>
      <c r="C23" s="98">
        <v>6</v>
      </c>
      <c r="D23" s="102">
        <f t="shared" ref="D23:D27" si="13">VLOOKUP(C23,$C$5:$F$11,3,0)</f>
        <v>4217</v>
      </c>
      <c r="E23" s="99">
        <f t="shared" si="12"/>
        <v>8434</v>
      </c>
      <c r="G23" s="98">
        <f>$C$23</f>
        <v>6</v>
      </c>
      <c r="H23" s="135">
        <f t="shared" ref="H23:H27" si="14">$E23*($H$21)*($D$19/100)</f>
        <v>1475.9499999999998</v>
      </c>
      <c r="I23" s="136">
        <f t="shared" ref="I23:I27" si="15">H23*0.1</f>
        <v>147.595</v>
      </c>
      <c r="J23" s="2088"/>
      <c r="K23" s="1"/>
      <c r="L23" s="98">
        <v>19</v>
      </c>
      <c r="M23" s="99">
        <v>9221</v>
      </c>
      <c r="N23" s="100">
        <f t="shared" si="4"/>
        <v>29.748999870951089</v>
      </c>
      <c r="O23" s="100">
        <f t="shared" si="5"/>
        <v>131.20375640295958</v>
      </c>
      <c r="P23" s="100">
        <f t="shared" si="6"/>
        <v>275.58278541542137</v>
      </c>
      <c r="Q23" s="100">
        <f t="shared" si="7"/>
        <v>866.63533834586462</v>
      </c>
      <c r="R23" s="100">
        <f t="shared" si="8"/>
        <v>3818.2194616977226</v>
      </c>
      <c r="S23" s="101"/>
      <c r="T23" s="102">
        <v>19</v>
      </c>
      <c r="U23" s="100">
        <f t="shared" si="9"/>
        <v>14.874499935475544</v>
      </c>
      <c r="V23" s="100">
        <f t="shared" si="9"/>
        <v>65.601878201479792</v>
      </c>
      <c r="W23" s="100">
        <f t="shared" si="9"/>
        <v>137.79139270771068</v>
      </c>
      <c r="X23" s="100">
        <f t="shared" si="9"/>
        <v>433.31766917293231</v>
      </c>
      <c r="Y23" s="101"/>
      <c r="Z23" s="102">
        <v>19</v>
      </c>
      <c r="AA23" s="100">
        <f t="shared" si="10"/>
        <v>2.9748999870951089</v>
      </c>
      <c r="AB23" s="100">
        <f t="shared" si="10"/>
        <v>13.120375640295958</v>
      </c>
      <c r="AC23" s="100">
        <f t="shared" si="10"/>
        <v>27.558278541542137</v>
      </c>
      <c r="AD23" s="100">
        <f t="shared" si="10"/>
        <v>86.66353383458646</v>
      </c>
    </row>
    <row r="24" spans="1:30">
      <c r="C24" s="98">
        <v>5</v>
      </c>
      <c r="D24" s="102">
        <f t="shared" si="13"/>
        <v>2008</v>
      </c>
      <c r="E24" s="99">
        <f t="shared" si="12"/>
        <v>4016</v>
      </c>
      <c r="G24" s="98">
        <f>$C$24</f>
        <v>5</v>
      </c>
      <c r="H24" s="135">
        <f t="shared" si="14"/>
        <v>702.8</v>
      </c>
      <c r="I24" s="136">
        <f t="shared" si="15"/>
        <v>70.28</v>
      </c>
      <c r="J24" s="2088"/>
      <c r="L24" s="98">
        <v>20</v>
      </c>
      <c r="M24" s="99">
        <v>11640</v>
      </c>
      <c r="N24" s="100">
        <f t="shared" si="4"/>
        <v>37.553232675183892</v>
      </c>
      <c r="O24" s="100">
        <f t="shared" si="5"/>
        <v>165.62322140011383</v>
      </c>
      <c r="P24" s="100">
        <f t="shared" si="6"/>
        <v>347.87806335923489</v>
      </c>
      <c r="Q24" s="100">
        <f t="shared" si="7"/>
        <v>1093.984962406015</v>
      </c>
      <c r="R24" s="100">
        <f t="shared" si="8"/>
        <v>4819.8757763975154</v>
      </c>
      <c r="S24" s="101"/>
      <c r="T24" s="102">
        <v>20</v>
      </c>
      <c r="U24" s="100">
        <f t="shared" si="9"/>
        <v>18.776616337591946</v>
      </c>
      <c r="V24" s="100">
        <f t="shared" si="9"/>
        <v>82.811610700056917</v>
      </c>
      <c r="W24" s="100">
        <f t="shared" si="9"/>
        <v>173.93903167961744</v>
      </c>
      <c r="X24" s="100">
        <f t="shared" si="9"/>
        <v>546.99248120300751</v>
      </c>
      <c r="Y24" s="101"/>
      <c r="Z24" s="102">
        <v>20</v>
      </c>
      <c r="AA24" s="100">
        <f t="shared" si="10"/>
        <v>3.7553232675183894</v>
      </c>
      <c r="AB24" s="100">
        <f t="shared" si="10"/>
        <v>16.562322140011382</v>
      </c>
      <c r="AC24" s="100">
        <f t="shared" si="10"/>
        <v>34.787806335923491</v>
      </c>
      <c r="AD24" s="100">
        <f t="shared" si="10"/>
        <v>109.3984962406015</v>
      </c>
    </row>
    <row r="25" spans="1:30">
      <c r="A25" s="137">
        <v>0.1</v>
      </c>
      <c r="C25" s="98">
        <v>4</v>
      </c>
      <c r="D25" s="102">
        <f t="shared" si="13"/>
        <v>956</v>
      </c>
      <c r="E25" s="99">
        <f t="shared" si="12"/>
        <v>1912</v>
      </c>
      <c r="G25" s="98">
        <f>$C$25</f>
        <v>4</v>
      </c>
      <c r="H25" s="135">
        <f t="shared" si="14"/>
        <v>334.59999999999997</v>
      </c>
      <c r="I25" s="136">
        <f t="shared" si="15"/>
        <v>33.46</v>
      </c>
      <c r="J25" s="2088"/>
      <c r="L25" s="98">
        <v>21</v>
      </c>
      <c r="M25" s="99">
        <v>14686</v>
      </c>
      <c r="N25" s="100">
        <f t="shared" si="4"/>
        <v>47.380307136404689</v>
      </c>
      <c r="O25" s="100">
        <f t="shared" si="5"/>
        <v>208.96414342629481</v>
      </c>
      <c r="P25" s="100">
        <f t="shared" si="6"/>
        <v>438.91213389121339</v>
      </c>
      <c r="Q25" s="100">
        <f t="shared" si="7"/>
        <v>1380.2631578947369</v>
      </c>
      <c r="R25" s="100">
        <f t="shared" si="8"/>
        <v>6081.159420289855</v>
      </c>
      <c r="S25" s="101"/>
      <c r="T25" s="102">
        <v>21</v>
      </c>
      <c r="U25" s="100">
        <f t="shared" si="9"/>
        <v>23.690153568202344</v>
      </c>
      <c r="V25" s="100">
        <f t="shared" si="9"/>
        <v>104.48207171314741</v>
      </c>
      <c r="W25" s="100">
        <f t="shared" si="9"/>
        <v>219.45606694560669</v>
      </c>
      <c r="X25" s="100">
        <f t="shared" si="9"/>
        <v>690.13157894736844</v>
      </c>
      <c r="Y25" s="101"/>
      <c r="Z25" s="102">
        <v>21</v>
      </c>
      <c r="AA25" s="100">
        <f t="shared" si="10"/>
        <v>4.7380307136404687</v>
      </c>
      <c r="AB25" s="100">
        <f t="shared" si="10"/>
        <v>20.89641434262948</v>
      </c>
      <c r="AC25" s="100">
        <f t="shared" si="10"/>
        <v>43.89121338912134</v>
      </c>
      <c r="AD25" s="100">
        <f t="shared" si="10"/>
        <v>138.0263157894737</v>
      </c>
    </row>
    <row r="26" spans="1:30">
      <c r="A26" s="137">
        <v>0.2</v>
      </c>
      <c r="C26" s="98">
        <v>3</v>
      </c>
      <c r="D26" s="102">
        <f t="shared" si="13"/>
        <v>304</v>
      </c>
      <c r="E26" s="99">
        <f t="shared" si="12"/>
        <v>608</v>
      </c>
      <c r="G26" s="98">
        <f>$C$26</f>
        <v>3</v>
      </c>
      <c r="H26" s="135">
        <f t="shared" si="14"/>
        <v>106.39999999999999</v>
      </c>
      <c r="I26" s="136">
        <f t="shared" si="15"/>
        <v>10.64</v>
      </c>
      <c r="J26" s="2088"/>
      <c r="L26" s="98">
        <v>22</v>
      </c>
      <c r="M26" s="99">
        <v>15837</v>
      </c>
      <c r="N26" s="100">
        <f t="shared" si="4"/>
        <v>51.093689508323649</v>
      </c>
      <c r="O26" s="100">
        <f t="shared" si="5"/>
        <v>225.34149117814457</v>
      </c>
      <c r="P26" s="100">
        <f t="shared" si="6"/>
        <v>473.31141661685592</v>
      </c>
      <c r="Q26" s="100">
        <f t="shared" si="7"/>
        <v>1488.4398496240601</v>
      </c>
      <c r="R26" s="100">
        <f t="shared" si="8"/>
        <v>6557.7639751552797</v>
      </c>
      <c r="S26" s="101"/>
      <c r="T26" s="102">
        <v>22</v>
      </c>
      <c r="U26" s="100">
        <f t="shared" si="9"/>
        <v>25.546844754161825</v>
      </c>
      <c r="V26" s="100">
        <f t="shared" si="9"/>
        <v>112.67074558907228</v>
      </c>
      <c r="W26" s="100">
        <f t="shared" si="9"/>
        <v>236.65570830842796</v>
      </c>
      <c r="X26" s="100">
        <f t="shared" si="9"/>
        <v>744.21992481203006</v>
      </c>
      <c r="Y26" s="101"/>
      <c r="Z26" s="102">
        <v>22</v>
      </c>
      <c r="AA26" s="100">
        <f t="shared" si="10"/>
        <v>5.1093689508323648</v>
      </c>
      <c r="AB26" s="100">
        <f t="shared" si="10"/>
        <v>22.534149117814458</v>
      </c>
      <c r="AC26" s="100">
        <f t="shared" si="10"/>
        <v>47.331141661685592</v>
      </c>
      <c r="AD26" s="100">
        <f t="shared" si="10"/>
        <v>148.84398496240601</v>
      </c>
    </row>
    <row r="27" spans="1:30" ht="17.25" thickBot="1">
      <c r="A27" s="137">
        <v>0.3</v>
      </c>
      <c r="C27" s="138">
        <v>1</v>
      </c>
      <c r="D27" s="139">
        <f t="shared" si="13"/>
        <v>69</v>
      </c>
      <c r="E27" s="117">
        <f t="shared" si="12"/>
        <v>138</v>
      </c>
      <c r="G27" s="138">
        <f>$C$27</f>
        <v>1</v>
      </c>
      <c r="H27" s="140">
        <f t="shared" si="14"/>
        <v>24.15</v>
      </c>
      <c r="I27" s="141">
        <f t="shared" si="15"/>
        <v>2.415</v>
      </c>
      <c r="J27" s="2089"/>
      <c r="L27" s="98">
        <v>23</v>
      </c>
      <c r="M27" s="99">
        <v>17037</v>
      </c>
      <c r="N27" s="100">
        <f t="shared" si="4"/>
        <v>54.965156794425077</v>
      </c>
      <c r="O27" s="100">
        <f t="shared" si="5"/>
        <v>242.4160500853728</v>
      </c>
      <c r="P27" s="100">
        <f t="shared" si="6"/>
        <v>509.17513448894204</v>
      </c>
      <c r="Q27" s="100">
        <f t="shared" si="7"/>
        <v>1601.2218045112782</v>
      </c>
      <c r="R27" s="100">
        <f t="shared" si="8"/>
        <v>7054.6583850931675</v>
      </c>
      <c r="S27" s="101"/>
      <c r="T27" s="102">
        <v>23</v>
      </c>
      <c r="U27" s="100">
        <f t="shared" si="9"/>
        <v>27.482578397212539</v>
      </c>
      <c r="V27" s="100">
        <f t="shared" si="9"/>
        <v>121.2080250426864</v>
      </c>
      <c r="W27" s="100">
        <f t="shared" si="9"/>
        <v>254.58756724447102</v>
      </c>
      <c r="X27" s="100">
        <f t="shared" si="9"/>
        <v>800.61090225563908</v>
      </c>
      <c r="Y27" s="101"/>
      <c r="Z27" s="102">
        <v>23</v>
      </c>
      <c r="AA27" s="100">
        <f t="shared" si="10"/>
        <v>5.4965156794425081</v>
      </c>
      <c r="AB27" s="100">
        <f t="shared" si="10"/>
        <v>24.241605008537281</v>
      </c>
      <c r="AC27" s="100">
        <f t="shared" si="10"/>
        <v>50.917513448894205</v>
      </c>
      <c r="AD27" s="100">
        <f t="shared" si="10"/>
        <v>160.1221804511278</v>
      </c>
    </row>
    <row r="28" spans="1:30">
      <c r="A28" s="137">
        <v>0.4</v>
      </c>
      <c r="G28" s="142"/>
      <c r="L28" s="98">
        <v>24</v>
      </c>
      <c r="M28" s="99">
        <v>18283</v>
      </c>
      <c r="N28" s="100">
        <f t="shared" si="4"/>
        <v>58.985030326493735</v>
      </c>
      <c r="O28" s="100">
        <f t="shared" si="5"/>
        <v>260.14513375071141</v>
      </c>
      <c r="P28" s="100">
        <f t="shared" si="6"/>
        <v>546.41362821279142</v>
      </c>
      <c r="Q28" s="100">
        <f t="shared" si="7"/>
        <v>1718.3270676691729</v>
      </c>
      <c r="R28" s="100">
        <f t="shared" si="8"/>
        <v>7570.6004140786745</v>
      </c>
      <c r="S28" s="101"/>
      <c r="T28" s="102">
        <v>24</v>
      </c>
      <c r="U28" s="100">
        <f t="shared" si="9"/>
        <v>29.492515163246868</v>
      </c>
      <c r="V28" s="100">
        <f t="shared" si="9"/>
        <v>130.0725668753557</v>
      </c>
      <c r="W28" s="100">
        <f t="shared" si="9"/>
        <v>273.20681410639571</v>
      </c>
      <c r="X28" s="100">
        <f t="shared" si="9"/>
        <v>859.16353383458647</v>
      </c>
      <c r="Y28" s="101"/>
      <c r="Z28" s="102">
        <v>24</v>
      </c>
      <c r="AA28" s="100">
        <f t="shared" si="10"/>
        <v>5.8985030326493737</v>
      </c>
      <c r="AB28" s="100">
        <f t="shared" si="10"/>
        <v>26.014513375071139</v>
      </c>
      <c r="AC28" s="100">
        <f t="shared" si="10"/>
        <v>54.641362821279145</v>
      </c>
      <c r="AD28" s="100">
        <f t="shared" si="10"/>
        <v>171.83270676691728</v>
      </c>
    </row>
    <row r="29" spans="1:30">
      <c r="A29" s="137">
        <v>0.5</v>
      </c>
      <c r="G29" t="s">
        <v>316</v>
      </c>
      <c r="L29" s="118">
        <v>25</v>
      </c>
      <c r="M29" s="119">
        <v>19579</v>
      </c>
      <c r="N29" s="100">
        <f t="shared" si="4"/>
        <v>63.16621499548328</v>
      </c>
      <c r="O29" s="100">
        <f t="shared" si="5"/>
        <v>278.58565737051794</v>
      </c>
      <c r="P29" s="100">
        <f t="shared" si="6"/>
        <v>585.14644351464437</v>
      </c>
      <c r="Q29" s="100">
        <f t="shared" si="7"/>
        <v>1840.1315789473683</v>
      </c>
      <c r="R29" s="100">
        <f t="shared" si="8"/>
        <v>8107.246376811594</v>
      </c>
      <c r="S29" s="120"/>
      <c r="T29" s="121">
        <v>25</v>
      </c>
      <c r="U29" s="122">
        <f t="shared" si="9"/>
        <v>31.58310749774164</v>
      </c>
      <c r="V29" s="122">
        <f t="shared" si="9"/>
        <v>139.29282868525897</v>
      </c>
      <c r="W29" s="122">
        <f t="shared" si="9"/>
        <v>292.57322175732219</v>
      </c>
      <c r="X29" s="122">
        <f t="shared" si="9"/>
        <v>920.06578947368416</v>
      </c>
      <c r="Y29" s="120"/>
      <c r="Z29" s="121">
        <v>25</v>
      </c>
      <c r="AA29" s="122">
        <f t="shared" si="10"/>
        <v>6.3166214995483276</v>
      </c>
      <c r="AB29" s="122">
        <f t="shared" si="10"/>
        <v>27.858565737051794</v>
      </c>
      <c r="AC29" s="122">
        <f t="shared" si="10"/>
        <v>58.51464435146444</v>
      </c>
      <c r="AD29" s="122">
        <f t="shared" si="10"/>
        <v>184.01315789473682</v>
      </c>
    </row>
    <row r="30" spans="1:30">
      <c r="A30" s="137">
        <v>0.6</v>
      </c>
      <c r="C30" t="s">
        <v>317</v>
      </c>
      <c r="G30" t="s">
        <v>318</v>
      </c>
      <c r="L30" s="98">
        <v>26</v>
      </c>
      <c r="M30" s="99">
        <v>20923</v>
      </c>
      <c r="N30" s="100">
        <f t="shared" si="4"/>
        <v>67.502258355916879</v>
      </c>
      <c r="O30" s="100">
        <f t="shared" si="5"/>
        <v>297.70916334661354</v>
      </c>
      <c r="P30" s="100">
        <f t="shared" si="6"/>
        <v>625.31380753138069</v>
      </c>
      <c r="Q30" s="100">
        <f t="shared" si="7"/>
        <v>1966.4473684210525</v>
      </c>
      <c r="R30" s="100">
        <f t="shared" si="8"/>
        <v>8663.7681159420281</v>
      </c>
      <c r="S30" s="101"/>
      <c r="T30" s="102">
        <v>26</v>
      </c>
      <c r="U30" s="100">
        <f t="shared" si="9"/>
        <v>33.75112917795844</v>
      </c>
      <c r="V30" s="100">
        <f t="shared" si="9"/>
        <v>148.85458167330677</v>
      </c>
      <c r="W30" s="100">
        <f t="shared" si="9"/>
        <v>312.65690376569034</v>
      </c>
      <c r="X30" s="100">
        <f t="shared" si="9"/>
        <v>983.22368421052624</v>
      </c>
      <c r="Y30" s="101"/>
      <c r="Z30" s="102">
        <v>26</v>
      </c>
      <c r="AA30" s="100">
        <f t="shared" si="10"/>
        <v>6.7502258355916878</v>
      </c>
      <c r="AB30" s="100">
        <f t="shared" si="10"/>
        <v>29.770916334661354</v>
      </c>
      <c r="AC30" s="100">
        <f t="shared" si="10"/>
        <v>62.531380753138066</v>
      </c>
      <c r="AD30" s="100">
        <f t="shared" si="10"/>
        <v>196.64473684210526</v>
      </c>
    </row>
    <row r="31" spans="1:30">
      <c r="A31" s="137">
        <v>0.7</v>
      </c>
      <c r="C31" t="s">
        <v>319</v>
      </c>
      <c r="L31" s="98">
        <v>27</v>
      </c>
      <c r="M31" s="99">
        <v>22315</v>
      </c>
      <c r="N31" s="100">
        <f t="shared" si="4"/>
        <v>71.993160407794548</v>
      </c>
      <c r="O31" s="100">
        <f t="shared" si="5"/>
        <v>317.51565167899827</v>
      </c>
      <c r="P31" s="100">
        <f t="shared" si="6"/>
        <v>666.91572026300059</v>
      </c>
      <c r="Q31" s="100">
        <f t="shared" si="7"/>
        <v>2097.2744360902257</v>
      </c>
      <c r="R31" s="100">
        <f t="shared" si="8"/>
        <v>9240.1656314699794</v>
      </c>
      <c r="S31" s="101"/>
      <c r="T31" s="102">
        <v>27</v>
      </c>
      <c r="U31" s="100">
        <f t="shared" si="9"/>
        <v>35.996580203897274</v>
      </c>
      <c r="V31" s="100">
        <f t="shared" si="9"/>
        <v>158.75782583949913</v>
      </c>
      <c r="W31" s="100">
        <f t="shared" si="9"/>
        <v>333.4578601315003</v>
      </c>
      <c r="X31" s="100">
        <f t="shared" si="9"/>
        <v>1048.6372180451128</v>
      </c>
      <c r="Y31" s="101"/>
      <c r="Z31" s="102">
        <v>27</v>
      </c>
      <c r="AA31" s="100">
        <f t="shared" si="10"/>
        <v>7.199316040779455</v>
      </c>
      <c r="AB31" s="100">
        <f t="shared" si="10"/>
        <v>31.751565167899827</v>
      </c>
      <c r="AC31" s="100">
        <f t="shared" si="10"/>
        <v>66.691572026300065</v>
      </c>
      <c r="AD31" s="100">
        <f t="shared" si="10"/>
        <v>209.72744360902257</v>
      </c>
    </row>
    <row r="32" spans="1:30" ht="17.25" thickBot="1">
      <c r="A32" s="137">
        <v>0.8</v>
      </c>
      <c r="C32" t="s">
        <v>221</v>
      </c>
      <c r="L32" s="98">
        <v>28</v>
      </c>
      <c r="M32" s="99">
        <v>23755</v>
      </c>
      <c r="N32" s="100">
        <f t="shared" si="4"/>
        <v>76.638921151116264</v>
      </c>
      <c r="O32" s="100">
        <f t="shared" si="5"/>
        <v>338.00512236767219</v>
      </c>
      <c r="P32" s="100">
        <f t="shared" si="6"/>
        <v>709.95218170950386</v>
      </c>
      <c r="Q32" s="100">
        <f t="shared" si="7"/>
        <v>2232.6127819548869</v>
      </c>
      <c r="R32" s="100">
        <f t="shared" si="8"/>
        <v>9836.4389233954444</v>
      </c>
      <c r="S32" s="101"/>
      <c r="T32" s="102">
        <v>28</v>
      </c>
      <c r="U32" s="100">
        <f t="shared" si="9"/>
        <v>38.319460575558132</v>
      </c>
      <c r="V32" s="100">
        <f t="shared" si="9"/>
        <v>169.00256118383609</v>
      </c>
      <c r="W32" s="100">
        <f t="shared" si="9"/>
        <v>354.97609085475193</v>
      </c>
      <c r="X32" s="100">
        <f t="shared" si="9"/>
        <v>1116.3063909774435</v>
      </c>
      <c r="Y32" s="101"/>
      <c r="Z32" s="102">
        <v>28</v>
      </c>
      <c r="AA32" s="100">
        <f t="shared" si="10"/>
        <v>7.6638921151116266</v>
      </c>
      <c r="AB32" s="100">
        <f t="shared" si="10"/>
        <v>33.800512236767219</v>
      </c>
      <c r="AC32" s="100">
        <f t="shared" si="10"/>
        <v>70.99521817095038</v>
      </c>
      <c r="AD32" s="100">
        <f t="shared" si="10"/>
        <v>223.2612781954887</v>
      </c>
    </row>
    <row r="33" spans="1:30">
      <c r="A33" s="137">
        <v>0.9</v>
      </c>
      <c r="C33" s="70" t="s">
        <v>320</v>
      </c>
      <c r="D33" s="71"/>
      <c r="E33" s="71"/>
      <c r="F33" s="72"/>
      <c r="L33" s="98">
        <v>29</v>
      </c>
      <c r="M33" s="99">
        <v>25243</v>
      </c>
      <c r="N33" s="100">
        <f t="shared" si="4"/>
        <v>81.439540585882042</v>
      </c>
      <c r="O33" s="100">
        <f t="shared" si="5"/>
        <v>359.17757541263518</v>
      </c>
      <c r="P33" s="100">
        <f t="shared" si="6"/>
        <v>754.42319187089061</v>
      </c>
      <c r="Q33" s="100">
        <f t="shared" si="7"/>
        <v>2372.4624060150377</v>
      </c>
      <c r="R33" s="100">
        <f t="shared" si="8"/>
        <v>10452.587991718427</v>
      </c>
      <c r="S33" s="101"/>
      <c r="T33" s="102">
        <v>29</v>
      </c>
      <c r="U33" s="100">
        <f t="shared" si="9"/>
        <v>40.719770292941021</v>
      </c>
      <c r="V33" s="100">
        <f t="shared" si="9"/>
        <v>179.58878770631759</v>
      </c>
      <c r="W33" s="100">
        <f t="shared" si="9"/>
        <v>377.2115959354453</v>
      </c>
      <c r="X33" s="100">
        <f t="shared" si="9"/>
        <v>1186.2312030075188</v>
      </c>
      <c r="Y33" s="101"/>
      <c r="Z33" s="102">
        <v>29</v>
      </c>
      <c r="AA33" s="100">
        <f t="shared" si="10"/>
        <v>8.1439540585882035</v>
      </c>
      <c r="AB33" s="100">
        <f t="shared" si="10"/>
        <v>35.917757541263519</v>
      </c>
      <c r="AC33" s="100">
        <f t="shared" si="10"/>
        <v>75.442319187089055</v>
      </c>
      <c r="AD33" s="100">
        <f t="shared" si="10"/>
        <v>237.24624060150376</v>
      </c>
    </row>
    <row r="34" spans="1:30" ht="17.25" thickBot="1">
      <c r="A34" s="137">
        <v>1</v>
      </c>
      <c r="C34" s="73" t="s">
        <v>321</v>
      </c>
      <c r="D34" s="74"/>
      <c r="E34" s="74"/>
      <c r="F34" s="75"/>
      <c r="L34" s="98">
        <v>30</v>
      </c>
      <c r="M34" s="99">
        <v>31244</v>
      </c>
      <c r="N34" s="100">
        <f t="shared" si="4"/>
        <v>100.80010323912762</v>
      </c>
      <c r="O34" s="100">
        <f t="shared" si="5"/>
        <v>444.56459874786566</v>
      </c>
      <c r="P34" s="100">
        <f t="shared" si="6"/>
        <v>933.77166766288099</v>
      </c>
      <c r="Q34" s="100">
        <f t="shared" si="7"/>
        <v>2936.4661654135339</v>
      </c>
      <c r="R34" s="100">
        <f t="shared" si="8"/>
        <v>12937.474120082816</v>
      </c>
      <c r="S34" s="101"/>
      <c r="T34" s="102">
        <v>30</v>
      </c>
      <c r="U34" s="143">
        <f t="shared" si="9"/>
        <v>50.400051619563811</v>
      </c>
      <c r="V34" s="143">
        <f t="shared" si="9"/>
        <v>222.28229937393283</v>
      </c>
      <c r="W34" s="143">
        <f t="shared" si="9"/>
        <v>466.88583383144049</v>
      </c>
      <c r="X34" s="143">
        <f t="shared" si="9"/>
        <v>1468.2330827067669</v>
      </c>
      <c r="Y34" s="101"/>
      <c r="Z34" s="102">
        <v>30</v>
      </c>
      <c r="AA34" s="143">
        <f t="shared" si="10"/>
        <v>10.080010323912763</v>
      </c>
      <c r="AB34" s="143">
        <f t="shared" si="10"/>
        <v>44.456459874786567</v>
      </c>
      <c r="AC34" s="143">
        <f t="shared" si="10"/>
        <v>93.377166766288099</v>
      </c>
      <c r="AD34" s="143">
        <f t="shared" si="10"/>
        <v>293.64661654135341</v>
      </c>
    </row>
    <row r="35" spans="1:30">
      <c r="A35" s="137">
        <v>1.1000000000000001</v>
      </c>
      <c r="C35" t="s">
        <v>322</v>
      </c>
      <c r="L35" s="98">
        <v>31</v>
      </c>
      <c r="M35" s="99">
        <v>33092</v>
      </c>
      <c r="N35" s="100">
        <f t="shared" si="4"/>
        <v>106.76216285972382</v>
      </c>
      <c r="O35" s="100">
        <f t="shared" si="5"/>
        <v>470.85941946499713</v>
      </c>
      <c r="P35" s="100">
        <f t="shared" si="6"/>
        <v>989.00179318589358</v>
      </c>
      <c r="Q35" s="100">
        <f t="shared" si="7"/>
        <v>3110.1503759398493</v>
      </c>
      <c r="R35" s="100">
        <f t="shared" si="8"/>
        <v>13702.691511387164</v>
      </c>
      <c r="S35" s="101"/>
      <c r="T35" s="102">
        <v>31</v>
      </c>
      <c r="U35" s="100">
        <f t="shared" si="9"/>
        <v>53.381081429861908</v>
      </c>
      <c r="V35" s="100">
        <f t="shared" si="9"/>
        <v>235.42970973249857</v>
      </c>
      <c r="W35" s="100">
        <f t="shared" si="9"/>
        <v>494.50089659294679</v>
      </c>
      <c r="X35" s="100">
        <f t="shared" si="9"/>
        <v>1555.0751879699246</v>
      </c>
      <c r="Y35" s="101"/>
      <c r="Z35" s="102">
        <v>31</v>
      </c>
      <c r="AA35" s="100">
        <f t="shared" si="10"/>
        <v>10.676216285972382</v>
      </c>
      <c r="AB35" s="100">
        <f t="shared" si="10"/>
        <v>47.085941946499716</v>
      </c>
      <c r="AC35" s="100">
        <f t="shared" si="10"/>
        <v>98.900179318589352</v>
      </c>
      <c r="AD35" s="100">
        <f t="shared" si="10"/>
        <v>311.01503759398491</v>
      </c>
    </row>
    <row r="36" spans="1:30">
      <c r="A36" s="137">
        <v>1.2</v>
      </c>
      <c r="C36" t="s">
        <v>323</v>
      </c>
      <c r="L36" s="98">
        <v>32</v>
      </c>
      <c r="M36" s="99">
        <v>34998</v>
      </c>
      <c r="N36" s="100">
        <f t="shared" si="4"/>
        <v>112.91134339914827</v>
      </c>
      <c r="O36" s="100">
        <f t="shared" si="5"/>
        <v>497.97951052931131</v>
      </c>
      <c r="P36" s="100">
        <f t="shared" si="6"/>
        <v>1045.9653317393902</v>
      </c>
      <c r="Q36" s="100">
        <f t="shared" si="7"/>
        <v>3289.2857142857142</v>
      </c>
      <c r="R36" s="100">
        <f t="shared" si="8"/>
        <v>14491.925465838509</v>
      </c>
      <c r="S36" s="101"/>
      <c r="T36" s="102">
        <v>32</v>
      </c>
      <c r="U36" s="100">
        <f t="shared" si="9"/>
        <v>56.455671699574133</v>
      </c>
      <c r="V36" s="100">
        <f t="shared" si="9"/>
        <v>248.98975526465566</v>
      </c>
      <c r="W36" s="100">
        <f t="shared" si="9"/>
        <v>522.9826658696951</v>
      </c>
      <c r="X36" s="100">
        <f t="shared" si="9"/>
        <v>1644.6428571428571</v>
      </c>
      <c r="Y36" s="101"/>
      <c r="Z36" s="102">
        <v>32</v>
      </c>
      <c r="AA36" s="100">
        <f t="shared" si="10"/>
        <v>11.291134339914827</v>
      </c>
      <c r="AB36" s="100">
        <f t="shared" si="10"/>
        <v>49.797951052931133</v>
      </c>
      <c r="AC36" s="100">
        <f t="shared" si="10"/>
        <v>104.59653317393902</v>
      </c>
      <c r="AD36" s="100">
        <f t="shared" si="10"/>
        <v>328.92857142857144</v>
      </c>
    </row>
    <row r="37" spans="1:30">
      <c r="A37" s="137">
        <v>1.3</v>
      </c>
      <c r="C37" t="s">
        <v>324</v>
      </c>
      <c r="L37" s="98">
        <v>33</v>
      </c>
      <c r="M37" s="99">
        <v>36958</v>
      </c>
      <c r="N37" s="100">
        <f t="shared" si="4"/>
        <v>119.23473996644726</v>
      </c>
      <c r="O37" s="100">
        <f t="shared" si="5"/>
        <v>525.86795674445079</v>
      </c>
      <c r="P37" s="100">
        <f t="shared" si="6"/>
        <v>1104.5427375971308</v>
      </c>
      <c r="Q37" s="100">
        <f t="shared" si="7"/>
        <v>3473.4962406015034</v>
      </c>
      <c r="R37" s="100">
        <f t="shared" si="8"/>
        <v>15303.519668737059</v>
      </c>
      <c r="S37" s="101"/>
      <c r="T37" s="102">
        <v>33</v>
      </c>
      <c r="U37" s="100">
        <f t="shared" si="9"/>
        <v>59.617369983223632</v>
      </c>
      <c r="V37" s="100">
        <f t="shared" si="9"/>
        <v>262.9339783722254</v>
      </c>
      <c r="W37" s="100">
        <f t="shared" si="9"/>
        <v>552.27136879856539</v>
      </c>
      <c r="X37" s="100">
        <f t="shared" si="9"/>
        <v>1736.7481203007517</v>
      </c>
      <c r="Y37" s="101"/>
      <c r="Z37" s="102">
        <v>33</v>
      </c>
      <c r="AA37" s="100">
        <f t="shared" si="10"/>
        <v>11.923473996644727</v>
      </c>
      <c r="AB37" s="100">
        <f t="shared" si="10"/>
        <v>52.586795674445078</v>
      </c>
      <c r="AC37" s="100">
        <f t="shared" si="10"/>
        <v>110.45427375971308</v>
      </c>
      <c r="AD37" s="100">
        <f t="shared" si="10"/>
        <v>347.34962406015035</v>
      </c>
    </row>
    <row r="38" spans="1:30" ht="17.25" thickBot="1">
      <c r="A38" s="137">
        <v>1.4</v>
      </c>
      <c r="L38" s="98">
        <v>34</v>
      </c>
      <c r="M38" s="99">
        <v>38976</v>
      </c>
      <c r="N38" s="100">
        <f t="shared" si="4"/>
        <v>125.74525745257451</v>
      </c>
      <c r="O38" s="100">
        <f t="shared" si="5"/>
        <v>554.58167330677293</v>
      </c>
      <c r="P38" s="100">
        <f t="shared" si="6"/>
        <v>1164.8535564853555</v>
      </c>
      <c r="Q38" s="100">
        <f t="shared" si="7"/>
        <v>3663.1578947368421</v>
      </c>
      <c r="R38" s="100">
        <f t="shared" si="8"/>
        <v>16139.130434782608</v>
      </c>
      <c r="S38" s="101"/>
      <c r="T38" s="102">
        <v>34</v>
      </c>
      <c r="U38" s="100">
        <f t="shared" si="9"/>
        <v>62.872628726287253</v>
      </c>
      <c r="V38" s="100">
        <f t="shared" si="9"/>
        <v>277.29083665338646</v>
      </c>
      <c r="W38" s="100">
        <f t="shared" si="9"/>
        <v>582.42677824267776</v>
      </c>
      <c r="X38" s="100">
        <f t="shared" si="9"/>
        <v>1831.578947368421</v>
      </c>
      <c r="Y38" s="101"/>
      <c r="Z38" s="102">
        <v>34</v>
      </c>
      <c r="AA38" s="100">
        <f t="shared" si="10"/>
        <v>12.57452574525745</v>
      </c>
      <c r="AB38" s="100">
        <f t="shared" si="10"/>
        <v>55.458167330677291</v>
      </c>
      <c r="AC38" s="100">
        <f t="shared" si="10"/>
        <v>116.48535564853555</v>
      </c>
      <c r="AD38" s="100">
        <f t="shared" si="10"/>
        <v>366.31578947368422</v>
      </c>
    </row>
    <row r="39" spans="1:30">
      <c r="A39" s="137">
        <v>1.5</v>
      </c>
      <c r="G39" s="2090" t="s">
        <v>325</v>
      </c>
      <c r="H39" s="2091"/>
      <c r="I39" s="2092"/>
      <c r="J39" s="144"/>
      <c r="L39" s="98">
        <v>35</v>
      </c>
      <c r="M39" s="99">
        <v>41049</v>
      </c>
      <c r="N39" s="100">
        <f t="shared" si="4"/>
        <v>132.43321718931475</v>
      </c>
      <c r="O39" s="100">
        <f t="shared" si="5"/>
        <v>584.07797381900969</v>
      </c>
      <c r="P39" s="100">
        <f t="shared" si="6"/>
        <v>1226.8081291093843</v>
      </c>
      <c r="Q39" s="100">
        <f t="shared" si="7"/>
        <v>3857.988721804511</v>
      </c>
      <c r="R39" s="100">
        <f t="shared" si="8"/>
        <v>16997.515527950309</v>
      </c>
      <c r="S39" s="101"/>
      <c r="T39" s="102">
        <v>35</v>
      </c>
      <c r="U39" s="100">
        <f t="shared" si="9"/>
        <v>66.216608594657373</v>
      </c>
      <c r="V39" s="100">
        <f t="shared" si="9"/>
        <v>292.03898690950484</v>
      </c>
      <c r="W39" s="100">
        <f t="shared" si="9"/>
        <v>613.40406455469213</v>
      </c>
      <c r="X39" s="100">
        <f t="shared" si="9"/>
        <v>1928.9943609022555</v>
      </c>
      <c r="Y39" s="101"/>
      <c r="Z39" s="102">
        <v>35</v>
      </c>
      <c r="AA39" s="100">
        <f t="shared" si="10"/>
        <v>13.243321718931474</v>
      </c>
      <c r="AB39" s="100">
        <f t="shared" si="10"/>
        <v>58.40779738190097</v>
      </c>
      <c r="AC39" s="100">
        <f t="shared" si="10"/>
        <v>122.68081291093843</v>
      </c>
      <c r="AD39" s="100">
        <f t="shared" si="10"/>
        <v>385.7988721804511</v>
      </c>
    </row>
    <row r="40" spans="1:30">
      <c r="A40" s="137">
        <v>1.6</v>
      </c>
      <c r="G40" s="145" t="s">
        <v>326</v>
      </c>
      <c r="H40" s="146" t="s">
        <v>327</v>
      </c>
      <c r="I40" s="147"/>
      <c r="J40" s="148"/>
      <c r="L40" s="98">
        <v>36</v>
      </c>
      <c r="M40" s="99">
        <v>43179</v>
      </c>
      <c r="N40" s="100">
        <f t="shared" si="4"/>
        <v>139.30507162214477</v>
      </c>
      <c r="O40" s="100">
        <f t="shared" si="5"/>
        <v>614.38531587933983</v>
      </c>
      <c r="P40" s="100">
        <f t="shared" si="6"/>
        <v>1290.4662283323371</v>
      </c>
      <c r="Q40" s="100">
        <f t="shared" si="7"/>
        <v>4058.176691729323</v>
      </c>
      <c r="R40" s="100">
        <f t="shared" si="8"/>
        <v>17879.503105590062</v>
      </c>
      <c r="S40" s="101"/>
      <c r="T40" s="102">
        <v>36</v>
      </c>
      <c r="U40" s="100">
        <f t="shared" si="9"/>
        <v>69.652535811072383</v>
      </c>
      <c r="V40" s="100">
        <f t="shared" si="9"/>
        <v>307.19265793966991</v>
      </c>
      <c r="W40" s="100">
        <f t="shared" si="9"/>
        <v>645.23311416616855</v>
      </c>
      <c r="X40" s="100">
        <f t="shared" si="9"/>
        <v>2029.0883458646615</v>
      </c>
      <c r="Y40" s="101"/>
      <c r="Z40" s="102">
        <v>36</v>
      </c>
      <c r="AA40" s="100">
        <f t="shared" si="10"/>
        <v>13.930507162214477</v>
      </c>
      <c r="AB40" s="100">
        <f t="shared" si="10"/>
        <v>61.43853158793398</v>
      </c>
      <c r="AC40" s="100">
        <f t="shared" si="10"/>
        <v>129.0466228332337</v>
      </c>
      <c r="AD40" s="100">
        <f t="shared" si="10"/>
        <v>405.81766917293231</v>
      </c>
    </row>
    <row r="41" spans="1:30">
      <c r="A41" s="137">
        <v>1.7</v>
      </c>
      <c r="G41" s="98"/>
      <c r="H41" s="149">
        <v>3800</v>
      </c>
      <c r="I41" s="99"/>
      <c r="J41" s="1"/>
      <c r="L41" s="98">
        <v>37</v>
      </c>
      <c r="M41" s="99">
        <v>45365</v>
      </c>
      <c r="N41" s="100">
        <f t="shared" si="4"/>
        <v>146.35759452832622</v>
      </c>
      <c r="O41" s="100">
        <f t="shared" si="5"/>
        <v>645.48947068867392</v>
      </c>
      <c r="P41" s="100">
        <f t="shared" si="6"/>
        <v>1355.797967722654</v>
      </c>
      <c r="Q41" s="100">
        <f t="shared" si="7"/>
        <v>4263.6278195488721</v>
      </c>
      <c r="R41" s="100">
        <f t="shared" si="8"/>
        <v>18784.679089026915</v>
      </c>
      <c r="S41" s="101"/>
      <c r="T41" s="102">
        <v>37</v>
      </c>
      <c r="U41" s="100">
        <f t="shared" si="9"/>
        <v>73.178797264163109</v>
      </c>
      <c r="V41" s="100">
        <f t="shared" si="9"/>
        <v>322.74473534433696</v>
      </c>
      <c r="W41" s="100">
        <f t="shared" si="9"/>
        <v>677.898983861327</v>
      </c>
      <c r="X41" s="100">
        <f t="shared" si="9"/>
        <v>2131.8139097744361</v>
      </c>
      <c r="Y41" s="101"/>
      <c r="Z41" s="102">
        <v>37</v>
      </c>
      <c r="AA41" s="100">
        <f t="shared" si="10"/>
        <v>14.635759452832621</v>
      </c>
      <c r="AB41" s="100">
        <f t="shared" si="10"/>
        <v>64.548947068867392</v>
      </c>
      <c r="AC41" s="100">
        <f t="shared" si="10"/>
        <v>135.57979677226541</v>
      </c>
      <c r="AD41" s="100">
        <f t="shared" si="10"/>
        <v>426.36278195488723</v>
      </c>
    </row>
    <row r="42" spans="1:30">
      <c r="A42" s="137">
        <v>1.8</v>
      </c>
      <c r="G42" s="98"/>
      <c r="H42" s="150" t="s">
        <v>328</v>
      </c>
      <c r="I42" s="99" t="s">
        <v>329</v>
      </c>
      <c r="J42" s="1"/>
      <c r="L42" s="98">
        <v>38</v>
      </c>
      <c r="M42" s="99">
        <v>47608</v>
      </c>
      <c r="N42" s="100">
        <f t="shared" si="4"/>
        <v>153.59401213059749</v>
      </c>
      <c r="O42" s="100">
        <f t="shared" si="5"/>
        <v>677.40466704610128</v>
      </c>
      <c r="P42" s="100">
        <f t="shared" si="6"/>
        <v>1422.8332337118948</v>
      </c>
      <c r="Q42" s="100">
        <f t="shared" si="7"/>
        <v>4474.4360902255639</v>
      </c>
      <c r="R42" s="100">
        <f t="shared" si="8"/>
        <v>19713.457556935817</v>
      </c>
      <c r="S42" s="101"/>
      <c r="T42" s="102">
        <v>38</v>
      </c>
      <c r="U42" s="100">
        <f t="shared" si="9"/>
        <v>76.797006065298746</v>
      </c>
      <c r="V42" s="100">
        <f t="shared" si="9"/>
        <v>338.70233352305064</v>
      </c>
      <c r="W42" s="100">
        <f t="shared" si="9"/>
        <v>711.41661685594738</v>
      </c>
      <c r="X42" s="100">
        <f t="shared" si="9"/>
        <v>2237.218045112782</v>
      </c>
      <c r="Y42" s="101"/>
      <c r="Z42" s="102">
        <v>38</v>
      </c>
      <c r="AA42" s="100">
        <f t="shared" si="10"/>
        <v>15.359401213059749</v>
      </c>
      <c r="AB42" s="100">
        <f t="shared" si="10"/>
        <v>67.740466704610128</v>
      </c>
      <c r="AC42" s="100">
        <f t="shared" si="10"/>
        <v>142.28332337118948</v>
      </c>
      <c r="AD42" s="100">
        <f t="shared" si="10"/>
        <v>447.44360902255642</v>
      </c>
    </row>
    <row r="43" spans="1:30">
      <c r="A43" s="137">
        <v>1.9</v>
      </c>
      <c r="G43" s="98" t="s">
        <v>330</v>
      </c>
      <c r="H43" s="151">
        <f>ROUND((($I$43^1.73)/$H$41),3)</f>
        <v>0.22900000000000001</v>
      </c>
      <c r="I43" s="152">
        <v>50</v>
      </c>
      <c r="J43" s="153"/>
      <c r="L43" s="98">
        <v>39</v>
      </c>
      <c r="M43" s="99">
        <v>49906</v>
      </c>
      <c r="N43" s="100">
        <f t="shared" si="4"/>
        <v>161.00787198348172</v>
      </c>
      <c r="O43" s="100">
        <f t="shared" si="5"/>
        <v>710.10244735344338</v>
      </c>
      <c r="P43" s="100">
        <f t="shared" si="6"/>
        <v>1491.5122534369395</v>
      </c>
      <c r="Q43" s="100">
        <f t="shared" si="7"/>
        <v>4690.4135338345859</v>
      </c>
      <c r="R43" s="100">
        <f t="shared" si="8"/>
        <v>20665.010351966874</v>
      </c>
      <c r="S43" s="101"/>
      <c r="T43" s="102">
        <v>39</v>
      </c>
      <c r="U43" s="100">
        <f t="shared" si="9"/>
        <v>80.50393599174086</v>
      </c>
      <c r="V43" s="100">
        <f t="shared" si="9"/>
        <v>355.05122367672169</v>
      </c>
      <c r="W43" s="100">
        <f t="shared" si="9"/>
        <v>745.75612671846977</v>
      </c>
      <c r="X43" s="100">
        <f t="shared" si="9"/>
        <v>2345.206766917293</v>
      </c>
      <c r="Y43" s="101"/>
      <c r="Z43" s="102">
        <v>39</v>
      </c>
      <c r="AA43" s="100">
        <f t="shared" si="10"/>
        <v>16.100787198348172</v>
      </c>
      <c r="AB43" s="100">
        <f t="shared" si="10"/>
        <v>71.010244735344344</v>
      </c>
      <c r="AC43" s="100">
        <f t="shared" si="10"/>
        <v>149.15122534369397</v>
      </c>
      <c r="AD43" s="100">
        <f t="shared" si="10"/>
        <v>469.04135338345861</v>
      </c>
    </row>
    <row r="44" spans="1:30">
      <c r="A44" s="137">
        <v>2</v>
      </c>
      <c r="G44" s="145">
        <v>7</v>
      </c>
      <c r="H44" s="154">
        <f>$E$22*($H$43)*($D$19/100)</f>
        <v>709.80840000000001</v>
      </c>
      <c r="I44" s="147"/>
      <c r="J44" s="148"/>
      <c r="L44" s="118">
        <v>40</v>
      </c>
      <c r="M44" s="119">
        <v>59728</v>
      </c>
      <c r="N44" s="100">
        <f t="shared" si="4"/>
        <v>192.69583172022195</v>
      </c>
      <c r="O44" s="100">
        <f t="shared" si="5"/>
        <v>849.85771200910642</v>
      </c>
      <c r="P44" s="100">
        <f t="shared" si="6"/>
        <v>1785.0567842199641</v>
      </c>
      <c r="Q44" s="100">
        <f t="shared" si="7"/>
        <v>5613.5338345864657</v>
      </c>
      <c r="R44" s="100">
        <f t="shared" si="8"/>
        <v>24732.091097308486</v>
      </c>
      <c r="S44" s="120"/>
      <c r="T44" s="121">
        <v>40</v>
      </c>
      <c r="U44" s="122">
        <f t="shared" si="9"/>
        <v>96.347915860110973</v>
      </c>
      <c r="V44" s="122">
        <f t="shared" si="9"/>
        <v>424.92885600455321</v>
      </c>
      <c r="W44" s="122">
        <f t="shared" si="9"/>
        <v>892.52839210998206</v>
      </c>
      <c r="X44" s="122">
        <f t="shared" si="9"/>
        <v>2806.7669172932328</v>
      </c>
      <c r="Y44" s="120"/>
      <c r="Z44" s="121">
        <v>40</v>
      </c>
      <c r="AA44" s="122">
        <f t="shared" si="10"/>
        <v>19.269583172022195</v>
      </c>
      <c r="AB44" s="122">
        <f t="shared" si="10"/>
        <v>84.985771200910648</v>
      </c>
      <c r="AC44" s="122">
        <f t="shared" si="10"/>
        <v>178.50567842199641</v>
      </c>
      <c r="AD44" s="122">
        <f t="shared" si="10"/>
        <v>561.35338345864659</v>
      </c>
    </row>
    <row r="45" spans="1:30">
      <c r="A45" s="137">
        <v>2.1</v>
      </c>
      <c r="G45" s="145">
        <v>6</v>
      </c>
      <c r="H45" s="154">
        <f>$E$23*($H$43)*($D$19/100)</f>
        <v>337.99254999999999</v>
      </c>
      <c r="I45" s="147"/>
      <c r="J45" s="148"/>
      <c r="L45" s="98">
        <v>41</v>
      </c>
      <c r="M45" s="99">
        <v>62482</v>
      </c>
      <c r="N45" s="100">
        <f t="shared" si="4"/>
        <v>201.58084914182473</v>
      </c>
      <c r="O45" s="100">
        <f t="shared" si="5"/>
        <v>889.04382470119515</v>
      </c>
      <c r="P45" s="100">
        <f t="shared" si="6"/>
        <v>1867.3640167364017</v>
      </c>
      <c r="Q45" s="100">
        <f t="shared" si="7"/>
        <v>5872.3684210526317</v>
      </c>
      <c r="R45" s="100">
        <f t="shared" si="8"/>
        <v>25872.46376811594</v>
      </c>
      <c r="S45" s="101"/>
      <c r="T45" s="102">
        <v>41</v>
      </c>
      <c r="U45" s="100">
        <f t="shared" si="9"/>
        <v>100.79042457091236</v>
      </c>
      <c r="V45" s="100">
        <f t="shared" si="9"/>
        <v>444.52191235059757</v>
      </c>
      <c r="W45" s="100">
        <f t="shared" si="9"/>
        <v>933.68200836820085</v>
      </c>
      <c r="X45" s="100">
        <f t="shared" si="9"/>
        <v>2936.1842105263158</v>
      </c>
      <c r="Y45" s="101"/>
      <c r="Z45" s="102">
        <v>41</v>
      </c>
      <c r="AA45" s="100">
        <f t="shared" si="10"/>
        <v>20.158084914182474</v>
      </c>
      <c r="AB45" s="100">
        <f t="shared" si="10"/>
        <v>88.904382470119515</v>
      </c>
      <c r="AC45" s="100">
        <f t="shared" si="10"/>
        <v>186.73640167364016</v>
      </c>
      <c r="AD45" s="100">
        <f t="shared" si="10"/>
        <v>587.23684210526312</v>
      </c>
    </row>
    <row r="46" spans="1:30">
      <c r="A46" s="137">
        <v>2.2000000000000002</v>
      </c>
      <c r="G46" s="145">
        <v>5</v>
      </c>
      <c r="H46" s="154">
        <f>$E$24*($H$43)*($D$19/100)</f>
        <v>160.94119999999998</v>
      </c>
      <c r="I46" s="147"/>
      <c r="J46" s="148"/>
      <c r="L46" s="98">
        <v>42</v>
      </c>
      <c r="M46" s="99">
        <v>65302</v>
      </c>
      <c r="N46" s="100">
        <f t="shared" si="4"/>
        <v>210.67879726416308</v>
      </c>
      <c r="O46" s="100">
        <f t="shared" si="5"/>
        <v>929.16903813318152</v>
      </c>
      <c r="P46" s="100">
        <f t="shared" si="6"/>
        <v>1951.6437537358038</v>
      </c>
      <c r="Q46" s="100">
        <f t="shared" si="7"/>
        <v>6137.4060150375935</v>
      </c>
      <c r="R46" s="100">
        <f t="shared" si="8"/>
        <v>27040.165631469979</v>
      </c>
      <c r="S46" s="101"/>
      <c r="T46" s="102">
        <v>42</v>
      </c>
      <c r="U46" s="100">
        <f t="shared" si="9"/>
        <v>105.33939863208154</v>
      </c>
      <c r="V46" s="100">
        <f t="shared" si="9"/>
        <v>464.58451906659076</v>
      </c>
      <c r="W46" s="100">
        <f t="shared" si="9"/>
        <v>975.82187686790189</v>
      </c>
      <c r="X46" s="100">
        <f t="shared" si="9"/>
        <v>3068.7030075187968</v>
      </c>
      <c r="Y46" s="101"/>
      <c r="Z46" s="102">
        <v>42</v>
      </c>
      <c r="AA46" s="100">
        <f t="shared" si="10"/>
        <v>21.067879726416308</v>
      </c>
      <c r="AB46" s="100">
        <f t="shared" si="10"/>
        <v>92.916903813318157</v>
      </c>
      <c r="AC46" s="100">
        <f t="shared" si="10"/>
        <v>195.16437537358038</v>
      </c>
      <c r="AD46" s="100">
        <f t="shared" si="10"/>
        <v>613.74060150375931</v>
      </c>
    </row>
    <row r="47" spans="1:30">
      <c r="A47" s="137">
        <v>2.2999999999999998</v>
      </c>
      <c r="G47" s="145">
        <v>4</v>
      </c>
      <c r="H47" s="154">
        <f>$E$25*($H$43)*($D$19/100)</f>
        <v>76.623400000000004</v>
      </c>
      <c r="I47" s="147"/>
      <c r="J47" s="148"/>
      <c r="L47" s="98">
        <v>43</v>
      </c>
      <c r="M47" s="99">
        <v>68186</v>
      </c>
      <c r="N47" s="100">
        <f t="shared" si="4"/>
        <v>219.98322364176019</v>
      </c>
      <c r="O47" s="100">
        <f t="shared" si="5"/>
        <v>970.20489470688676</v>
      </c>
      <c r="P47" s="100">
        <f t="shared" si="6"/>
        <v>2037.8362223550507</v>
      </c>
      <c r="Q47" s="100">
        <f t="shared" si="7"/>
        <v>6408.458646616541</v>
      </c>
      <c r="R47" s="100">
        <f t="shared" si="8"/>
        <v>28234.368530020703</v>
      </c>
      <c r="S47" s="101"/>
      <c r="T47" s="102">
        <v>43</v>
      </c>
      <c r="U47" s="100">
        <f t="shared" si="9"/>
        <v>109.9916118208801</v>
      </c>
      <c r="V47" s="100">
        <f t="shared" si="9"/>
        <v>485.10244735344338</v>
      </c>
      <c r="W47" s="100">
        <f t="shared" si="9"/>
        <v>1018.9181111775254</v>
      </c>
      <c r="X47" s="100">
        <f t="shared" si="9"/>
        <v>3204.2293233082705</v>
      </c>
      <c r="Y47" s="101"/>
      <c r="Z47" s="102">
        <v>43</v>
      </c>
      <c r="AA47" s="100">
        <f t="shared" si="10"/>
        <v>21.998322364176019</v>
      </c>
      <c r="AB47" s="100">
        <f t="shared" si="10"/>
        <v>97.020489470688673</v>
      </c>
      <c r="AC47" s="100">
        <f t="shared" si="10"/>
        <v>203.78362223550508</v>
      </c>
      <c r="AD47" s="100">
        <f t="shared" si="10"/>
        <v>640.8458646616541</v>
      </c>
    </row>
    <row r="48" spans="1:30">
      <c r="A48" s="137">
        <v>2.4</v>
      </c>
      <c r="G48" s="145">
        <v>3</v>
      </c>
      <c r="H48" s="154">
        <f>$E$26*($H$43)*($D$19/100)</f>
        <v>24.365599999999997</v>
      </c>
      <c r="I48" s="147"/>
      <c r="J48" s="148"/>
      <c r="L48" s="98">
        <v>44</v>
      </c>
      <c r="M48" s="99">
        <v>71134</v>
      </c>
      <c r="N48" s="100">
        <f t="shared" si="4"/>
        <v>229.49412827461606</v>
      </c>
      <c r="O48" s="100">
        <f t="shared" si="5"/>
        <v>1012.1513944223108</v>
      </c>
      <c r="P48" s="100">
        <f t="shared" si="6"/>
        <v>2125.9414225941423</v>
      </c>
      <c r="Q48" s="100">
        <f t="shared" si="7"/>
        <v>6685.5263157894733</v>
      </c>
      <c r="R48" s="100">
        <f t="shared" si="8"/>
        <v>29455.072463768116</v>
      </c>
      <c r="S48" s="101"/>
      <c r="T48" s="102">
        <v>44</v>
      </c>
      <c r="U48" s="100">
        <f t="shared" si="9"/>
        <v>114.74706413730803</v>
      </c>
      <c r="V48" s="100">
        <f t="shared" si="9"/>
        <v>506.07569721115539</v>
      </c>
      <c r="W48" s="100">
        <f t="shared" si="9"/>
        <v>1062.9707112970711</v>
      </c>
      <c r="X48" s="100">
        <f t="shared" si="9"/>
        <v>3342.7631578947367</v>
      </c>
      <c r="Y48" s="101"/>
      <c r="Z48" s="102">
        <v>44</v>
      </c>
      <c r="AA48" s="100">
        <f t="shared" si="10"/>
        <v>22.949412827461607</v>
      </c>
      <c r="AB48" s="100">
        <f t="shared" si="10"/>
        <v>101.21513944223108</v>
      </c>
      <c r="AC48" s="100">
        <f t="shared" si="10"/>
        <v>212.59414225941424</v>
      </c>
      <c r="AD48" s="100">
        <f t="shared" si="10"/>
        <v>668.55263157894728</v>
      </c>
    </row>
    <row r="49" spans="1:30" ht="17.25" thickBot="1">
      <c r="A49" s="137">
        <v>2.5</v>
      </c>
      <c r="G49" s="155">
        <v>1</v>
      </c>
      <c r="H49" s="156">
        <f>$E$27*($H$43)*($D$19/100)</f>
        <v>5.5303499999999994</v>
      </c>
      <c r="I49" s="157"/>
      <c r="J49" s="148"/>
      <c r="L49" s="98">
        <v>45</v>
      </c>
      <c r="M49" s="99">
        <v>74146</v>
      </c>
      <c r="N49" s="100">
        <f t="shared" si="4"/>
        <v>239.21151116273066</v>
      </c>
      <c r="O49" s="100">
        <f t="shared" si="5"/>
        <v>1055.0085372794535</v>
      </c>
      <c r="P49" s="100">
        <f t="shared" si="6"/>
        <v>2215.959354453078</v>
      </c>
      <c r="Q49" s="100">
        <f t="shared" si="7"/>
        <v>6968.6090225563903</v>
      </c>
      <c r="R49" s="100">
        <f t="shared" si="8"/>
        <v>30702.277432712213</v>
      </c>
      <c r="S49" s="101"/>
      <c r="T49" s="102">
        <v>45</v>
      </c>
      <c r="U49" s="100">
        <f t="shared" si="9"/>
        <v>119.60575558136533</v>
      </c>
      <c r="V49" s="100">
        <f t="shared" si="9"/>
        <v>527.50426863972677</v>
      </c>
      <c r="W49" s="100">
        <f t="shared" si="9"/>
        <v>1107.979677226539</v>
      </c>
      <c r="X49" s="100">
        <f t="shared" si="9"/>
        <v>3484.3045112781952</v>
      </c>
      <c r="Y49" s="101"/>
      <c r="Z49" s="102">
        <v>45</v>
      </c>
      <c r="AA49" s="100">
        <f t="shared" si="10"/>
        <v>23.921151116273066</v>
      </c>
      <c r="AB49" s="100">
        <f t="shared" si="10"/>
        <v>105.50085372794535</v>
      </c>
      <c r="AC49" s="100">
        <f t="shared" si="10"/>
        <v>221.59593544530782</v>
      </c>
      <c r="AD49" s="100">
        <f t="shared" si="10"/>
        <v>696.86090225563908</v>
      </c>
    </row>
    <row r="50" spans="1:30">
      <c r="A50" s="137">
        <v>2.6</v>
      </c>
      <c r="L50" s="98">
        <v>46</v>
      </c>
      <c r="M50" s="99">
        <v>77222</v>
      </c>
      <c r="N50" s="100">
        <f t="shared" si="4"/>
        <v>249.13537230610399</v>
      </c>
      <c r="O50" s="100">
        <f t="shared" si="5"/>
        <v>1098.7763232783152</v>
      </c>
      <c r="P50" s="100">
        <f t="shared" si="6"/>
        <v>2307.8900179318589</v>
      </c>
      <c r="Q50" s="100">
        <f t="shared" si="7"/>
        <v>7257.706766917293</v>
      </c>
      <c r="R50" s="100">
        <f t="shared" si="8"/>
        <v>31975.983436853003</v>
      </c>
      <c r="S50" s="101"/>
      <c r="T50" s="102">
        <v>46</v>
      </c>
      <c r="U50" s="100">
        <f t="shared" si="9"/>
        <v>124.56768615305199</v>
      </c>
      <c r="V50" s="100">
        <f t="shared" si="9"/>
        <v>549.3881616391576</v>
      </c>
      <c r="W50" s="100">
        <f t="shared" si="9"/>
        <v>1153.9450089659294</v>
      </c>
      <c r="X50" s="100">
        <f t="shared" si="9"/>
        <v>3628.8533834586465</v>
      </c>
      <c r="Y50" s="101"/>
      <c r="Z50" s="102">
        <v>46</v>
      </c>
      <c r="AA50" s="100">
        <f t="shared" si="10"/>
        <v>24.913537230610398</v>
      </c>
      <c r="AB50" s="100">
        <f t="shared" si="10"/>
        <v>109.87763232783152</v>
      </c>
      <c r="AC50" s="100">
        <f t="shared" si="10"/>
        <v>230.78900179318589</v>
      </c>
      <c r="AD50" s="100">
        <f t="shared" si="10"/>
        <v>725.77067669172925</v>
      </c>
    </row>
    <row r="51" spans="1:30">
      <c r="A51" s="137">
        <v>2.7</v>
      </c>
      <c r="L51" s="98">
        <v>47</v>
      </c>
      <c r="M51" s="99">
        <v>80364</v>
      </c>
      <c r="N51" s="100">
        <f t="shared" si="4"/>
        <v>259.27216415021292</v>
      </c>
      <c r="O51" s="100">
        <f t="shared" si="5"/>
        <v>1143.4832100170745</v>
      </c>
      <c r="P51" s="100">
        <f t="shared" si="6"/>
        <v>2401.7931858936045</v>
      </c>
      <c r="Q51" s="100">
        <f t="shared" si="7"/>
        <v>7553.0075187969924</v>
      </c>
      <c r="R51" s="100">
        <f t="shared" si="8"/>
        <v>33277.018633540371</v>
      </c>
      <c r="S51" s="101"/>
      <c r="T51" s="102">
        <v>47</v>
      </c>
      <c r="U51" s="100">
        <f t="shared" si="9"/>
        <v>129.63608207510646</v>
      </c>
      <c r="V51" s="100">
        <f t="shared" si="9"/>
        <v>571.74160500853725</v>
      </c>
      <c r="W51" s="100">
        <f t="shared" si="9"/>
        <v>1200.8965929468022</v>
      </c>
      <c r="X51" s="100">
        <f t="shared" si="9"/>
        <v>3776.5037593984962</v>
      </c>
      <c r="Y51" s="101"/>
      <c r="Z51" s="102">
        <v>47</v>
      </c>
      <c r="AA51" s="100">
        <f t="shared" si="10"/>
        <v>25.927216415021292</v>
      </c>
      <c r="AB51" s="100">
        <f t="shared" si="10"/>
        <v>114.34832100170745</v>
      </c>
      <c r="AC51" s="100">
        <f t="shared" si="10"/>
        <v>240.17931858936043</v>
      </c>
      <c r="AD51" s="100">
        <f t="shared" si="10"/>
        <v>755.30075187969919</v>
      </c>
    </row>
    <row r="52" spans="1:30">
      <c r="A52" s="137">
        <v>2.8</v>
      </c>
      <c r="L52" s="98">
        <v>48</v>
      </c>
      <c r="M52" s="99">
        <v>83568</v>
      </c>
      <c r="N52" s="100">
        <f t="shared" si="4"/>
        <v>269.60898180410373</v>
      </c>
      <c r="O52" s="100">
        <f t="shared" si="5"/>
        <v>1189.0722822993739</v>
      </c>
      <c r="P52" s="100">
        <f t="shared" si="6"/>
        <v>2497.5493126120741</v>
      </c>
      <c r="Q52" s="100">
        <f t="shared" si="7"/>
        <v>7854.1353383458645</v>
      </c>
      <c r="R52" s="100">
        <f t="shared" si="8"/>
        <v>34603.726708074537</v>
      </c>
      <c r="S52" s="101"/>
      <c r="T52" s="102">
        <v>48</v>
      </c>
      <c r="U52" s="100">
        <f t="shared" si="9"/>
        <v>134.80449090205187</v>
      </c>
      <c r="V52" s="100">
        <f t="shared" si="9"/>
        <v>594.53614114968696</v>
      </c>
      <c r="W52" s="100">
        <f t="shared" si="9"/>
        <v>1248.7746563060371</v>
      </c>
      <c r="X52" s="100">
        <f t="shared" si="9"/>
        <v>3927.0676691729323</v>
      </c>
      <c r="Y52" s="101"/>
      <c r="Z52" s="102">
        <v>48</v>
      </c>
      <c r="AA52" s="100">
        <f t="shared" si="10"/>
        <v>26.960898180410375</v>
      </c>
      <c r="AB52" s="100">
        <f t="shared" si="10"/>
        <v>118.90722822993739</v>
      </c>
      <c r="AC52" s="100">
        <f t="shared" si="10"/>
        <v>249.75493126120742</v>
      </c>
      <c r="AD52" s="100">
        <f t="shared" si="10"/>
        <v>785.41353383458647</v>
      </c>
    </row>
    <row r="53" spans="1:30">
      <c r="A53" s="137">
        <v>2.9</v>
      </c>
      <c r="L53" s="98">
        <v>49</v>
      </c>
      <c r="M53" s="99">
        <v>86838</v>
      </c>
      <c r="N53" s="100">
        <f t="shared" si="4"/>
        <v>280.15873015873012</v>
      </c>
      <c r="O53" s="100">
        <f t="shared" si="5"/>
        <v>1235.6004553215707</v>
      </c>
      <c r="P53" s="100">
        <f t="shared" si="6"/>
        <v>2595.2779438135085</v>
      </c>
      <c r="Q53" s="100">
        <f t="shared" si="7"/>
        <v>8161.4661654135334</v>
      </c>
      <c r="R53" s="100">
        <f t="shared" si="8"/>
        <v>35957.763975155278</v>
      </c>
      <c r="S53" s="101"/>
      <c r="T53" s="102">
        <v>49</v>
      </c>
      <c r="U53" s="100">
        <f t="shared" si="9"/>
        <v>140.07936507936506</v>
      </c>
      <c r="V53" s="100">
        <f t="shared" si="9"/>
        <v>617.80022766078537</v>
      </c>
      <c r="W53" s="100">
        <f t="shared" si="9"/>
        <v>1297.6389719067543</v>
      </c>
      <c r="X53" s="100">
        <f t="shared" si="9"/>
        <v>4080.7330827067667</v>
      </c>
      <c r="Y53" s="101"/>
      <c r="Z53" s="102">
        <v>49</v>
      </c>
      <c r="AA53" s="100">
        <f t="shared" si="10"/>
        <v>28.015873015873012</v>
      </c>
      <c r="AB53" s="100">
        <f t="shared" si="10"/>
        <v>123.56004553215708</v>
      </c>
      <c r="AC53" s="100">
        <f t="shared" si="10"/>
        <v>259.52779438135087</v>
      </c>
      <c r="AD53" s="100">
        <f t="shared" si="10"/>
        <v>816.1466165413533</v>
      </c>
    </row>
    <row r="54" spans="1:30" ht="17.25" thickBot="1">
      <c r="A54" s="137">
        <v>3</v>
      </c>
      <c r="L54" s="158">
        <v>50</v>
      </c>
      <c r="M54" s="159">
        <v>101441</v>
      </c>
      <c r="N54" s="100">
        <f t="shared" si="4"/>
        <v>327.27126080784615</v>
      </c>
      <c r="O54" s="100">
        <f t="shared" si="5"/>
        <v>1443.383608423449</v>
      </c>
      <c r="P54" s="100">
        <f t="shared" si="6"/>
        <v>3031.7095038852362</v>
      </c>
      <c r="Q54" s="100">
        <f t="shared" si="7"/>
        <v>9533.9285714285706</v>
      </c>
      <c r="R54" s="100">
        <f t="shared" si="8"/>
        <v>42004.554865424427</v>
      </c>
      <c r="S54" s="160"/>
      <c r="T54" s="121">
        <v>50</v>
      </c>
      <c r="U54" s="161">
        <f t="shared" si="9"/>
        <v>163.63563040392307</v>
      </c>
      <c r="V54" s="161">
        <f t="shared" si="9"/>
        <v>721.6918042117245</v>
      </c>
      <c r="W54" s="161">
        <f t="shared" si="9"/>
        <v>1515.8547519426181</v>
      </c>
      <c r="X54" s="161">
        <f t="shared" si="9"/>
        <v>4766.9642857142853</v>
      </c>
      <c r="Y54" s="160"/>
      <c r="Z54" s="121">
        <v>50</v>
      </c>
      <c r="AA54" s="161">
        <f t="shared" si="10"/>
        <v>32.727126080784615</v>
      </c>
      <c r="AB54" s="161">
        <f t="shared" si="10"/>
        <v>144.33836084234491</v>
      </c>
      <c r="AC54" s="161">
        <f t="shared" si="10"/>
        <v>303.17095038852364</v>
      </c>
      <c r="AD54" s="161">
        <f t="shared" si="10"/>
        <v>953.39285714285711</v>
      </c>
    </row>
    <row r="55" spans="1:30">
      <c r="A55" s="137">
        <v>3.1</v>
      </c>
    </row>
    <row r="56" spans="1:30">
      <c r="A56" s="137">
        <v>3.2</v>
      </c>
    </row>
    <row r="57" spans="1:30">
      <c r="A57" s="137">
        <v>3.3</v>
      </c>
    </row>
    <row r="58" spans="1:30">
      <c r="A58" s="137">
        <v>3.4</v>
      </c>
    </row>
    <row r="59" spans="1:30">
      <c r="A59" s="137">
        <v>3.5</v>
      </c>
    </row>
    <row r="60" spans="1:30">
      <c r="A60" s="137">
        <v>3.6</v>
      </c>
    </row>
    <row r="61" spans="1:30">
      <c r="A61" s="137">
        <v>3.7</v>
      </c>
    </row>
    <row r="62" spans="1:30">
      <c r="A62" s="137">
        <v>3.8</v>
      </c>
    </row>
    <row r="63" spans="1:30">
      <c r="A63" s="137">
        <v>3.9</v>
      </c>
    </row>
    <row r="64" spans="1:30">
      <c r="A64" s="137">
        <v>4</v>
      </c>
    </row>
    <row r="65" spans="1:1">
      <c r="A65" s="137">
        <v>4.0999999999999996</v>
      </c>
    </row>
    <row r="66" spans="1:1">
      <c r="A66" s="137">
        <v>4.2</v>
      </c>
    </row>
    <row r="67" spans="1:1">
      <c r="A67" s="137">
        <v>4.3</v>
      </c>
    </row>
    <row r="68" spans="1:1">
      <c r="A68" s="137">
        <v>4.4000000000000004</v>
      </c>
    </row>
    <row r="69" spans="1:1">
      <c r="A69" s="137">
        <v>4.5</v>
      </c>
    </row>
    <row r="70" spans="1:1">
      <c r="A70" s="137">
        <v>4.5999999999999996</v>
      </c>
    </row>
    <row r="71" spans="1:1">
      <c r="A71" s="137">
        <v>4.7</v>
      </c>
    </row>
    <row r="72" spans="1:1">
      <c r="A72" s="137">
        <v>4.8</v>
      </c>
    </row>
    <row r="73" spans="1:1">
      <c r="A73" s="137">
        <v>4.9000000000000004</v>
      </c>
    </row>
    <row r="74" spans="1:1">
      <c r="A74" s="137">
        <v>5</v>
      </c>
    </row>
    <row r="75" spans="1:1">
      <c r="A75" s="137">
        <v>5.0999999999999996</v>
      </c>
    </row>
    <row r="76" spans="1:1">
      <c r="A76" s="137">
        <v>5.2</v>
      </c>
    </row>
    <row r="77" spans="1:1">
      <c r="A77" s="137">
        <v>5.3</v>
      </c>
    </row>
    <row r="78" spans="1:1">
      <c r="A78" s="137">
        <v>5.4</v>
      </c>
    </row>
    <row r="79" spans="1:1">
      <c r="A79" s="137">
        <v>5.5</v>
      </c>
    </row>
    <row r="80" spans="1:1">
      <c r="A80" s="137">
        <v>5.6</v>
      </c>
    </row>
    <row r="81" spans="1:1">
      <c r="A81" s="137">
        <v>5.7</v>
      </c>
    </row>
    <row r="82" spans="1:1">
      <c r="A82" s="137">
        <v>5.8</v>
      </c>
    </row>
    <row r="83" spans="1:1">
      <c r="A83" s="137">
        <v>5.9</v>
      </c>
    </row>
    <row r="84" spans="1:1">
      <c r="A84" s="137">
        <v>6</v>
      </c>
    </row>
    <row r="85" spans="1:1">
      <c r="A85" s="137">
        <v>6.1</v>
      </c>
    </row>
    <row r="86" spans="1:1">
      <c r="A86" s="137">
        <v>6.2</v>
      </c>
    </row>
    <row r="87" spans="1:1">
      <c r="A87" s="137">
        <v>6.3</v>
      </c>
    </row>
    <row r="88" spans="1:1">
      <c r="A88" s="137">
        <v>6.4</v>
      </c>
    </row>
    <row r="89" spans="1:1">
      <c r="A89" s="137">
        <v>6.5</v>
      </c>
    </row>
    <row r="90" spans="1:1">
      <c r="A90" s="137">
        <v>6.6</v>
      </c>
    </row>
    <row r="91" spans="1:1">
      <c r="A91" s="137">
        <v>6.7</v>
      </c>
    </row>
    <row r="92" spans="1:1">
      <c r="A92" s="137">
        <v>6.8</v>
      </c>
    </row>
    <row r="93" spans="1:1">
      <c r="A93" s="137">
        <v>6.9</v>
      </c>
    </row>
    <row r="94" spans="1:1">
      <c r="A94" s="137">
        <v>7</v>
      </c>
    </row>
    <row r="95" spans="1:1">
      <c r="A95" s="137">
        <v>7.1</v>
      </c>
    </row>
    <row r="96" spans="1:1">
      <c r="A96" s="137">
        <v>7.2</v>
      </c>
    </row>
    <row r="97" spans="1:1">
      <c r="A97" s="137">
        <v>7.3</v>
      </c>
    </row>
    <row r="98" spans="1:1">
      <c r="A98" s="137">
        <v>7.4</v>
      </c>
    </row>
    <row r="99" spans="1:1">
      <c r="A99" s="137">
        <v>7.5</v>
      </c>
    </row>
    <row r="100" spans="1:1">
      <c r="A100" s="137">
        <v>7.6</v>
      </c>
    </row>
    <row r="101" spans="1:1">
      <c r="A101" s="137">
        <v>7.7</v>
      </c>
    </row>
    <row r="102" spans="1:1">
      <c r="A102" s="137">
        <v>7.8</v>
      </c>
    </row>
    <row r="103" spans="1:1">
      <c r="A103" s="137">
        <v>7.9</v>
      </c>
    </row>
    <row r="104" spans="1:1">
      <c r="A104" s="137">
        <v>8</v>
      </c>
    </row>
    <row r="105" spans="1:1">
      <c r="A105" s="137">
        <v>8.1</v>
      </c>
    </row>
    <row r="106" spans="1:1">
      <c r="A106" s="137">
        <v>8.1999999999999993</v>
      </c>
    </row>
    <row r="107" spans="1:1">
      <c r="A107" s="137">
        <v>8.3000000000000007</v>
      </c>
    </row>
    <row r="108" spans="1:1">
      <c r="A108" s="137">
        <v>8.4</v>
      </c>
    </row>
    <row r="109" spans="1:1">
      <c r="A109" s="137">
        <v>8.5</v>
      </c>
    </row>
    <row r="110" spans="1:1">
      <c r="A110" s="137">
        <v>8.6</v>
      </c>
    </row>
    <row r="111" spans="1:1">
      <c r="A111" s="137">
        <v>8.6999999999999993</v>
      </c>
    </row>
    <row r="112" spans="1:1">
      <c r="A112" s="137">
        <v>8.8000000000000007</v>
      </c>
    </row>
    <row r="113" spans="1:1">
      <c r="A113" s="137">
        <v>8.9</v>
      </c>
    </row>
    <row r="114" spans="1:1">
      <c r="A114" s="137">
        <v>9</v>
      </c>
    </row>
    <row r="115" spans="1:1">
      <c r="A115" s="137">
        <v>9.1</v>
      </c>
    </row>
    <row r="116" spans="1:1">
      <c r="A116" s="137">
        <v>9.1999999999999993</v>
      </c>
    </row>
    <row r="117" spans="1:1">
      <c r="A117" s="137">
        <v>9.3000000000000007</v>
      </c>
    </row>
    <row r="118" spans="1:1">
      <c r="A118" s="137">
        <v>9.4</v>
      </c>
    </row>
    <row r="119" spans="1:1">
      <c r="A119" s="137">
        <v>9.5</v>
      </c>
    </row>
    <row r="120" spans="1:1">
      <c r="A120" s="137">
        <v>9.6</v>
      </c>
    </row>
    <row r="121" spans="1:1">
      <c r="A121" s="137">
        <v>9.6999999999999993</v>
      </c>
    </row>
    <row r="122" spans="1:1">
      <c r="A122" s="137">
        <v>9.8000000000000007</v>
      </c>
    </row>
    <row r="123" spans="1:1">
      <c r="A123" s="137">
        <v>9.9</v>
      </c>
    </row>
    <row r="124" spans="1:1">
      <c r="A124" s="137">
        <v>10</v>
      </c>
    </row>
    <row r="125" spans="1:1">
      <c r="A125" s="137">
        <v>10.1</v>
      </c>
    </row>
    <row r="126" spans="1:1">
      <c r="A126" s="137">
        <v>10.199999999999999</v>
      </c>
    </row>
    <row r="127" spans="1:1">
      <c r="A127" s="137">
        <v>10.3</v>
      </c>
    </row>
    <row r="128" spans="1:1">
      <c r="A128" s="137">
        <v>10.4</v>
      </c>
    </row>
    <row r="129" spans="1:1">
      <c r="A129" s="137">
        <v>10.5</v>
      </c>
    </row>
    <row r="130" spans="1:1">
      <c r="A130" s="137">
        <v>10.6</v>
      </c>
    </row>
    <row r="131" spans="1:1">
      <c r="A131" s="137">
        <v>10.7</v>
      </c>
    </row>
    <row r="132" spans="1:1">
      <c r="A132" s="137">
        <v>10.8</v>
      </c>
    </row>
    <row r="133" spans="1:1">
      <c r="A133" s="137">
        <v>10.9</v>
      </c>
    </row>
    <row r="134" spans="1:1">
      <c r="A134" s="137">
        <v>11</v>
      </c>
    </row>
    <row r="135" spans="1:1">
      <c r="A135" s="137">
        <v>11.1</v>
      </c>
    </row>
    <row r="136" spans="1:1">
      <c r="A136" s="137">
        <v>11.2</v>
      </c>
    </row>
    <row r="137" spans="1:1">
      <c r="A137" s="137">
        <v>11.3</v>
      </c>
    </row>
    <row r="138" spans="1:1">
      <c r="A138" s="137">
        <v>11.4</v>
      </c>
    </row>
    <row r="139" spans="1:1">
      <c r="A139" s="137">
        <v>11.5</v>
      </c>
    </row>
    <row r="140" spans="1:1">
      <c r="A140" s="137">
        <v>11.6</v>
      </c>
    </row>
    <row r="141" spans="1:1">
      <c r="A141" s="137">
        <v>11.7</v>
      </c>
    </row>
    <row r="142" spans="1:1">
      <c r="A142" s="137">
        <v>11.8</v>
      </c>
    </row>
    <row r="143" spans="1:1">
      <c r="A143" s="137">
        <v>11.9</v>
      </c>
    </row>
    <row r="144" spans="1:1">
      <c r="A144" s="137">
        <v>12</v>
      </c>
    </row>
    <row r="145" spans="1:1">
      <c r="A145" s="137">
        <v>12.1</v>
      </c>
    </row>
    <row r="146" spans="1:1">
      <c r="A146" s="137">
        <v>12.2</v>
      </c>
    </row>
    <row r="147" spans="1:1">
      <c r="A147" s="137">
        <v>12.3</v>
      </c>
    </row>
    <row r="148" spans="1:1">
      <c r="A148" s="137">
        <v>12.4</v>
      </c>
    </row>
    <row r="149" spans="1:1">
      <c r="A149" s="137">
        <v>12.5</v>
      </c>
    </row>
    <row r="150" spans="1:1">
      <c r="A150" s="137">
        <v>12.6</v>
      </c>
    </row>
    <row r="151" spans="1:1">
      <c r="A151" s="137">
        <v>12.7</v>
      </c>
    </row>
    <row r="152" spans="1:1">
      <c r="A152" s="137">
        <v>12.8</v>
      </c>
    </row>
    <row r="153" spans="1:1">
      <c r="A153" s="137">
        <v>12.9</v>
      </c>
    </row>
    <row r="154" spans="1:1">
      <c r="A154" s="137">
        <v>13</v>
      </c>
    </row>
    <row r="155" spans="1:1">
      <c r="A155" s="137">
        <v>13.1</v>
      </c>
    </row>
    <row r="156" spans="1:1">
      <c r="A156" s="137">
        <v>13.2</v>
      </c>
    </row>
    <row r="157" spans="1:1">
      <c r="A157" s="137">
        <v>13.3</v>
      </c>
    </row>
    <row r="158" spans="1:1">
      <c r="A158" s="137">
        <v>13.4</v>
      </c>
    </row>
    <row r="159" spans="1:1">
      <c r="A159" s="137">
        <v>13.5</v>
      </c>
    </row>
    <row r="160" spans="1:1">
      <c r="A160" s="137">
        <v>13.6</v>
      </c>
    </row>
    <row r="161" spans="1:1">
      <c r="A161" s="137">
        <v>13.7</v>
      </c>
    </row>
    <row r="162" spans="1:1">
      <c r="A162" s="137">
        <v>13.8</v>
      </c>
    </row>
    <row r="163" spans="1:1">
      <c r="A163" s="137">
        <v>13.9</v>
      </c>
    </row>
    <row r="164" spans="1:1">
      <c r="A164" s="137">
        <v>14</v>
      </c>
    </row>
    <row r="165" spans="1:1">
      <c r="A165" s="137">
        <v>14.1</v>
      </c>
    </row>
    <row r="166" spans="1:1">
      <c r="A166" s="137">
        <v>14.2</v>
      </c>
    </row>
    <row r="167" spans="1:1">
      <c r="A167" s="137">
        <v>14.3</v>
      </c>
    </row>
    <row r="168" spans="1:1">
      <c r="A168" s="137">
        <v>14.4</v>
      </c>
    </row>
    <row r="169" spans="1:1">
      <c r="A169" s="137">
        <v>14.5</v>
      </c>
    </row>
    <row r="170" spans="1:1">
      <c r="A170" s="137">
        <v>14.6</v>
      </c>
    </row>
    <row r="171" spans="1:1">
      <c r="A171" s="137">
        <v>14.7</v>
      </c>
    </row>
    <row r="172" spans="1:1">
      <c r="A172" s="137">
        <v>14.8</v>
      </c>
    </row>
    <row r="173" spans="1:1">
      <c r="A173" s="137">
        <v>14.9</v>
      </c>
    </row>
    <row r="174" spans="1:1">
      <c r="A174" s="137">
        <v>15</v>
      </c>
    </row>
    <row r="175" spans="1:1">
      <c r="A175" s="137">
        <v>15.1</v>
      </c>
    </row>
    <row r="176" spans="1:1">
      <c r="A176" s="137">
        <v>15.2</v>
      </c>
    </row>
    <row r="177" spans="1:1">
      <c r="A177" s="137">
        <v>15.3</v>
      </c>
    </row>
    <row r="178" spans="1:1">
      <c r="A178" s="137">
        <v>15.4</v>
      </c>
    </row>
    <row r="179" spans="1:1">
      <c r="A179" s="137">
        <v>15.5</v>
      </c>
    </row>
    <row r="180" spans="1:1">
      <c r="A180" s="137">
        <v>15.6</v>
      </c>
    </row>
    <row r="181" spans="1:1">
      <c r="A181" s="137">
        <v>15.7</v>
      </c>
    </row>
    <row r="182" spans="1:1">
      <c r="A182" s="137">
        <v>15.8</v>
      </c>
    </row>
    <row r="183" spans="1:1">
      <c r="A183" s="137">
        <v>15.9</v>
      </c>
    </row>
    <row r="184" spans="1:1">
      <c r="A184" s="137">
        <v>16</v>
      </c>
    </row>
    <row r="185" spans="1:1">
      <c r="A185" s="137">
        <v>16.100000000000001</v>
      </c>
    </row>
    <row r="186" spans="1:1">
      <c r="A186" s="137">
        <v>16.2</v>
      </c>
    </row>
    <row r="187" spans="1:1">
      <c r="A187" s="137">
        <v>16.3</v>
      </c>
    </row>
    <row r="188" spans="1:1">
      <c r="A188" s="137">
        <v>16.399999999999999</v>
      </c>
    </row>
    <row r="189" spans="1:1">
      <c r="A189" s="137">
        <v>16.5</v>
      </c>
    </row>
    <row r="190" spans="1:1">
      <c r="A190" s="137">
        <v>16.600000000000001</v>
      </c>
    </row>
    <row r="191" spans="1:1">
      <c r="A191" s="137">
        <v>16.7</v>
      </c>
    </row>
    <row r="192" spans="1:1">
      <c r="A192" s="137">
        <v>16.8</v>
      </c>
    </row>
    <row r="193" spans="1:1">
      <c r="A193" s="137">
        <v>16.899999999999999</v>
      </c>
    </row>
    <row r="194" spans="1:1">
      <c r="A194" s="137">
        <v>17</v>
      </c>
    </row>
    <row r="195" spans="1:1">
      <c r="A195" s="137">
        <v>17.100000000000001</v>
      </c>
    </row>
    <row r="196" spans="1:1">
      <c r="A196" s="137">
        <v>17.2</v>
      </c>
    </row>
    <row r="197" spans="1:1">
      <c r="A197" s="137">
        <v>17.3</v>
      </c>
    </row>
    <row r="198" spans="1:1">
      <c r="A198" s="137">
        <v>17.399999999999999</v>
      </c>
    </row>
    <row r="199" spans="1:1">
      <c r="A199" s="137">
        <v>17.5</v>
      </c>
    </row>
    <row r="200" spans="1:1">
      <c r="A200" s="137">
        <v>17.600000000000001</v>
      </c>
    </row>
    <row r="201" spans="1:1">
      <c r="A201" s="137">
        <v>17.7</v>
      </c>
    </row>
    <row r="202" spans="1:1">
      <c r="A202" s="137">
        <v>17.8</v>
      </c>
    </row>
    <row r="203" spans="1:1">
      <c r="A203" s="137">
        <v>17.899999999999999</v>
      </c>
    </row>
    <row r="204" spans="1:1">
      <c r="A204" s="137">
        <v>18</v>
      </c>
    </row>
    <row r="205" spans="1:1">
      <c r="A205" s="137">
        <v>18.100000000000001</v>
      </c>
    </row>
    <row r="206" spans="1:1">
      <c r="A206" s="137">
        <v>18.2</v>
      </c>
    </row>
    <row r="207" spans="1:1">
      <c r="A207" s="137">
        <v>18.3</v>
      </c>
    </row>
    <row r="208" spans="1:1">
      <c r="A208" s="137">
        <v>18.399999999999999</v>
      </c>
    </row>
    <row r="209" spans="1:1">
      <c r="A209" s="137">
        <v>18.5</v>
      </c>
    </row>
    <row r="210" spans="1:1">
      <c r="A210" s="137">
        <v>18.600000000000001</v>
      </c>
    </row>
    <row r="211" spans="1:1">
      <c r="A211" s="137">
        <v>18.7</v>
      </c>
    </row>
    <row r="212" spans="1:1">
      <c r="A212" s="137">
        <v>18.8</v>
      </c>
    </row>
    <row r="213" spans="1:1">
      <c r="A213" s="137">
        <v>18.899999999999999</v>
      </c>
    </row>
    <row r="214" spans="1:1">
      <c r="A214" s="137">
        <v>19</v>
      </c>
    </row>
    <row r="215" spans="1:1">
      <c r="A215" s="137">
        <v>19.100000000000001</v>
      </c>
    </row>
    <row r="216" spans="1:1">
      <c r="A216" s="137">
        <v>19.2</v>
      </c>
    </row>
    <row r="217" spans="1:1">
      <c r="A217" s="137">
        <v>19.3</v>
      </c>
    </row>
    <row r="218" spans="1:1">
      <c r="A218" s="137">
        <v>19.399999999999999</v>
      </c>
    </row>
    <row r="219" spans="1:1">
      <c r="A219" s="137">
        <v>19.5</v>
      </c>
    </row>
    <row r="220" spans="1:1">
      <c r="A220" s="137">
        <v>19.600000000000001</v>
      </c>
    </row>
    <row r="221" spans="1:1">
      <c r="A221" s="137">
        <v>19.7</v>
      </c>
    </row>
    <row r="222" spans="1:1">
      <c r="A222" s="137">
        <v>19.8</v>
      </c>
    </row>
    <row r="223" spans="1:1">
      <c r="A223" s="137">
        <v>19.899999999999999</v>
      </c>
    </row>
    <row r="224" spans="1:1">
      <c r="A224" s="137">
        <v>20</v>
      </c>
    </row>
  </sheetData>
  <mergeCells count="3">
    <mergeCell ref="D18:E18"/>
    <mergeCell ref="J22:J27"/>
    <mergeCell ref="G39:I39"/>
  </mergeCells>
  <phoneticPr fontId="6" type="noConversion"/>
  <conditionalFormatting sqref="N5:N54">
    <cfRule type="dataBar" priority="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{A969F378-C628-45B9-A60F-A8D7EA977F38}</x14:id>
        </ext>
      </extLst>
    </cfRule>
  </conditionalFormatting>
  <conditionalFormatting sqref="P5:P54">
    <cfRule type="dataBar" priority="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{EE6834AB-0D88-4163-AB14-31743E53B11E}</x14:id>
        </ext>
      </extLst>
    </cfRule>
  </conditionalFormatting>
  <conditionalFormatting sqref="R5:S54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{99C87151-FEB0-4669-B1E1-A90D32A31B6A}</x14:id>
        </ext>
      </extLst>
    </cfRule>
  </conditionalFormatting>
  <conditionalFormatting sqref="O5:O54">
    <cfRule type="dataBar" priority="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{6C5AD987-2FD4-4DC2-ADA8-CDE7CA69ABED}</x14:id>
        </ext>
      </extLst>
    </cfRule>
  </conditionalFormatting>
  <conditionalFormatting sqref="E5:F11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{4B1D89AC-CE56-42F6-95FE-949E3B8C7F74}</x14:id>
        </ext>
      </extLst>
    </cfRule>
  </conditionalFormatting>
  <conditionalFormatting sqref="Q5:Q54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{16D60591-BB19-4442-A0CE-9F707A429134}</x14:id>
        </ext>
      </extLst>
    </cfRule>
  </conditionalFormatting>
  <conditionalFormatting sqref="Y5:Y5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{D8DF0F92-6A29-426A-94AF-8FA9556FE2D9}</x14:id>
        </ext>
      </extLst>
    </cfRule>
  </conditionalFormatting>
  <dataValidations count="3">
    <dataValidation type="list" allowBlank="1" showInputMessage="1" showErrorMessage="1" sqref="D19">
      <formula1>$A$25:$A$224</formula1>
    </dataValidation>
    <dataValidation type="list" allowBlank="1" showInputMessage="1" showErrorMessage="1" sqref="I43:J43 I21">
      <formula1>$L$5:$L$54</formula1>
    </dataValidation>
    <dataValidation type="list" allowBlank="1" showInputMessage="1" showErrorMessage="1" sqref="C22:C27">
      <formula1>$C$5:$C$11</formula1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969F378-C628-45B9-A60F-A8D7EA977F3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N5:N54</xm:sqref>
        </x14:conditionalFormatting>
        <x14:conditionalFormatting xmlns:xm="http://schemas.microsoft.com/office/excel/2006/main">
          <x14:cfRule type="dataBar" id="{EE6834AB-0D88-4163-AB14-31743E53B11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P5:P54</xm:sqref>
        </x14:conditionalFormatting>
        <x14:conditionalFormatting xmlns:xm="http://schemas.microsoft.com/office/excel/2006/main">
          <x14:cfRule type="dataBar" id="{99C87151-FEB0-4669-B1E1-A90D32A31B6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R5:S54</xm:sqref>
        </x14:conditionalFormatting>
        <x14:conditionalFormatting xmlns:xm="http://schemas.microsoft.com/office/excel/2006/main">
          <x14:cfRule type="dataBar" id="{6C5AD987-2FD4-4DC2-ADA8-CDE7CA69ABED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O5:O54</xm:sqref>
        </x14:conditionalFormatting>
        <x14:conditionalFormatting xmlns:xm="http://schemas.microsoft.com/office/excel/2006/main">
          <x14:cfRule type="dataBar" id="{4B1D89AC-CE56-42F6-95FE-949E3B8C7F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E5:F11</xm:sqref>
        </x14:conditionalFormatting>
        <x14:conditionalFormatting xmlns:xm="http://schemas.microsoft.com/office/excel/2006/main">
          <x14:cfRule type="dataBar" id="{16D60591-BB19-4442-A0CE-9F707A42913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Q5:Q54</xm:sqref>
        </x14:conditionalFormatting>
        <x14:conditionalFormatting xmlns:xm="http://schemas.microsoft.com/office/excel/2006/main">
          <x14:cfRule type="dataBar" id="{D8DF0F92-6A29-426A-94AF-8FA9556FE2D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Y5:Y54</xm:sqref>
        </x14:conditionalFormatting>
      </x14:conditionalFormattings>
    </ext>
  </extLst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0"/>
  <sheetViews>
    <sheetView topLeftCell="A10" zoomScaleNormal="100" workbookViewId="0">
      <selection activeCell="E32" sqref="E32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266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40"/>
      <c r="E6" s="46"/>
      <c r="F6" s="24"/>
      <c r="I6" s="13"/>
    </row>
    <row r="7" spans="2:9">
      <c r="B7" s="20"/>
      <c r="C7" s="21"/>
      <c r="E7" s="67"/>
      <c r="F7" s="24"/>
      <c r="I7" s="13"/>
    </row>
    <row r="8" spans="2:9">
      <c r="B8" s="20"/>
      <c r="C8" s="21"/>
      <c r="E8" s="6"/>
      <c r="F8" s="24"/>
    </row>
    <row r="9" spans="2:9">
      <c r="B9" s="20"/>
      <c r="C9" s="21"/>
      <c r="D9" s="26" t="s">
        <v>4</v>
      </c>
      <c r="F9" s="24"/>
    </row>
    <row r="10" spans="2:9">
      <c r="B10" s="20"/>
      <c r="C10" s="21"/>
      <c r="D10" s="25" t="s">
        <v>264</v>
      </c>
      <c r="E10" s="7"/>
      <c r="F10" s="24"/>
    </row>
    <row r="11" spans="2:9">
      <c r="B11" s="20"/>
      <c r="C11" s="21"/>
      <c r="E11" s="67" t="s">
        <v>265</v>
      </c>
      <c r="F11" s="24"/>
    </row>
    <row r="12" spans="2:9">
      <c r="B12" s="20"/>
      <c r="C12" s="21"/>
      <c r="F12" s="24"/>
    </row>
    <row r="13" spans="2:9">
      <c r="B13" s="20"/>
      <c r="C13" s="21"/>
      <c r="D13" s="26" t="s">
        <v>12</v>
      </c>
      <c r="E13" s="7"/>
      <c r="F13" s="24"/>
    </row>
    <row r="14" spans="2:9">
      <c r="B14" s="20"/>
      <c r="C14" s="21"/>
      <c r="D14" s="25" t="s">
        <v>272</v>
      </c>
      <c r="F14" s="24"/>
    </row>
    <row r="15" spans="2:9">
      <c r="B15" s="20"/>
      <c r="C15" s="21"/>
      <c r="D15" s="26"/>
      <c r="E15" s="67" t="s">
        <v>273</v>
      </c>
      <c r="F15" s="24"/>
    </row>
    <row r="16" spans="2:9">
      <c r="B16" s="20"/>
      <c r="C16" s="21"/>
      <c r="D16" s="26"/>
      <c r="E16" s="67"/>
      <c r="F16" s="24"/>
    </row>
    <row r="17" spans="2:6">
      <c r="B17" s="20"/>
      <c r="C17" s="21"/>
      <c r="D17" s="26" t="s">
        <v>1</v>
      </c>
      <c r="F17" s="24"/>
    </row>
    <row r="18" spans="2:6">
      <c r="B18" s="20"/>
      <c r="C18" s="21"/>
      <c r="F18" s="24"/>
    </row>
    <row r="19" spans="2:6">
      <c r="B19" s="20"/>
      <c r="C19" s="21"/>
      <c r="D19" s="25" t="s">
        <v>262</v>
      </c>
      <c r="F19" s="24"/>
    </row>
    <row r="20" spans="2:6">
      <c r="B20" s="20"/>
      <c r="C20" s="21"/>
      <c r="E20" s="9" t="s">
        <v>263</v>
      </c>
      <c r="F20" s="24"/>
    </row>
    <row r="21" spans="2:6">
      <c r="B21" s="20"/>
      <c r="C21" s="21"/>
      <c r="F21" s="24"/>
    </row>
    <row r="22" spans="2:6">
      <c r="B22" s="20"/>
      <c r="C22" s="21"/>
      <c r="D22" s="25" t="s">
        <v>269</v>
      </c>
      <c r="E22" s="7"/>
      <c r="F22" s="24"/>
    </row>
    <row r="23" spans="2:6">
      <c r="B23" s="20"/>
      <c r="C23" s="21"/>
      <c r="E23" s="25" t="s">
        <v>268</v>
      </c>
      <c r="F23" s="24"/>
    </row>
    <row r="24" spans="2:6">
      <c r="B24" s="20"/>
      <c r="C24" s="21"/>
      <c r="D24" s="26"/>
      <c r="E24" s="23" t="s">
        <v>271</v>
      </c>
      <c r="F24" s="24"/>
    </row>
    <row r="25" spans="2:6">
      <c r="B25" s="20"/>
      <c r="C25" s="21"/>
      <c r="E25" s="7"/>
      <c r="F25" s="24"/>
    </row>
    <row r="26" spans="2:6">
      <c r="B26" s="20"/>
      <c r="C26" s="21"/>
      <c r="D26" s="25" t="s">
        <v>270</v>
      </c>
      <c r="F26" s="24"/>
    </row>
    <row r="27" spans="2:6">
      <c r="B27" s="20"/>
      <c r="C27" s="21"/>
      <c r="D27" s="26"/>
      <c r="E27" s="23" t="s">
        <v>267</v>
      </c>
      <c r="F27" s="24"/>
    </row>
    <row r="28" spans="2:6">
      <c r="B28" s="20"/>
      <c r="C28" s="21"/>
      <c r="D28" s="26"/>
      <c r="E28" s="23" t="s">
        <v>271</v>
      </c>
      <c r="F28" s="24"/>
    </row>
    <row r="29" spans="2:6">
      <c r="B29" s="20"/>
      <c r="C29" s="21"/>
      <c r="D29" s="26"/>
      <c r="E29" s="67"/>
      <c r="F29" s="24"/>
    </row>
    <row r="30" spans="2:6">
      <c r="B30" s="20"/>
      <c r="C30" s="21"/>
      <c r="D30" s="25" t="s">
        <v>274</v>
      </c>
      <c r="E30" s="7"/>
      <c r="F30" s="24"/>
    </row>
    <row r="31" spans="2:6">
      <c r="B31" s="51"/>
      <c r="C31" s="49"/>
      <c r="D31" s="23"/>
      <c r="E31" s="67" t="s">
        <v>275</v>
      </c>
      <c r="F31" s="24"/>
    </row>
    <row r="32" spans="2:6">
      <c r="B32" s="51"/>
      <c r="C32" s="49"/>
      <c r="D32" s="23"/>
      <c r="E32" s="7"/>
      <c r="F32" s="24"/>
    </row>
    <row r="33" spans="2:6">
      <c r="B33" s="51"/>
      <c r="C33" s="49"/>
      <c r="D33" s="23"/>
      <c r="E33" s="7"/>
      <c r="F33" s="24"/>
    </row>
    <row r="34" spans="2:6">
      <c r="B34" s="51"/>
      <c r="C34" s="49"/>
      <c r="D34" s="23"/>
      <c r="E34" s="7"/>
      <c r="F34" s="24"/>
    </row>
    <row r="35" spans="2:6">
      <c r="B35" s="51"/>
      <c r="C35" s="49"/>
      <c r="D35" s="23"/>
      <c r="E35" s="19"/>
      <c r="F35" s="24"/>
    </row>
    <row r="36" spans="2:6">
      <c r="B36" s="51"/>
      <c r="C36" s="49"/>
      <c r="D36" s="23"/>
      <c r="E36" s="19"/>
      <c r="F36" s="24"/>
    </row>
    <row r="37" spans="2:6">
      <c r="B37" s="52"/>
      <c r="C37" s="50"/>
      <c r="D37" s="27"/>
      <c r="E37" s="8"/>
      <c r="F37" s="28"/>
    </row>
    <row r="38" spans="2:6">
      <c r="E38" s="19"/>
    </row>
    <row r="39" spans="2:6">
      <c r="E39" s="67"/>
    </row>
    <row r="40" spans="2:6">
      <c r="E40" s="67"/>
    </row>
    <row r="41" spans="2:6">
      <c r="E41" s="67"/>
    </row>
    <row r="42" spans="2:6">
      <c r="E42" s="19"/>
    </row>
    <row r="43" spans="2:6">
      <c r="E43" s="19"/>
    </row>
    <row r="44" spans="2:6">
      <c r="E44" s="19"/>
    </row>
    <row r="45" spans="2:6">
      <c r="E45" s="19"/>
    </row>
    <row r="46" spans="2:6">
      <c r="E46" s="19"/>
    </row>
    <row r="47" spans="2:6">
      <c r="E47" s="19"/>
    </row>
    <row r="48" spans="2:6">
      <c r="E48" s="19"/>
    </row>
    <row r="49" spans="5:5">
      <c r="E49" s="19"/>
    </row>
    <row r="50" spans="5:5">
      <c r="E50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O2003"/>
  <sheetViews>
    <sheetView topLeftCell="A1971" workbookViewId="0">
      <selection activeCell="C2003" sqref="C2003:D2003"/>
    </sheetView>
  </sheetViews>
  <sheetFormatPr defaultColWidth="9" defaultRowHeight="16.5" customHeight="1"/>
  <cols>
    <col min="1" max="1" width="2.375" customWidth="1"/>
    <col min="2" max="2" width="27.25" customWidth="1"/>
    <col min="3" max="3" width="23" customWidth="1"/>
    <col min="4" max="5" width="24.875" customWidth="1"/>
    <col min="6" max="6" width="5.75" customWidth="1"/>
    <col min="8" max="8" width="9.375" bestFit="1" customWidth="1"/>
    <col min="9" max="10" width="9.125" bestFit="1" customWidth="1"/>
    <col min="11" max="11" width="3.375" customWidth="1"/>
  </cols>
  <sheetData>
    <row r="2" spans="2:15" ht="16.5" customHeight="1" thickBot="1">
      <c r="B2" s="923" t="s">
        <v>6831</v>
      </c>
    </row>
    <row r="3" spans="2:15" ht="50.25" customHeight="1" thickBot="1">
      <c r="B3" s="1527" t="s">
        <v>5585</v>
      </c>
      <c r="C3" s="2093" t="s">
        <v>8033</v>
      </c>
      <c r="D3" s="2093" t="s">
        <v>8034</v>
      </c>
      <c r="E3" s="1528" t="s">
        <v>6832</v>
      </c>
      <c r="G3" s="1704" t="s">
        <v>6906</v>
      </c>
      <c r="H3" s="1705" t="s">
        <v>6907</v>
      </c>
      <c r="I3" s="1705" t="s">
        <v>6908</v>
      </c>
      <c r="J3" s="1706" t="s">
        <v>6909</v>
      </c>
      <c r="L3" s="1704" t="s">
        <v>6910</v>
      </c>
      <c r="M3" s="1705" t="s">
        <v>6911</v>
      </c>
      <c r="N3" s="1705" t="s">
        <v>6912</v>
      </c>
      <c r="O3" s="1706" t="s">
        <v>6913</v>
      </c>
    </row>
    <row r="4" spans="2:15" ht="16.5" customHeight="1" thickBot="1">
      <c r="B4" s="1486">
        <v>1</v>
      </c>
      <c r="C4" s="2094">
        <v>0</v>
      </c>
      <c r="D4" s="2094">
        <v>0</v>
      </c>
      <c r="E4" s="1650">
        <f t="shared" ref="E4:E67" si="0">MOD(ROW()-3,25)</f>
        <v>1</v>
      </c>
      <c r="G4" s="1707">
        <v>121729</v>
      </c>
      <c r="H4" s="1708">
        <v>65936</v>
      </c>
      <c r="I4" s="1708">
        <v>81153</v>
      </c>
      <c r="J4" s="1709">
        <v>71008</v>
      </c>
      <c r="L4" s="83">
        <v>7523</v>
      </c>
      <c r="M4" s="129">
        <v>1523</v>
      </c>
      <c r="N4" s="129">
        <v>476</v>
      </c>
      <c r="O4" s="84">
        <v>2464</v>
      </c>
    </row>
    <row r="5" spans="2:15" ht="16.5" customHeight="1">
      <c r="B5" s="1486">
        <v>2</v>
      </c>
      <c r="C5" s="2094">
        <v>0</v>
      </c>
      <c r="D5" s="2094">
        <v>0</v>
      </c>
      <c r="E5" s="1650">
        <f t="shared" si="0"/>
        <v>2</v>
      </c>
    </row>
    <row r="6" spans="2:15" ht="16.5" customHeight="1">
      <c r="B6" s="1486">
        <v>3</v>
      </c>
      <c r="C6" s="2094">
        <v>0</v>
      </c>
      <c r="D6" s="2094">
        <v>0</v>
      </c>
      <c r="E6" s="1650">
        <f t="shared" si="0"/>
        <v>3</v>
      </c>
    </row>
    <row r="7" spans="2:15" ht="16.5" customHeight="1">
      <c r="B7" s="1486">
        <v>4</v>
      </c>
      <c r="C7" s="2094">
        <v>0</v>
      </c>
      <c r="D7" s="2094">
        <v>0</v>
      </c>
      <c r="E7" s="1650">
        <f t="shared" si="0"/>
        <v>4</v>
      </c>
    </row>
    <row r="8" spans="2:15" ht="16.5" customHeight="1">
      <c r="B8" s="1486">
        <v>5</v>
      </c>
      <c r="C8" s="2094">
        <v>0</v>
      </c>
      <c r="D8" s="2094">
        <v>0</v>
      </c>
      <c r="E8" s="1650">
        <f t="shared" si="0"/>
        <v>5</v>
      </c>
    </row>
    <row r="9" spans="2:15" ht="16.5" customHeight="1">
      <c r="B9" s="1486">
        <v>6</v>
      </c>
      <c r="C9" s="2094">
        <v>0</v>
      </c>
      <c r="D9" s="2094">
        <v>0</v>
      </c>
      <c r="E9" s="1650">
        <f t="shared" si="0"/>
        <v>6</v>
      </c>
    </row>
    <row r="10" spans="2:15" ht="16.5" customHeight="1">
      <c r="B10" s="1486">
        <v>7</v>
      </c>
      <c r="C10" s="2094">
        <v>0</v>
      </c>
      <c r="D10" s="2094">
        <v>0</v>
      </c>
      <c r="E10" s="1650">
        <f t="shared" si="0"/>
        <v>7</v>
      </c>
    </row>
    <row r="11" spans="2:15" ht="16.5" customHeight="1">
      <c r="B11" s="1486">
        <v>8</v>
      </c>
      <c r="C11" s="2094">
        <v>0</v>
      </c>
      <c r="D11" s="2094">
        <v>0</v>
      </c>
      <c r="E11" s="1650">
        <f t="shared" si="0"/>
        <v>8</v>
      </c>
    </row>
    <row r="12" spans="2:15" ht="16.5" customHeight="1">
      <c r="B12" s="1486">
        <v>9</v>
      </c>
      <c r="C12" s="2094">
        <v>0</v>
      </c>
      <c r="D12" s="2094">
        <v>0</v>
      </c>
      <c r="E12" s="1650">
        <f t="shared" si="0"/>
        <v>9</v>
      </c>
    </row>
    <row r="13" spans="2:15" ht="16.5" customHeight="1">
      <c r="B13" s="1486">
        <v>10</v>
      </c>
      <c r="C13" s="2094">
        <v>0</v>
      </c>
      <c r="D13" s="2094">
        <v>0</v>
      </c>
      <c r="E13" s="1650">
        <f t="shared" si="0"/>
        <v>10</v>
      </c>
    </row>
    <row r="14" spans="2:15" ht="16.5" customHeight="1">
      <c r="B14" s="1486">
        <v>11</v>
      </c>
      <c r="C14" s="2094">
        <v>0</v>
      </c>
      <c r="D14" s="2094">
        <v>0</v>
      </c>
      <c r="E14" s="1650">
        <f t="shared" si="0"/>
        <v>11</v>
      </c>
    </row>
    <row r="15" spans="2:15" ht="16.5" customHeight="1">
      <c r="B15" s="1486">
        <v>12</v>
      </c>
      <c r="C15" s="2094">
        <v>0</v>
      </c>
      <c r="D15" s="2094">
        <v>0</v>
      </c>
      <c r="E15" s="1650">
        <f t="shared" si="0"/>
        <v>12</v>
      </c>
    </row>
    <row r="16" spans="2:15" ht="16.5" customHeight="1">
      <c r="B16" s="1486">
        <v>13</v>
      </c>
      <c r="C16" s="2094">
        <v>0</v>
      </c>
      <c r="D16" s="2094">
        <v>0</v>
      </c>
      <c r="E16" s="1650">
        <f t="shared" si="0"/>
        <v>13</v>
      </c>
    </row>
    <row r="17" spans="2:5" ht="16.5" customHeight="1">
      <c r="B17" s="1486">
        <v>14</v>
      </c>
      <c r="C17" s="2094">
        <v>0</v>
      </c>
      <c r="D17" s="2094">
        <v>0</v>
      </c>
      <c r="E17" s="1650">
        <f t="shared" si="0"/>
        <v>14</v>
      </c>
    </row>
    <row r="18" spans="2:5" ht="16.5" customHeight="1">
      <c r="B18" s="1486">
        <v>15</v>
      </c>
      <c r="C18" s="2094">
        <v>0</v>
      </c>
      <c r="D18" s="2094">
        <v>0</v>
      </c>
      <c r="E18" s="1650">
        <f t="shared" si="0"/>
        <v>15</v>
      </c>
    </row>
    <row r="19" spans="2:5" ht="16.5" customHeight="1">
      <c r="B19" s="1486">
        <v>16</v>
      </c>
      <c r="C19" s="2094">
        <v>0</v>
      </c>
      <c r="D19" s="2094">
        <v>0</v>
      </c>
      <c r="E19" s="1650">
        <f t="shared" si="0"/>
        <v>16</v>
      </c>
    </row>
    <row r="20" spans="2:5" ht="16.5" customHeight="1">
      <c r="B20" s="1486">
        <v>17</v>
      </c>
      <c r="C20" s="2094">
        <v>0</v>
      </c>
      <c r="D20" s="2094">
        <v>0</v>
      </c>
      <c r="E20" s="1650">
        <f t="shared" si="0"/>
        <v>17</v>
      </c>
    </row>
    <row r="21" spans="2:5" ht="16.5" customHeight="1">
      <c r="B21" s="1486">
        <v>18</v>
      </c>
      <c r="C21" s="2094">
        <v>0</v>
      </c>
      <c r="D21" s="2094">
        <v>0</v>
      </c>
      <c r="E21" s="1650">
        <f t="shared" si="0"/>
        <v>18</v>
      </c>
    </row>
    <row r="22" spans="2:5" ht="16.5" customHeight="1">
      <c r="B22" s="1486">
        <v>19</v>
      </c>
      <c r="C22" s="2094">
        <v>0</v>
      </c>
      <c r="D22" s="2094">
        <v>0</v>
      </c>
      <c r="E22" s="1650">
        <f t="shared" si="0"/>
        <v>19</v>
      </c>
    </row>
    <row r="23" spans="2:5" ht="16.5" customHeight="1">
      <c r="B23" s="1486">
        <v>20</v>
      </c>
      <c r="C23" s="2094">
        <v>0</v>
      </c>
      <c r="D23" s="2094">
        <v>0</v>
      </c>
      <c r="E23" s="1650">
        <f t="shared" si="0"/>
        <v>20</v>
      </c>
    </row>
    <row r="24" spans="2:5" ht="16.5" customHeight="1">
      <c r="B24" s="1486">
        <v>21</v>
      </c>
      <c r="C24" s="2094">
        <v>0</v>
      </c>
      <c r="D24" s="2094">
        <v>0</v>
      </c>
      <c r="E24" s="1650">
        <f t="shared" si="0"/>
        <v>21</v>
      </c>
    </row>
    <row r="25" spans="2:5" ht="16.5" customHeight="1">
      <c r="B25" s="1486">
        <v>22</v>
      </c>
      <c r="C25" s="2094">
        <v>0</v>
      </c>
      <c r="D25" s="2094">
        <v>0</v>
      </c>
      <c r="E25" s="1650">
        <f t="shared" si="0"/>
        <v>22</v>
      </c>
    </row>
    <row r="26" spans="2:5" ht="16.5" customHeight="1">
      <c r="B26" s="1486">
        <v>23</v>
      </c>
      <c r="C26" s="2094">
        <v>0</v>
      </c>
      <c r="D26" s="2094">
        <v>0</v>
      </c>
      <c r="E26" s="1650">
        <f t="shared" si="0"/>
        <v>23</v>
      </c>
    </row>
    <row r="27" spans="2:5" ht="16.5" customHeight="1">
      <c r="B27" s="1486">
        <v>24</v>
      </c>
      <c r="C27" s="2094">
        <v>0</v>
      </c>
      <c r="D27" s="2094">
        <v>0</v>
      </c>
      <c r="E27" s="1650">
        <f t="shared" si="0"/>
        <v>24</v>
      </c>
    </row>
    <row r="28" spans="2:5" ht="16.5" customHeight="1">
      <c r="B28" s="1486">
        <v>25</v>
      </c>
      <c r="C28" s="2094">
        <v>0</v>
      </c>
      <c r="D28" s="2094">
        <v>37.5</v>
      </c>
      <c r="E28" s="1650">
        <f t="shared" si="0"/>
        <v>0</v>
      </c>
    </row>
    <row r="29" spans="2:5" ht="16.5" customHeight="1">
      <c r="B29" s="1486">
        <v>26</v>
      </c>
      <c r="C29" s="2094">
        <v>0</v>
      </c>
      <c r="D29" s="2094">
        <v>37.5</v>
      </c>
      <c r="E29" s="1650">
        <f t="shared" si="0"/>
        <v>1</v>
      </c>
    </row>
    <row r="30" spans="2:5" ht="16.5" customHeight="1">
      <c r="B30" s="1486">
        <v>27</v>
      </c>
      <c r="C30" s="2094">
        <v>0</v>
      </c>
      <c r="D30" s="2094">
        <v>37.5</v>
      </c>
      <c r="E30" s="1650">
        <f t="shared" si="0"/>
        <v>2</v>
      </c>
    </row>
    <row r="31" spans="2:5" ht="16.5" customHeight="1">
      <c r="B31" s="1486">
        <v>28</v>
      </c>
      <c r="C31" s="2094">
        <v>0</v>
      </c>
      <c r="D31" s="2094">
        <v>37.5</v>
      </c>
      <c r="E31" s="1650">
        <f t="shared" si="0"/>
        <v>3</v>
      </c>
    </row>
    <row r="32" spans="2:5" ht="16.5" customHeight="1">
      <c r="B32" s="1486">
        <v>29</v>
      </c>
      <c r="C32" s="2094">
        <v>0</v>
      </c>
      <c r="D32" s="2094">
        <v>37.5</v>
      </c>
      <c r="E32" s="1650">
        <f t="shared" si="0"/>
        <v>4</v>
      </c>
    </row>
    <row r="33" spans="2:5" ht="16.5" customHeight="1">
      <c r="B33" s="1486">
        <v>30</v>
      </c>
      <c r="C33" s="2094">
        <v>0</v>
      </c>
      <c r="D33" s="2094">
        <v>37.5</v>
      </c>
      <c r="E33" s="1650">
        <f t="shared" si="0"/>
        <v>5</v>
      </c>
    </row>
    <row r="34" spans="2:5" ht="16.5" customHeight="1">
      <c r="B34" s="1486">
        <v>31</v>
      </c>
      <c r="C34" s="2094">
        <v>0</v>
      </c>
      <c r="D34" s="2094">
        <v>37.5</v>
      </c>
      <c r="E34" s="1650">
        <f t="shared" si="0"/>
        <v>6</v>
      </c>
    </row>
    <row r="35" spans="2:5" ht="16.5" customHeight="1">
      <c r="B35" s="1486">
        <v>32</v>
      </c>
      <c r="C35" s="2094">
        <v>0</v>
      </c>
      <c r="D35" s="2094">
        <v>37.5</v>
      </c>
      <c r="E35" s="1650">
        <f t="shared" si="0"/>
        <v>7</v>
      </c>
    </row>
    <row r="36" spans="2:5" ht="16.5" customHeight="1">
      <c r="B36" s="1486">
        <v>33</v>
      </c>
      <c r="C36" s="2094">
        <v>0</v>
      </c>
      <c r="D36" s="2094">
        <v>37.5</v>
      </c>
      <c r="E36" s="1650">
        <f t="shared" si="0"/>
        <v>8</v>
      </c>
    </row>
    <row r="37" spans="2:5" ht="16.5" customHeight="1">
      <c r="B37" s="1486">
        <v>34</v>
      </c>
      <c r="C37" s="2094">
        <v>0</v>
      </c>
      <c r="D37" s="2094">
        <v>37.5</v>
      </c>
      <c r="E37" s="1650">
        <f t="shared" si="0"/>
        <v>9</v>
      </c>
    </row>
    <row r="38" spans="2:5" ht="16.5" customHeight="1">
      <c r="B38" s="1486">
        <v>35</v>
      </c>
      <c r="C38" s="2094">
        <v>0</v>
      </c>
      <c r="D38" s="2094">
        <v>37.5</v>
      </c>
      <c r="E38" s="1650">
        <f t="shared" si="0"/>
        <v>10</v>
      </c>
    </row>
    <row r="39" spans="2:5" ht="16.5" customHeight="1">
      <c r="B39" s="1486">
        <v>36</v>
      </c>
      <c r="C39" s="2094">
        <v>0</v>
      </c>
      <c r="D39" s="2094">
        <v>37.5</v>
      </c>
      <c r="E39" s="1650">
        <f t="shared" si="0"/>
        <v>11</v>
      </c>
    </row>
    <row r="40" spans="2:5" ht="16.5" customHeight="1">
      <c r="B40" s="1486">
        <v>37</v>
      </c>
      <c r="C40" s="2094">
        <v>0</v>
      </c>
      <c r="D40" s="2094">
        <v>37.5</v>
      </c>
      <c r="E40" s="1650">
        <f t="shared" si="0"/>
        <v>12</v>
      </c>
    </row>
    <row r="41" spans="2:5" ht="16.5" customHeight="1">
      <c r="B41" s="1486">
        <v>38</v>
      </c>
      <c r="C41" s="2094">
        <v>0</v>
      </c>
      <c r="D41" s="2094">
        <v>37.5</v>
      </c>
      <c r="E41" s="1650">
        <f t="shared" si="0"/>
        <v>13</v>
      </c>
    </row>
    <row r="42" spans="2:5" ht="16.5" customHeight="1">
      <c r="B42" s="1486">
        <v>39</v>
      </c>
      <c r="C42" s="2094">
        <v>0</v>
      </c>
      <c r="D42" s="2094">
        <v>37.5</v>
      </c>
      <c r="E42" s="1650">
        <f t="shared" si="0"/>
        <v>14</v>
      </c>
    </row>
    <row r="43" spans="2:5" ht="16.5" customHeight="1">
      <c r="B43" s="1486">
        <v>40</v>
      </c>
      <c r="C43" s="2094">
        <v>0</v>
      </c>
      <c r="D43" s="2094">
        <v>37.5</v>
      </c>
      <c r="E43" s="1650">
        <f t="shared" si="0"/>
        <v>15</v>
      </c>
    </row>
    <row r="44" spans="2:5" ht="16.5" customHeight="1">
      <c r="B44" s="1486">
        <v>41</v>
      </c>
      <c r="C44" s="2094">
        <v>0</v>
      </c>
      <c r="D44" s="2094">
        <v>37.5</v>
      </c>
      <c r="E44" s="1650">
        <f t="shared" si="0"/>
        <v>16</v>
      </c>
    </row>
    <row r="45" spans="2:5" ht="16.5" customHeight="1">
      <c r="B45" s="1486">
        <v>42</v>
      </c>
      <c r="C45" s="2094">
        <v>0</v>
      </c>
      <c r="D45" s="2094">
        <v>37.5</v>
      </c>
      <c r="E45" s="1650">
        <f t="shared" si="0"/>
        <v>17</v>
      </c>
    </row>
    <row r="46" spans="2:5" ht="16.5" customHeight="1">
      <c r="B46" s="1486">
        <v>43</v>
      </c>
      <c r="C46" s="2094">
        <v>0</v>
      </c>
      <c r="D46" s="2094">
        <v>37.5</v>
      </c>
      <c r="E46" s="1650">
        <f t="shared" si="0"/>
        <v>18</v>
      </c>
    </row>
    <row r="47" spans="2:5" ht="16.5" customHeight="1">
      <c r="B47" s="1486">
        <v>44</v>
      </c>
      <c r="C47" s="2094">
        <v>0</v>
      </c>
      <c r="D47" s="2094">
        <v>37.5</v>
      </c>
      <c r="E47" s="1650">
        <f t="shared" si="0"/>
        <v>19</v>
      </c>
    </row>
    <row r="48" spans="2:5" ht="16.5" customHeight="1">
      <c r="B48" s="1486">
        <v>45</v>
      </c>
      <c r="C48" s="2094">
        <v>0</v>
      </c>
      <c r="D48" s="2094">
        <v>37.5</v>
      </c>
      <c r="E48" s="1650">
        <f t="shared" si="0"/>
        <v>20</v>
      </c>
    </row>
    <row r="49" spans="2:5" ht="16.5" customHeight="1">
      <c r="B49" s="1486">
        <v>46</v>
      </c>
      <c r="C49" s="2094">
        <v>0</v>
      </c>
      <c r="D49" s="2094">
        <v>37.5</v>
      </c>
      <c r="E49" s="1650">
        <f t="shared" si="0"/>
        <v>21</v>
      </c>
    </row>
    <row r="50" spans="2:5" ht="16.5" customHeight="1">
      <c r="B50" s="1486">
        <v>47</v>
      </c>
      <c r="C50" s="2094">
        <v>0</v>
      </c>
      <c r="D50" s="2094">
        <v>37.5</v>
      </c>
      <c r="E50" s="1650">
        <f t="shared" si="0"/>
        <v>22</v>
      </c>
    </row>
    <row r="51" spans="2:5" ht="16.5" customHeight="1">
      <c r="B51" s="1486">
        <v>48</v>
      </c>
      <c r="C51" s="2094">
        <v>0</v>
      </c>
      <c r="D51" s="2094">
        <v>37.5</v>
      </c>
      <c r="E51" s="1650">
        <f t="shared" si="0"/>
        <v>23</v>
      </c>
    </row>
    <row r="52" spans="2:5" ht="16.5" customHeight="1">
      <c r="B52" s="1486">
        <v>49</v>
      </c>
      <c r="C52" s="2094">
        <v>0</v>
      </c>
      <c r="D52" s="2094">
        <v>37.5</v>
      </c>
      <c r="E52" s="1650">
        <f t="shared" si="0"/>
        <v>24</v>
      </c>
    </row>
    <row r="53" spans="2:5" ht="16.5" customHeight="1">
      <c r="B53" s="1486">
        <v>50</v>
      </c>
      <c r="C53" s="2094">
        <v>61.875</v>
      </c>
      <c r="D53" s="2094">
        <v>37.5</v>
      </c>
      <c r="E53" s="1650">
        <f t="shared" si="0"/>
        <v>0</v>
      </c>
    </row>
    <row r="54" spans="2:5" ht="16.5" customHeight="1">
      <c r="B54" s="1486">
        <v>51</v>
      </c>
      <c r="C54" s="2094">
        <v>61.875</v>
      </c>
      <c r="D54" s="2094">
        <v>37.5</v>
      </c>
      <c r="E54" s="1650">
        <f t="shared" si="0"/>
        <v>1</v>
      </c>
    </row>
    <row r="55" spans="2:5" ht="16.5" customHeight="1">
      <c r="B55" s="1486">
        <v>52</v>
      </c>
      <c r="C55" s="2094">
        <v>61.875</v>
      </c>
      <c r="D55" s="2094">
        <v>37.5</v>
      </c>
      <c r="E55" s="1650">
        <f t="shared" si="0"/>
        <v>2</v>
      </c>
    </row>
    <row r="56" spans="2:5" ht="16.5" customHeight="1">
      <c r="B56" s="1486">
        <v>53</v>
      </c>
      <c r="C56" s="2094">
        <v>61.875</v>
      </c>
      <c r="D56" s="2094">
        <v>37.5</v>
      </c>
      <c r="E56" s="1650">
        <f t="shared" si="0"/>
        <v>3</v>
      </c>
    </row>
    <row r="57" spans="2:5" ht="16.5" customHeight="1">
      <c r="B57" s="1486">
        <v>54</v>
      </c>
      <c r="C57" s="2094">
        <v>61.875</v>
      </c>
      <c r="D57" s="2094">
        <v>37.5</v>
      </c>
      <c r="E57" s="1650">
        <f t="shared" si="0"/>
        <v>4</v>
      </c>
    </row>
    <row r="58" spans="2:5" ht="16.5" customHeight="1">
      <c r="B58" s="1486">
        <v>55</v>
      </c>
      <c r="C58" s="2094">
        <v>61.875</v>
      </c>
      <c r="D58" s="2094">
        <v>37.5</v>
      </c>
      <c r="E58" s="1650">
        <f t="shared" si="0"/>
        <v>5</v>
      </c>
    </row>
    <row r="59" spans="2:5" ht="16.5" customHeight="1">
      <c r="B59" s="1486">
        <v>56</v>
      </c>
      <c r="C59" s="2094">
        <v>61.875</v>
      </c>
      <c r="D59" s="2094">
        <v>37.5</v>
      </c>
      <c r="E59" s="1650">
        <f t="shared" si="0"/>
        <v>6</v>
      </c>
    </row>
    <row r="60" spans="2:5" ht="16.5" customHeight="1">
      <c r="B60" s="1486">
        <v>57</v>
      </c>
      <c r="C60" s="2094">
        <v>61.875</v>
      </c>
      <c r="D60" s="2094">
        <v>37.5</v>
      </c>
      <c r="E60" s="1650">
        <f t="shared" si="0"/>
        <v>7</v>
      </c>
    </row>
    <row r="61" spans="2:5" ht="16.5" customHeight="1">
      <c r="B61" s="1486">
        <v>58</v>
      </c>
      <c r="C61" s="2094">
        <v>61.875</v>
      </c>
      <c r="D61" s="2094">
        <v>37.5</v>
      </c>
      <c r="E61" s="1650">
        <f t="shared" si="0"/>
        <v>8</v>
      </c>
    </row>
    <row r="62" spans="2:5" ht="16.5" customHeight="1">
      <c r="B62" s="1486">
        <v>59</v>
      </c>
      <c r="C62" s="2094">
        <v>61.875</v>
      </c>
      <c r="D62" s="2094">
        <v>37.5</v>
      </c>
      <c r="E62" s="1650">
        <f t="shared" si="0"/>
        <v>9</v>
      </c>
    </row>
    <row r="63" spans="2:5" ht="16.5" customHeight="1">
      <c r="B63" s="1486">
        <v>60</v>
      </c>
      <c r="C63" s="2094">
        <v>61.875</v>
      </c>
      <c r="D63" s="2094">
        <v>37.5</v>
      </c>
      <c r="E63" s="1650">
        <f t="shared" si="0"/>
        <v>10</v>
      </c>
    </row>
    <row r="64" spans="2:5" ht="16.5" customHeight="1">
      <c r="B64" s="1486">
        <v>61</v>
      </c>
      <c r="C64" s="2094">
        <v>61.875</v>
      </c>
      <c r="D64" s="2094">
        <v>37.5</v>
      </c>
      <c r="E64" s="1650">
        <f t="shared" si="0"/>
        <v>11</v>
      </c>
    </row>
    <row r="65" spans="2:5" ht="16.5" customHeight="1">
      <c r="B65" s="1486">
        <v>62</v>
      </c>
      <c r="C65" s="2094">
        <v>61.875</v>
      </c>
      <c r="D65" s="2094">
        <v>37.5</v>
      </c>
      <c r="E65" s="1650">
        <f t="shared" si="0"/>
        <v>12</v>
      </c>
    </row>
    <row r="66" spans="2:5" ht="16.5" customHeight="1">
      <c r="B66" s="1486">
        <v>63</v>
      </c>
      <c r="C66" s="2094">
        <v>61.875</v>
      </c>
      <c r="D66" s="2094">
        <v>37.5</v>
      </c>
      <c r="E66" s="1650">
        <f t="shared" si="0"/>
        <v>13</v>
      </c>
    </row>
    <row r="67" spans="2:5" ht="16.5" customHeight="1">
      <c r="B67" s="1486">
        <v>64</v>
      </c>
      <c r="C67" s="2094">
        <v>61.875</v>
      </c>
      <c r="D67" s="2094">
        <v>37.5</v>
      </c>
      <c r="E67" s="1650">
        <f t="shared" si="0"/>
        <v>14</v>
      </c>
    </row>
    <row r="68" spans="2:5" ht="16.5" customHeight="1">
      <c r="B68" s="1486">
        <v>65</v>
      </c>
      <c r="C68" s="2094">
        <v>61.875</v>
      </c>
      <c r="D68" s="2094">
        <v>37.5</v>
      </c>
      <c r="E68" s="1650">
        <f t="shared" ref="E68:E131" si="1">MOD(ROW()-3,25)</f>
        <v>15</v>
      </c>
    </row>
    <row r="69" spans="2:5" ht="16.5" customHeight="1">
      <c r="B69" s="1486">
        <v>66</v>
      </c>
      <c r="C69" s="2094">
        <v>61.875</v>
      </c>
      <c r="D69" s="2094">
        <v>37.5</v>
      </c>
      <c r="E69" s="1650">
        <f t="shared" si="1"/>
        <v>16</v>
      </c>
    </row>
    <row r="70" spans="2:5" ht="16.5" customHeight="1">
      <c r="B70" s="1486">
        <v>67</v>
      </c>
      <c r="C70" s="2094">
        <v>61.875</v>
      </c>
      <c r="D70" s="2094">
        <v>37.5</v>
      </c>
      <c r="E70" s="1650">
        <f t="shared" si="1"/>
        <v>17</v>
      </c>
    </row>
    <row r="71" spans="2:5" ht="16.5" customHeight="1">
      <c r="B71" s="1486">
        <v>68</v>
      </c>
      <c r="C71" s="2094">
        <v>61.875</v>
      </c>
      <c r="D71" s="2094">
        <v>37.5</v>
      </c>
      <c r="E71" s="1650">
        <f t="shared" si="1"/>
        <v>18</v>
      </c>
    </row>
    <row r="72" spans="2:5" ht="16.5" customHeight="1">
      <c r="B72" s="1486">
        <v>69</v>
      </c>
      <c r="C72" s="2094">
        <v>61.875</v>
      </c>
      <c r="D72" s="2094">
        <v>37.5</v>
      </c>
      <c r="E72" s="1650">
        <f t="shared" si="1"/>
        <v>19</v>
      </c>
    </row>
    <row r="73" spans="2:5" ht="16.5" customHeight="1">
      <c r="B73" s="1486">
        <v>70</v>
      </c>
      <c r="C73" s="2094">
        <v>61.875</v>
      </c>
      <c r="D73" s="2094">
        <v>37.5</v>
      </c>
      <c r="E73" s="1650">
        <f t="shared" si="1"/>
        <v>20</v>
      </c>
    </row>
    <row r="74" spans="2:5" ht="16.5" customHeight="1">
      <c r="B74" s="1486">
        <v>71</v>
      </c>
      <c r="C74" s="2094">
        <v>61.875</v>
      </c>
      <c r="D74" s="2094">
        <v>37.5</v>
      </c>
      <c r="E74" s="1650">
        <f t="shared" si="1"/>
        <v>21</v>
      </c>
    </row>
    <row r="75" spans="2:5" ht="16.5" customHeight="1">
      <c r="B75" s="1486">
        <v>72</v>
      </c>
      <c r="C75" s="2094">
        <v>61.875</v>
      </c>
      <c r="D75" s="2094">
        <v>37.5</v>
      </c>
      <c r="E75" s="1650">
        <f t="shared" si="1"/>
        <v>22</v>
      </c>
    </row>
    <row r="76" spans="2:5" ht="16.5" customHeight="1">
      <c r="B76" s="1486">
        <v>73</v>
      </c>
      <c r="C76" s="2094">
        <v>61.875</v>
      </c>
      <c r="D76" s="2094">
        <v>37.5</v>
      </c>
      <c r="E76" s="1650">
        <f t="shared" si="1"/>
        <v>23</v>
      </c>
    </row>
    <row r="77" spans="2:5" ht="16.5" customHeight="1">
      <c r="B77" s="1486">
        <v>74</v>
      </c>
      <c r="C77" s="2094">
        <v>61.875</v>
      </c>
      <c r="D77" s="2094">
        <v>37.5</v>
      </c>
      <c r="E77" s="1650">
        <f t="shared" si="1"/>
        <v>24</v>
      </c>
    </row>
    <row r="78" spans="2:5" ht="16.5" customHeight="1">
      <c r="B78" s="1486">
        <v>75</v>
      </c>
      <c r="C78" s="2094">
        <v>61.875</v>
      </c>
      <c r="D78" s="2094">
        <v>112.5</v>
      </c>
      <c r="E78" s="1650">
        <f t="shared" si="1"/>
        <v>0</v>
      </c>
    </row>
    <row r="79" spans="2:5" ht="16.5" customHeight="1">
      <c r="B79" s="1486">
        <v>76</v>
      </c>
      <c r="C79" s="2094">
        <v>61.875</v>
      </c>
      <c r="D79" s="2094">
        <v>112.5</v>
      </c>
      <c r="E79" s="1650">
        <f t="shared" si="1"/>
        <v>1</v>
      </c>
    </row>
    <row r="80" spans="2:5" ht="16.5" customHeight="1">
      <c r="B80" s="1486">
        <v>77</v>
      </c>
      <c r="C80" s="2094">
        <v>61.875</v>
      </c>
      <c r="D80" s="2094">
        <v>112.5</v>
      </c>
      <c r="E80" s="1650">
        <f t="shared" si="1"/>
        <v>2</v>
      </c>
    </row>
    <row r="81" spans="2:5" ht="16.5" customHeight="1">
      <c r="B81" s="1486">
        <v>78</v>
      </c>
      <c r="C81" s="2094">
        <v>61.875</v>
      </c>
      <c r="D81" s="2094">
        <v>112.5</v>
      </c>
      <c r="E81" s="1650">
        <f t="shared" si="1"/>
        <v>3</v>
      </c>
    </row>
    <row r="82" spans="2:5" ht="16.5" customHeight="1">
      <c r="B82" s="1486">
        <v>79</v>
      </c>
      <c r="C82" s="2094">
        <v>61.875</v>
      </c>
      <c r="D82" s="2094">
        <v>112.5</v>
      </c>
      <c r="E82" s="1650">
        <f t="shared" si="1"/>
        <v>4</v>
      </c>
    </row>
    <row r="83" spans="2:5" ht="16.5" customHeight="1">
      <c r="B83" s="1486">
        <v>80</v>
      </c>
      <c r="C83" s="2094">
        <v>61.875</v>
      </c>
      <c r="D83" s="2094">
        <v>112.5</v>
      </c>
      <c r="E83" s="1650">
        <f t="shared" si="1"/>
        <v>5</v>
      </c>
    </row>
    <row r="84" spans="2:5" ht="16.5" customHeight="1">
      <c r="B84" s="1486">
        <v>81</v>
      </c>
      <c r="C84" s="2094">
        <v>61.875</v>
      </c>
      <c r="D84" s="2094">
        <v>112.5</v>
      </c>
      <c r="E84" s="1650">
        <f t="shared" si="1"/>
        <v>6</v>
      </c>
    </row>
    <row r="85" spans="2:5" ht="16.5" customHeight="1">
      <c r="B85" s="1486">
        <v>82</v>
      </c>
      <c r="C85" s="2094">
        <v>61.875</v>
      </c>
      <c r="D85" s="2094">
        <v>112.5</v>
      </c>
      <c r="E85" s="1650">
        <f t="shared" si="1"/>
        <v>7</v>
      </c>
    </row>
    <row r="86" spans="2:5" ht="16.5" customHeight="1">
      <c r="B86" s="1486">
        <v>83</v>
      </c>
      <c r="C86" s="2094">
        <v>61.875</v>
      </c>
      <c r="D86" s="2094">
        <v>112.5</v>
      </c>
      <c r="E86" s="1650">
        <f t="shared" si="1"/>
        <v>8</v>
      </c>
    </row>
    <row r="87" spans="2:5" ht="16.5" customHeight="1">
      <c r="B87" s="1486">
        <v>84</v>
      </c>
      <c r="C87" s="2094">
        <v>61.875</v>
      </c>
      <c r="D87" s="2094">
        <v>112.5</v>
      </c>
      <c r="E87" s="1650">
        <f t="shared" si="1"/>
        <v>9</v>
      </c>
    </row>
    <row r="88" spans="2:5" ht="16.5" customHeight="1">
      <c r="B88" s="1486">
        <v>85</v>
      </c>
      <c r="C88" s="2094">
        <v>61.875</v>
      </c>
      <c r="D88" s="2094">
        <v>112.5</v>
      </c>
      <c r="E88" s="1650">
        <f t="shared" si="1"/>
        <v>10</v>
      </c>
    </row>
    <row r="89" spans="2:5" ht="16.5" customHeight="1">
      <c r="B89" s="1486">
        <v>86</v>
      </c>
      <c r="C89" s="2094">
        <v>61.875</v>
      </c>
      <c r="D89" s="2094">
        <v>112.5</v>
      </c>
      <c r="E89" s="1650">
        <f t="shared" si="1"/>
        <v>11</v>
      </c>
    </row>
    <row r="90" spans="2:5" ht="16.5" customHeight="1">
      <c r="B90" s="1486">
        <v>87</v>
      </c>
      <c r="C90" s="2094">
        <v>61.875</v>
      </c>
      <c r="D90" s="2094">
        <v>112.5</v>
      </c>
      <c r="E90" s="1650">
        <f t="shared" si="1"/>
        <v>12</v>
      </c>
    </row>
    <row r="91" spans="2:5" ht="16.5" customHeight="1">
      <c r="B91" s="1486">
        <v>88</v>
      </c>
      <c r="C91" s="2094">
        <v>61.875</v>
      </c>
      <c r="D91" s="2094">
        <v>112.5</v>
      </c>
      <c r="E91" s="1650">
        <f t="shared" si="1"/>
        <v>13</v>
      </c>
    </row>
    <row r="92" spans="2:5" ht="16.5" customHeight="1">
      <c r="B92" s="1486">
        <v>89</v>
      </c>
      <c r="C92" s="2094">
        <v>61.875</v>
      </c>
      <c r="D92" s="2094">
        <v>112.5</v>
      </c>
      <c r="E92" s="1650">
        <f t="shared" si="1"/>
        <v>14</v>
      </c>
    </row>
    <row r="93" spans="2:5" ht="16.5" customHeight="1">
      <c r="B93" s="1486">
        <v>90</v>
      </c>
      <c r="C93" s="2094">
        <v>61.875</v>
      </c>
      <c r="D93" s="2094">
        <v>112.5</v>
      </c>
      <c r="E93" s="1650">
        <f t="shared" si="1"/>
        <v>15</v>
      </c>
    </row>
    <row r="94" spans="2:5" ht="16.5" customHeight="1">
      <c r="B94" s="1486">
        <v>91</v>
      </c>
      <c r="C94" s="2094">
        <v>61.875</v>
      </c>
      <c r="D94" s="2094">
        <v>112.5</v>
      </c>
      <c r="E94" s="1650">
        <f t="shared" si="1"/>
        <v>16</v>
      </c>
    </row>
    <row r="95" spans="2:5" ht="16.5" customHeight="1">
      <c r="B95" s="1486">
        <v>92</v>
      </c>
      <c r="C95" s="2094">
        <v>61.875</v>
      </c>
      <c r="D95" s="2094">
        <v>112.5</v>
      </c>
      <c r="E95" s="1650">
        <f t="shared" si="1"/>
        <v>17</v>
      </c>
    </row>
    <row r="96" spans="2:5" ht="16.5" customHeight="1">
      <c r="B96" s="1486">
        <v>93</v>
      </c>
      <c r="C96" s="2094">
        <v>61.875</v>
      </c>
      <c r="D96" s="2094">
        <v>112.5</v>
      </c>
      <c r="E96" s="1650">
        <f t="shared" si="1"/>
        <v>18</v>
      </c>
    </row>
    <row r="97" spans="2:5" ht="16.5" customHeight="1">
      <c r="B97" s="1486">
        <v>94</v>
      </c>
      <c r="C97" s="2094">
        <v>61.875</v>
      </c>
      <c r="D97" s="2094">
        <v>112.5</v>
      </c>
      <c r="E97" s="1650">
        <f t="shared" si="1"/>
        <v>19</v>
      </c>
    </row>
    <row r="98" spans="2:5" ht="16.5" customHeight="1">
      <c r="B98" s="1486">
        <v>95</v>
      </c>
      <c r="C98" s="2094">
        <v>61.875</v>
      </c>
      <c r="D98" s="2094">
        <v>112.5</v>
      </c>
      <c r="E98" s="1650">
        <f t="shared" si="1"/>
        <v>20</v>
      </c>
    </row>
    <row r="99" spans="2:5" ht="16.5" customHeight="1">
      <c r="B99" s="1486">
        <v>96</v>
      </c>
      <c r="C99" s="2094">
        <v>61.875</v>
      </c>
      <c r="D99" s="2094">
        <v>112.5</v>
      </c>
      <c r="E99" s="1650">
        <f t="shared" si="1"/>
        <v>21</v>
      </c>
    </row>
    <row r="100" spans="2:5" ht="16.5" customHeight="1">
      <c r="B100" s="1486">
        <v>97</v>
      </c>
      <c r="C100" s="2094">
        <v>61.875</v>
      </c>
      <c r="D100" s="2094">
        <v>112.5</v>
      </c>
      <c r="E100" s="1650">
        <f t="shared" si="1"/>
        <v>22</v>
      </c>
    </row>
    <row r="101" spans="2:5" ht="16.5" customHeight="1">
      <c r="B101" s="1486">
        <v>98</v>
      </c>
      <c r="C101" s="2094">
        <v>61.875</v>
      </c>
      <c r="D101" s="2094">
        <v>112.5</v>
      </c>
      <c r="E101" s="1650">
        <f t="shared" si="1"/>
        <v>23</v>
      </c>
    </row>
    <row r="102" spans="2:5" ht="16.5" customHeight="1">
      <c r="B102" s="1486">
        <v>99</v>
      </c>
      <c r="C102" s="2094">
        <v>61.875</v>
      </c>
      <c r="D102" s="2094">
        <v>112.5</v>
      </c>
      <c r="E102" s="1650">
        <f t="shared" si="1"/>
        <v>24</v>
      </c>
    </row>
    <row r="103" spans="2:5" ht="16.5" customHeight="1">
      <c r="B103" s="1486">
        <v>100</v>
      </c>
      <c r="C103" s="2094">
        <v>185.625</v>
      </c>
      <c r="D103" s="2094">
        <v>112.5</v>
      </c>
      <c r="E103" s="1650">
        <f t="shared" si="1"/>
        <v>0</v>
      </c>
    </row>
    <row r="104" spans="2:5" ht="16.5" customHeight="1">
      <c r="B104" s="1486">
        <v>101</v>
      </c>
      <c r="C104" s="2094">
        <v>185.625</v>
      </c>
      <c r="D104" s="2094">
        <v>112.5</v>
      </c>
      <c r="E104" s="1650">
        <f t="shared" si="1"/>
        <v>1</v>
      </c>
    </row>
    <row r="105" spans="2:5" ht="16.5" customHeight="1">
      <c r="B105" s="1486">
        <v>102</v>
      </c>
      <c r="C105" s="2094">
        <v>185.625</v>
      </c>
      <c r="D105" s="2094">
        <v>112.5</v>
      </c>
      <c r="E105" s="1650">
        <f t="shared" si="1"/>
        <v>2</v>
      </c>
    </row>
    <row r="106" spans="2:5" ht="16.5" customHeight="1">
      <c r="B106" s="1486">
        <v>103</v>
      </c>
      <c r="C106" s="2094">
        <v>185.625</v>
      </c>
      <c r="D106" s="2094">
        <v>112.5</v>
      </c>
      <c r="E106" s="1650">
        <f t="shared" si="1"/>
        <v>3</v>
      </c>
    </row>
    <row r="107" spans="2:5" ht="16.5" customHeight="1">
      <c r="B107" s="1486">
        <v>104</v>
      </c>
      <c r="C107" s="2094">
        <v>185.625</v>
      </c>
      <c r="D107" s="2094">
        <v>112.5</v>
      </c>
      <c r="E107" s="1650">
        <f t="shared" si="1"/>
        <v>4</v>
      </c>
    </row>
    <row r="108" spans="2:5" ht="16.5" customHeight="1">
      <c r="B108" s="1486">
        <v>105</v>
      </c>
      <c r="C108" s="2094">
        <v>185.625</v>
      </c>
      <c r="D108" s="2094">
        <v>112.5</v>
      </c>
      <c r="E108" s="1650">
        <f t="shared" si="1"/>
        <v>5</v>
      </c>
    </row>
    <row r="109" spans="2:5" ht="16.5" customHeight="1">
      <c r="B109" s="1486">
        <v>106</v>
      </c>
      <c r="C109" s="2094">
        <v>185.625</v>
      </c>
      <c r="D109" s="2094">
        <v>112.5</v>
      </c>
      <c r="E109" s="1650">
        <f t="shared" si="1"/>
        <v>6</v>
      </c>
    </row>
    <row r="110" spans="2:5" ht="16.5" customHeight="1">
      <c r="B110" s="1486">
        <v>107</v>
      </c>
      <c r="C110" s="2094">
        <v>185.625</v>
      </c>
      <c r="D110" s="2094">
        <v>112.5</v>
      </c>
      <c r="E110" s="1650">
        <f t="shared" si="1"/>
        <v>7</v>
      </c>
    </row>
    <row r="111" spans="2:5" ht="16.5" customHeight="1">
      <c r="B111" s="1486">
        <v>108</v>
      </c>
      <c r="C111" s="2094">
        <v>185.625</v>
      </c>
      <c r="D111" s="2094">
        <v>112.5</v>
      </c>
      <c r="E111" s="1650">
        <f t="shared" si="1"/>
        <v>8</v>
      </c>
    </row>
    <row r="112" spans="2:5" ht="16.5" customHeight="1">
      <c r="B112" s="1486">
        <v>109</v>
      </c>
      <c r="C112" s="2094">
        <v>185.625</v>
      </c>
      <c r="D112" s="2094">
        <v>112.5</v>
      </c>
      <c r="E112" s="1650">
        <f t="shared" si="1"/>
        <v>9</v>
      </c>
    </row>
    <row r="113" spans="2:7" ht="16.5" customHeight="1">
      <c r="B113" s="1486">
        <v>110</v>
      </c>
      <c r="C113" s="2094">
        <v>185.625</v>
      </c>
      <c r="D113" s="2094">
        <v>112.5</v>
      </c>
      <c r="E113" s="1650">
        <f t="shared" si="1"/>
        <v>10</v>
      </c>
    </row>
    <row r="114" spans="2:7" ht="16.5" customHeight="1">
      <c r="B114" s="1486">
        <v>111</v>
      </c>
      <c r="C114" s="2094">
        <v>185.625</v>
      </c>
      <c r="D114" s="2094">
        <v>112.5</v>
      </c>
      <c r="E114" s="1650">
        <f t="shared" si="1"/>
        <v>11</v>
      </c>
    </row>
    <row r="115" spans="2:7" ht="16.5" customHeight="1">
      <c r="B115" s="1486">
        <v>112</v>
      </c>
      <c r="C115" s="2094">
        <v>185.625</v>
      </c>
      <c r="D115" s="2094">
        <v>112.5</v>
      </c>
      <c r="E115" s="1650">
        <f t="shared" si="1"/>
        <v>12</v>
      </c>
    </row>
    <row r="116" spans="2:7" ht="16.5" customHeight="1">
      <c r="B116" s="1486">
        <v>113</v>
      </c>
      <c r="C116" s="2094">
        <v>185.625</v>
      </c>
      <c r="D116" s="2094">
        <v>112.5</v>
      </c>
      <c r="E116" s="1650">
        <f t="shared" si="1"/>
        <v>13</v>
      </c>
    </row>
    <row r="117" spans="2:7" ht="16.5" customHeight="1">
      <c r="B117" s="1486">
        <v>114</v>
      </c>
      <c r="C117" s="2094">
        <v>185.625</v>
      </c>
      <c r="D117" s="2094">
        <v>112.5</v>
      </c>
      <c r="E117" s="1650">
        <f t="shared" si="1"/>
        <v>14</v>
      </c>
    </row>
    <row r="118" spans="2:7" ht="16.5" customHeight="1">
      <c r="B118" s="1486">
        <v>115</v>
      </c>
      <c r="C118" s="2094">
        <v>185.625</v>
      </c>
      <c r="D118" s="2094">
        <v>112.5</v>
      </c>
      <c r="E118" s="1650">
        <f t="shared" si="1"/>
        <v>15</v>
      </c>
    </row>
    <row r="119" spans="2:7" ht="16.5" customHeight="1">
      <c r="B119" s="1486">
        <v>116</v>
      </c>
      <c r="C119" s="2094">
        <v>185.625</v>
      </c>
      <c r="D119" s="2094">
        <v>112.5</v>
      </c>
      <c r="E119" s="1650">
        <f t="shared" si="1"/>
        <v>16</v>
      </c>
    </row>
    <row r="120" spans="2:7" ht="16.5" customHeight="1">
      <c r="B120" s="1486">
        <v>117</v>
      </c>
      <c r="C120" s="2094">
        <v>185.625</v>
      </c>
      <c r="D120" s="2094">
        <v>112.5</v>
      </c>
      <c r="E120" s="1650">
        <f t="shared" si="1"/>
        <v>17</v>
      </c>
    </row>
    <row r="121" spans="2:7" ht="16.5" customHeight="1">
      <c r="B121" s="1486">
        <v>118</v>
      </c>
      <c r="C121" s="2094">
        <v>185.625</v>
      </c>
      <c r="D121" s="2094">
        <v>112.5</v>
      </c>
      <c r="E121" s="1650">
        <f t="shared" si="1"/>
        <v>18</v>
      </c>
    </row>
    <row r="122" spans="2:7" ht="16.5" customHeight="1">
      <c r="B122" s="1486">
        <v>119</v>
      </c>
      <c r="C122" s="2094">
        <v>185.625</v>
      </c>
      <c r="D122" s="2094">
        <v>112.5</v>
      </c>
      <c r="E122" s="1650">
        <f t="shared" si="1"/>
        <v>19</v>
      </c>
    </row>
    <row r="123" spans="2:7" ht="16.5" customHeight="1">
      <c r="B123" s="1486">
        <v>120</v>
      </c>
      <c r="C123" s="2094">
        <v>185.625</v>
      </c>
      <c r="D123" s="2094">
        <v>112.5</v>
      </c>
      <c r="E123" s="1650">
        <f t="shared" si="1"/>
        <v>20</v>
      </c>
    </row>
    <row r="124" spans="2:7" ht="16.5" customHeight="1">
      <c r="B124" s="1486">
        <v>121</v>
      </c>
      <c r="C124" s="2094">
        <v>185.625</v>
      </c>
      <c r="D124" s="2094">
        <v>112.5</v>
      </c>
      <c r="E124" s="1650">
        <f t="shared" si="1"/>
        <v>21</v>
      </c>
    </row>
    <row r="125" spans="2:7" ht="16.5" customHeight="1">
      <c r="B125" s="1486">
        <v>122</v>
      </c>
      <c r="C125" s="2094">
        <v>185.625</v>
      </c>
      <c r="D125" s="2094">
        <v>112.5</v>
      </c>
      <c r="E125" s="1650">
        <f t="shared" si="1"/>
        <v>22</v>
      </c>
    </row>
    <row r="126" spans="2:7" ht="16.5" customHeight="1">
      <c r="B126" s="1486">
        <v>123</v>
      </c>
      <c r="C126" s="2094">
        <v>185.625</v>
      </c>
      <c r="D126" s="2094">
        <v>112.5</v>
      </c>
      <c r="E126" s="1650">
        <f t="shared" si="1"/>
        <v>23</v>
      </c>
    </row>
    <row r="127" spans="2:7" ht="16.5" customHeight="1">
      <c r="B127" s="1486">
        <v>124</v>
      </c>
      <c r="C127" s="2094">
        <v>185.625</v>
      </c>
      <c r="D127" s="2094">
        <v>112.5</v>
      </c>
      <c r="E127" s="1650">
        <f t="shared" si="1"/>
        <v>24</v>
      </c>
    </row>
    <row r="128" spans="2:7" ht="16.5" customHeight="1">
      <c r="B128" s="1486">
        <v>125</v>
      </c>
      <c r="C128" s="2094">
        <v>185.625</v>
      </c>
      <c r="D128" s="2094">
        <v>225</v>
      </c>
      <c r="E128" s="1650">
        <f t="shared" si="1"/>
        <v>0</v>
      </c>
      <c r="G128" s="1703"/>
    </row>
    <row r="129" spans="2:5" ht="16.5" customHeight="1">
      <c r="B129" s="1486">
        <v>126</v>
      </c>
      <c r="C129" s="2094">
        <v>185.625</v>
      </c>
      <c r="D129" s="2094">
        <v>225</v>
      </c>
      <c r="E129" s="1650">
        <f t="shared" si="1"/>
        <v>1</v>
      </c>
    </row>
    <row r="130" spans="2:5" ht="16.5" customHeight="1">
      <c r="B130" s="1486">
        <v>127</v>
      </c>
      <c r="C130" s="2094">
        <v>185.625</v>
      </c>
      <c r="D130" s="2094">
        <v>225</v>
      </c>
      <c r="E130" s="1650">
        <f t="shared" si="1"/>
        <v>2</v>
      </c>
    </row>
    <row r="131" spans="2:5" ht="16.5" customHeight="1">
      <c r="B131" s="1486">
        <v>128</v>
      </c>
      <c r="C131" s="2094">
        <v>185.625</v>
      </c>
      <c r="D131" s="2094">
        <v>225</v>
      </c>
      <c r="E131" s="1650">
        <f t="shared" si="1"/>
        <v>3</v>
      </c>
    </row>
    <row r="132" spans="2:5" ht="16.5" customHeight="1">
      <c r="B132" s="1486">
        <v>129</v>
      </c>
      <c r="C132" s="2094">
        <v>185.625</v>
      </c>
      <c r="D132" s="2094">
        <v>225</v>
      </c>
      <c r="E132" s="1650">
        <f t="shared" ref="E132:E195" si="2">MOD(ROW()-3,25)</f>
        <v>4</v>
      </c>
    </row>
    <row r="133" spans="2:5" ht="16.5" customHeight="1">
      <c r="B133" s="1486">
        <v>130</v>
      </c>
      <c r="C133" s="2094">
        <v>185.625</v>
      </c>
      <c r="D133" s="2094">
        <v>225</v>
      </c>
      <c r="E133" s="1650">
        <f t="shared" si="2"/>
        <v>5</v>
      </c>
    </row>
    <row r="134" spans="2:5" ht="16.5" customHeight="1">
      <c r="B134" s="1486">
        <v>131</v>
      </c>
      <c r="C134" s="2094">
        <v>185.625</v>
      </c>
      <c r="D134" s="2094">
        <v>225</v>
      </c>
      <c r="E134" s="1650">
        <f t="shared" si="2"/>
        <v>6</v>
      </c>
    </row>
    <row r="135" spans="2:5" ht="16.5" customHeight="1">
      <c r="B135" s="1486">
        <v>132</v>
      </c>
      <c r="C135" s="2094">
        <v>185.625</v>
      </c>
      <c r="D135" s="2094">
        <v>225</v>
      </c>
      <c r="E135" s="1650">
        <f t="shared" si="2"/>
        <v>7</v>
      </c>
    </row>
    <row r="136" spans="2:5" ht="16.5" customHeight="1">
      <c r="B136" s="1486">
        <v>133</v>
      </c>
      <c r="C136" s="2094">
        <v>185.625</v>
      </c>
      <c r="D136" s="2094">
        <v>225</v>
      </c>
      <c r="E136" s="1650">
        <f t="shared" si="2"/>
        <v>8</v>
      </c>
    </row>
    <row r="137" spans="2:5" ht="16.5" customHeight="1">
      <c r="B137" s="1486">
        <v>134</v>
      </c>
      <c r="C137" s="2094">
        <v>185.625</v>
      </c>
      <c r="D137" s="2094">
        <v>225</v>
      </c>
      <c r="E137" s="1650">
        <f t="shared" si="2"/>
        <v>9</v>
      </c>
    </row>
    <row r="138" spans="2:5" ht="16.5" customHeight="1">
      <c r="B138" s="1486">
        <v>135</v>
      </c>
      <c r="C138" s="2094">
        <v>185.625</v>
      </c>
      <c r="D138" s="2094">
        <v>225</v>
      </c>
      <c r="E138" s="1650">
        <f t="shared" si="2"/>
        <v>10</v>
      </c>
    </row>
    <row r="139" spans="2:5" ht="16.5" customHeight="1">
      <c r="B139" s="1486">
        <v>136</v>
      </c>
      <c r="C139" s="2094">
        <v>185.625</v>
      </c>
      <c r="D139" s="2094">
        <v>225</v>
      </c>
      <c r="E139" s="1650">
        <f t="shared" si="2"/>
        <v>11</v>
      </c>
    </row>
    <row r="140" spans="2:5" ht="16.5" customHeight="1">
      <c r="B140" s="1486">
        <v>137</v>
      </c>
      <c r="C140" s="2094">
        <v>185.625</v>
      </c>
      <c r="D140" s="2094">
        <v>225</v>
      </c>
      <c r="E140" s="1650">
        <f t="shared" si="2"/>
        <v>12</v>
      </c>
    </row>
    <row r="141" spans="2:5" ht="16.5" customHeight="1">
      <c r="B141" s="1486">
        <v>138</v>
      </c>
      <c r="C141" s="2094">
        <v>185.625</v>
      </c>
      <c r="D141" s="2094">
        <v>225</v>
      </c>
      <c r="E141" s="1650">
        <f t="shared" si="2"/>
        <v>13</v>
      </c>
    </row>
    <row r="142" spans="2:5" ht="16.5" customHeight="1">
      <c r="B142" s="1486">
        <v>139</v>
      </c>
      <c r="C142" s="2094">
        <v>185.625</v>
      </c>
      <c r="D142" s="2094">
        <v>225</v>
      </c>
      <c r="E142" s="1650">
        <f t="shared" si="2"/>
        <v>14</v>
      </c>
    </row>
    <row r="143" spans="2:5" ht="16.5" customHeight="1">
      <c r="B143" s="1486">
        <v>140</v>
      </c>
      <c r="C143" s="2094">
        <v>185.625</v>
      </c>
      <c r="D143" s="2094">
        <v>225</v>
      </c>
      <c r="E143" s="1650">
        <f t="shared" si="2"/>
        <v>15</v>
      </c>
    </row>
    <row r="144" spans="2:5" ht="16.5" customHeight="1">
      <c r="B144" s="1486">
        <v>141</v>
      </c>
      <c r="C144" s="2094">
        <v>185.625</v>
      </c>
      <c r="D144" s="2094">
        <v>225</v>
      </c>
      <c r="E144" s="1650">
        <f t="shared" si="2"/>
        <v>16</v>
      </c>
    </row>
    <row r="145" spans="2:5" ht="16.5" customHeight="1">
      <c r="B145" s="1486">
        <v>142</v>
      </c>
      <c r="C145" s="2094">
        <v>185.625</v>
      </c>
      <c r="D145" s="2094">
        <v>225</v>
      </c>
      <c r="E145" s="1650">
        <f t="shared" si="2"/>
        <v>17</v>
      </c>
    </row>
    <row r="146" spans="2:5" ht="16.5" customHeight="1">
      <c r="B146" s="1486">
        <v>143</v>
      </c>
      <c r="C146" s="2094">
        <v>185.625</v>
      </c>
      <c r="D146" s="2094">
        <v>225</v>
      </c>
      <c r="E146" s="1650">
        <f t="shared" si="2"/>
        <v>18</v>
      </c>
    </row>
    <row r="147" spans="2:5" ht="16.5" customHeight="1">
      <c r="B147" s="1486">
        <v>144</v>
      </c>
      <c r="C147" s="2094">
        <v>185.625</v>
      </c>
      <c r="D147" s="2094">
        <v>225</v>
      </c>
      <c r="E147" s="1650">
        <f t="shared" si="2"/>
        <v>19</v>
      </c>
    </row>
    <row r="148" spans="2:5" ht="16.5" customHeight="1">
      <c r="B148" s="1486">
        <v>145</v>
      </c>
      <c r="C148" s="2094">
        <v>185.625</v>
      </c>
      <c r="D148" s="2094">
        <v>225</v>
      </c>
      <c r="E148" s="1650">
        <f t="shared" si="2"/>
        <v>20</v>
      </c>
    </row>
    <row r="149" spans="2:5" ht="16.5" customHeight="1">
      <c r="B149" s="1486">
        <v>146</v>
      </c>
      <c r="C149" s="2094">
        <v>185.625</v>
      </c>
      <c r="D149" s="2094">
        <v>225</v>
      </c>
      <c r="E149" s="1650">
        <f t="shared" si="2"/>
        <v>21</v>
      </c>
    </row>
    <row r="150" spans="2:5" ht="16.5" customHeight="1">
      <c r="B150" s="1486">
        <v>147</v>
      </c>
      <c r="C150" s="2094">
        <v>185.625</v>
      </c>
      <c r="D150" s="2094">
        <v>225</v>
      </c>
      <c r="E150" s="1650">
        <f t="shared" si="2"/>
        <v>22</v>
      </c>
    </row>
    <row r="151" spans="2:5" ht="16.5" customHeight="1">
      <c r="B151" s="1486">
        <v>148</v>
      </c>
      <c r="C151" s="2094">
        <v>185.625</v>
      </c>
      <c r="D151" s="2094">
        <v>225</v>
      </c>
      <c r="E151" s="1650">
        <f t="shared" si="2"/>
        <v>23</v>
      </c>
    </row>
    <row r="152" spans="2:5" ht="16.5" customHeight="1">
      <c r="B152" s="1486">
        <v>149</v>
      </c>
      <c r="C152" s="2094">
        <v>185.625</v>
      </c>
      <c r="D152" s="2094">
        <v>225</v>
      </c>
      <c r="E152" s="1650">
        <f t="shared" si="2"/>
        <v>24</v>
      </c>
    </row>
    <row r="153" spans="2:5" ht="16.5" customHeight="1">
      <c r="B153" s="1486">
        <v>150</v>
      </c>
      <c r="C153" s="2094">
        <v>371.25</v>
      </c>
      <c r="D153" s="2094">
        <v>225</v>
      </c>
      <c r="E153" s="1650">
        <f t="shared" si="2"/>
        <v>0</v>
      </c>
    </row>
    <row r="154" spans="2:5" ht="16.5" customHeight="1">
      <c r="B154" s="1486">
        <v>151</v>
      </c>
      <c r="C154" s="2094">
        <v>371.25</v>
      </c>
      <c r="D154" s="2094">
        <v>225</v>
      </c>
      <c r="E154" s="1650">
        <f t="shared" si="2"/>
        <v>1</v>
      </c>
    </row>
    <row r="155" spans="2:5" ht="16.5" customHeight="1">
      <c r="B155" s="1486">
        <v>152</v>
      </c>
      <c r="C155" s="2094">
        <v>371.25</v>
      </c>
      <c r="D155" s="2094">
        <v>225</v>
      </c>
      <c r="E155" s="1650">
        <f t="shared" si="2"/>
        <v>2</v>
      </c>
    </row>
    <row r="156" spans="2:5" ht="16.5" customHeight="1">
      <c r="B156" s="1486">
        <v>153</v>
      </c>
      <c r="C156" s="2094">
        <v>371.25</v>
      </c>
      <c r="D156" s="2094">
        <v>225</v>
      </c>
      <c r="E156" s="1650">
        <f t="shared" si="2"/>
        <v>3</v>
      </c>
    </row>
    <row r="157" spans="2:5" ht="16.5" customHeight="1">
      <c r="B157" s="1486">
        <v>154</v>
      </c>
      <c r="C157" s="2094">
        <v>371.25</v>
      </c>
      <c r="D157" s="2094">
        <v>225</v>
      </c>
      <c r="E157" s="1650">
        <f t="shared" si="2"/>
        <v>4</v>
      </c>
    </row>
    <row r="158" spans="2:5" ht="16.5" customHeight="1">
      <c r="B158" s="1486">
        <v>155</v>
      </c>
      <c r="C158" s="2094">
        <v>371.25</v>
      </c>
      <c r="D158" s="2094">
        <v>225</v>
      </c>
      <c r="E158" s="1650">
        <f t="shared" si="2"/>
        <v>5</v>
      </c>
    </row>
    <row r="159" spans="2:5" ht="16.5" customHeight="1">
      <c r="B159" s="1486">
        <v>156</v>
      </c>
      <c r="C159" s="2094">
        <v>371.25</v>
      </c>
      <c r="D159" s="2094">
        <v>225</v>
      </c>
      <c r="E159" s="1650">
        <f t="shared" si="2"/>
        <v>6</v>
      </c>
    </row>
    <row r="160" spans="2:5" ht="16.5" customHeight="1">
      <c r="B160" s="1486">
        <v>157</v>
      </c>
      <c r="C160" s="2094">
        <v>371.25</v>
      </c>
      <c r="D160" s="2094">
        <v>225</v>
      </c>
      <c r="E160" s="1650">
        <f t="shared" si="2"/>
        <v>7</v>
      </c>
    </row>
    <row r="161" spans="2:5" ht="16.5" customHeight="1">
      <c r="B161" s="1486">
        <v>158</v>
      </c>
      <c r="C161" s="2094">
        <v>371.25</v>
      </c>
      <c r="D161" s="2094">
        <v>225</v>
      </c>
      <c r="E161" s="1650">
        <f t="shared" si="2"/>
        <v>8</v>
      </c>
    </row>
    <row r="162" spans="2:5" ht="16.5" customHeight="1">
      <c r="B162" s="1486">
        <v>159</v>
      </c>
      <c r="C162" s="2094">
        <v>371.25</v>
      </c>
      <c r="D162" s="2094">
        <v>225</v>
      </c>
      <c r="E162" s="1650">
        <f t="shared" si="2"/>
        <v>9</v>
      </c>
    </row>
    <row r="163" spans="2:5" ht="16.5" customHeight="1">
      <c r="B163" s="1486">
        <v>160</v>
      </c>
      <c r="C163" s="2094">
        <v>371.25</v>
      </c>
      <c r="D163" s="2094">
        <v>225</v>
      </c>
      <c r="E163" s="1650">
        <f t="shared" si="2"/>
        <v>10</v>
      </c>
    </row>
    <row r="164" spans="2:5" ht="16.5" customHeight="1">
      <c r="B164" s="1486">
        <v>161</v>
      </c>
      <c r="C164" s="2094">
        <v>371.25</v>
      </c>
      <c r="D164" s="2094">
        <v>225</v>
      </c>
      <c r="E164" s="1650">
        <f t="shared" si="2"/>
        <v>11</v>
      </c>
    </row>
    <row r="165" spans="2:5" ht="16.5" customHeight="1">
      <c r="B165" s="1486">
        <v>162</v>
      </c>
      <c r="C165" s="2094">
        <v>371.25</v>
      </c>
      <c r="D165" s="2094">
        <v>225</v>
      </c>
      <c r="E165" s="1650">
        <f t="shared" si="2"/>
        <v>12</v>
      </c>
    </row>
    <row r="166" spans="2:5" ht="16.5" customHeight="1">
      <c r="B166" s="1486">
        <v>163</v>
      </c>
      <c r="C166" s="2094">
        <v>371.25</v>
      </c>
      <c r="D166" s="2094">
        <v>225</v>
      </c>
      <c r="E166" s="1650">
        <f t="shared" si="2"/>
        <v>13</v>
      </c>
    </row>
    <row r="167" spans="2:5" ht="16.5" customHeight="1">
      <c r="B167" s="1486">
        <v>164</v>
      </c>
      <c r="C167" s="2094">
        <v>371.25</v>
      </c>
      <c r="D167" s="2094">
        <v>225</v>
      </c>
      <c r="E167" s="1650">
        <f t="shared" si="2"/>
        <v>14</v>
      </c>
    </row>
    <row r="168" spans="2:5" ht="16.5" customHeight="1">
      <c r="B168" s="1486">
        <v>165</v>
      </c>
      <c r="C168" s="2094">
        <v>371.25</v>
      </c>
      <c r="D168" s="2094">
        <v>225</v>
      </c>
      <c r="E168" s="1650">
        <f t="shared" si="2"/>
        <v>15</v>
      </c>
    </row>
    <row r="169" spans="2:5" ht="16.5" customHeight="1">
      <c r="B169" s="1486">
        <v>166</v>
      </c>
      <c r="C169" s="2094">
        <v>371.25</v>
      </c>
      <c r="D169" s="2094">
        <v>225</v>
      </c>
      <c r="E169" s="1650">
        <f t="shared" si="2"/>
        <v>16</v>
      </c>
    </row>
    <row r="170" spans="2:5" ht="16.5" customHeight="1">
      <c r="B170" s="1486">
        <v>167</v>
      </c>
      <c r="C170" s="2094">
        <v>371.25</v>
      </c>
      <c r="D170" s="2094">
        <v>225</v>
      </c>
      <c r="E170" s="1650">
        <f t="shared" si="2"/>
        <v>17</v>
      </c>
    </row>
    <row r="171" spans="2:5" ht="16.5" customHeight="1">
      <c r="B171" s="1486">
        <v>168</v>
      </c>
      <c r="C171" s="2094">
        <v>371.25</v>
      </c>
      <c r="D171" s="2094">
        <v>225</v>
      </c>
      <c r="E171" s="1650">
        <f t="shared" si="2"/>
        <v>18</v>
      </c>
    </row>
    <row r="172" spans="2:5" ht="16.5" customHeight="1">
      <c r="B172" s="1486">
        <v>169</v>
      </c>
      <c r="C172" s="2094">
        <v>371.25</v>
      </c>
      <c r="D172" s="2094">
        <v>225</v>
      </c>
      <c r="E172" s="1650">
        <f t="shared" si="2"/>
        <v>19</v>
      </c>
    </row>
    <row r="173" spans="2:5" ht="16.5" customHeight="1">
      <c r="B173" s="1486">
        <v>170</v>
      </c>
      <c r="C173" s="2094">
        <v>371.25</v>
      </c>
      <c r="D173" s="2094">
        <v>225</v>
      </c>
      <c r="E173" s="1650">
        <f t="shared" si="2"/>
        <v>20</v>
      </c>
    </row>
    <row r="174" spans="2:5" ht="16.5" customHeight="1">
      <c r="B174" s="1486">
        <v>171</v>
      </c>
      <c r="C174" s="2094">
        <v>371.25</v>
      </c>
      <c r="D174" s="2094">
        <v>225</v>
      </c>
      <c r="E174" s="1650">
        <f t="shared" si="2"/>
        <v>21</v>
      </c>
    </row>
    <row r="175" spans="2:5" ht="16.5" customHeight="1">
      <c r="B175" s="1486">
        <v>172</v>
      </c>
      <c r="C175" s="2094">
        <v>371.25</v>
      </c>
      <c r="D175" s="2094">
        <v>225</v>
      </c>
      <c r="E175" s="1650">
        <f t="shared" si="2"/>
        <v>22</v>
      </c>
    </row>
    <row r="176" spans="2:5" ht="16.5" customHeight="1">
      <c r="B176" s="1486">
        <v>173</v>
      </c>
      <c r="C176" s="2094">
        <v>371.25</v>
      </c>
      <c r="D176" s="2094">
        <v>225</v>
      </c>
      <c r="E176" s="1650">
        <f t="shared" si="2"/>
        <v>23</v>
      </c>
    </row>
    <row r="177" spans="2:5" ht="16.5" customHeight="1">
      <c r="B177" s="1486">
        <v>174</v>
      </c>
      <c r="C177" s="2094">
        <v>371.25</v>
      </c>
      <c r="D177" s="2094">
        <v>225</v>
      </c>
      <c r="E177" s="1650">
        <f t="shared" si="2"/>
        <v>24</v>
      </c>
    </row>
    <row r="178" spans="2:5" ht="16.5" customHeight="1">
      <c r="B178" s="1486">
        <v>175</v>
      </c>
      <c r="C178" s="2094">
        <v>371.25</v>
      </c>
      <c r="D178" s="2094">
        <v>375</v>
      </c>
      <c r="E178" s="1650">
        <f t="shared" si="2"/>
        <v>0</v>
      </c>
    </row>
    <row r="179" spans="2:5" ht="16.5" customHeight="1">
      <c r="B179" s="1486">
        <v>176</v>
      </c>
      <c r="C179" s="2094">
        <v>371.25</v>
      </c>
      <c r="D179" s="2094">
        <v>375</v>
      </c>
      <c r="E179" s="1650">
        <f t="shared" si="2"/>
        <v>1</v>
      </c>
    </row>
    <row r="180" spans="2:5" ht="16.5" customHeight="1">
      <c r="B180" s="1486">
        <v>177</v>
      </c>
      <c r="C180" s="2094">
        <v>371.25</v>
      </c>
      <c r="D180" s="2094">
        <v>375</v>
      </c>
      <c r="E180" s="1650">
        <f t="shared" si="2"/>
        <v>2</v>
      </c>
    </row>
    <row r="181" spans="2:5" ht="16.5" customHeight="1">
      <c r="B181" s="1486">
        <v>178</v>
      </c>
      <c r="C181" s="2094">
        <v>371.25</v>
      </c>
      <c r="D181" s="2094">
        <v>375</v>
      </c>
      <c r="E181" s="1650">
        <f t="shared" si="2"/>
        <v>3</v>
      </c>
    </row>
    <row r="182" spans="2:5" ht="16.5" customHeight="1">
      <c r="B182" s="1486">
        <v>179</v>
      </c>
      <c r="C182" s="2094">
        <v>371.25</v>
      </c>
      <c r="D182" s="2094">
        <v>375</v>
      </c>
      <c r="E182" s="1650">
        <f t="shared" si="2"/>
        <v>4</v>
      </c>
    </row>
    <row r="183" spans="2:5" ht="16.5" customHeight="1">
      <c r="B183" s="1486">
        <v>180</v>
      </c>
      <c r="C183" s="2094">
        <v>371.25</v>
      </c>
      <c r="D183" s="2094">
        <v>375</v>
      </c>
      <c r="E183" s="1650">
        <f t="shared" si="2"/>
        <v>5</v>
      </c>
    </row>
    <row r="184" spans="2:5" ht="16.5" customHeight="1">
      <c r="B184" s="1486">
        <v>181</v>
      </c>
      <c r="C184" s="2094">
        <v>371.25</v>
      </c>
      <c r="D184" s="2094">
        <v>375</v>
      </c>
      <c r="E184" s="1650">
        <f t="shared" si="2"/>
        <v>6</v>
      </c>
    </row>
    <row r="185" spans="2:5" ht="16.5" customHeight="1">
      <c r="B185" s="1486">
        <v>182</v>
      </c>
      <c r="C185" s="2094">
        <v>371.25</v>
      </c>
      <c r="D185" s="2094">
        <v>375</v>
      </c>
      <c r="E185" s="1650">
        <f t="shared" si="2"/>
        <v>7</v>
      </c>
    </row>
    <row r="186" spans="2:5" ht="16.5" customHeight="1">
      <c r="B186" s="1486">
        <v>183</v>
      </c>
      <c r="C186" s="2094">
        <v>371.25</v>
      </c>
      <c r="D186" s="2094">
        <v>375</v>
      </c>
      <c r="E186" s="1650">
        <f t="shared" si="2"/>
        <v>8</v>
      </c>
    </row>
    <row r="187" spans="2:5" ht="16.5" customHeight="1">
      <c r="B187" s="1486">
        <v>184</v>
      </c>
      <c r="C187" s="2094">
        <v>371.25</v>
      </c>
      <c r="D187" s="2094">
        <v>375</v>
      </c>
      <c r="E187" s="1650">
        <f t="shared" si="2"/>
        <v>9</v>
      </c>
    </row>
    <row r="188" spans="2:5" ht="16.5" customHeight="1">
      <c r="B188" s="1486">
        <v>185</v>
      </c>
      <c r="C188" s="2094">
        <v>371.25</v>
      </c>
      <c r="D188" s="2094">
        <v>375</v>
      </c>
      <c r="E188" s="1650">
        <f t="shared" si="2"/>
        <v>10</v>
      </c>
    </row>
    <row r="189" spans="2:5" ht="16.5" customHeight="1">
      <c r="B189" s="1486">
        <v>186</v>
      </c>
      <c r="C189" s="2094">
        <v>371.25</v>
      </c>
      <c r="D189" s="2094">
        <v>375</v>
      </c>
      <c r="E189" s="1650">
        <f t="shared" si="2"/>
        <v>11</v>
      </c>
    </row>
    <row r="190" spans="2:5" ht="16.5" customHeight="1">
      <c r="B190" s="1486">
        <v>187</v>
      </c>
      <c r="C190" s="2094">
        <v>371.25</v>
      </c>
      <c r="D190" s="2094">
        <v>375</v>
      </c>
      <c r="E190" s="1650">
        <f t="shared" si="2"/>
        <v>12</v>
      </c>
    </row>
    <row r="191" spans="2:5" ht="16.5" customHeight="1">
      <c r="B191" s="1486">
        <v>188</v>
      </c>
      <c r="C191" s="2094">
        <v>371.25</v>
      </c>
      <c r="D191" s="2094">
        <v>375</v>
      </c>
      <c r="E191" s="1650">
        <f t="shared" si="2"/>
        <v>13</v>
      </c>
    </row>
    <row r="192" spans="2:5" ht="16.5" customHeight="1">
      <c r="B192" s="1486">
        <v>189</v>
      </c>
      <c r="C192" s="2094">
        <v>371.25</v>
      </c>
      <c r="D192" s="2094">
        <v>375</v>
      </c>
      <c r="E192" s="1650">
        <f t="shared" si="2"/>
        <v>14</v>
      </c>
    </row>
    <row r="193" spans="2:5" ht="16.5" customHeight="1">
      <c r="B193" s="1486">
        <v>190</v>
      </c>
      <c r="C193" s="2094">
        <v>371.25</v>
      </c>
      <c r="D193" s="2094">
        <v>375</v>
      </c>
      <c r="E193" s="1650">
        <f t="shared" si="2"/>
        <v>15</v>
      </c>
    </row>
    <row r="194" spans="2:5" ht="16.5" customHeight="1">
      <c r="B194" s="1486">
        <v>191</v>
      </c>
      <c r="C194" s="2094">
        <v>371.25</v>
      </c>
      <c r="D194" s="2094">
        <v>375</v>
      </c>
      <c r="E194" s="1650">
        <f t="shared" si="2"/>
        <v>16</v>
      </c>
    </row>
    <row r="195" spans="2:5" ht="16.5" customHeight="1">
      <c r="B195" s="1486">
        <v>192</v>
      </c>
      <c r="C195" s="2094">
        <v>371.25</v>
      </c>
      <c r="D195" s="2094">
        <v>375</v>
      </c>
      <c r="E195" s="1650">
        <f t="shared" si="2"/>
        <v>17</v>
      </c>
    </row>
    <row r="196" spans="2:5" ht="16.5" customHeight="1">
      <c r="B196" s="1486">
        <v>193</v>
      </c>
      <c r="C196" s="2094">
        <v>371.25</v>
      </c>
      <c r="D196" s="2094">
        <v>375</v>
      </c>
      <c r="E196" s="1650">
        <f t="shared" ref="E196:E259" si="3">MOD(ROW()-3,25)</f>
        <v>18</v>
      </c>
    </row>
    <row r="197" spans="2:5" ht="16.5" customHeight="1">
      <c r="B197" s="1486">
        <v>194</v>
      </c>
      <c r="C197" s="2094">
        <v>371.25</v>
      </c>
      <c r="D197" s="2094">
        <v>375</v>
      </c>
      <c r="E197" s="1650">
        <f t="shared" si="3"/>
        <v>19</v>
      </c>
    </row>
    <row r="198" spans="2:5" ht="16.5" customHeight="1">
      <c r="B198" s="1486">
        <v>195</v>
      </c>
      <c r="C198" s="2094">
        <v>371.25</v>
      </c>
      <c r="D198" s="2094">
        <v>375</v>
      </c>
      <c r="E198" s="1650">
        <f t="shared" si="3"/>
        <v>20</v>
      </c>
    </row>
    <row r="199" spans="2:5" ht="16.5" customHeight="1">
      <c r="B199" s="1486">
        <v>196</v>
      </c>
      <c r="C199" s="2094">
        <v>371.25</v>
      </c>
      <c r="D199" s="2094">
        <v>375</v>
      </c>
      <c r="E199" s="1650">
        <f t="shared" si="3"/>
        <v>21</v>
      </c>
    </row>
    <row r="200" spans="2:5" ht="16.5" customHeight="1">
      <c r="B200" s="1486">
        <v>197</v>
      </c>
      <c r="C200" s="2094">
        <v>371.25</v>
      </c>
      <c r="D200" s="2094">
        <v>375</v>
      </c>
      <c r="E200" s="1650">
        <f t="shared" si="3"/>
        <v>22</v>
      </c>
    </row>
    <row r="201" spans="2:5" ht="16.5" customHeight="1">
      <c r="B201" s="1486">
        <v>198</v>
      </c>
      <c r="C201" s="2094">
        <v>371.25</v>
      </c>
      <c r="D201" s="2094">
        <v>375</v>
      </c>
      <c r="E201" s="1650">
        <f t="shared" si="3"/>
        <v>23</v>
      </c>
    </row>
    <row r="202" spans="2:5" ht="16.5" customHeight="1">
      <c r="B202" s="1486">
        <v>199</v>
      </c>
      <c r="C202" s="2094">
        <v>371.25</v>
      </c>
      <c r="D202" s="2094">
        <v>375</v>
      </c>
      <c r="E202" s="1650">
        <f t="shared" si="3"/>
        <v>24</v>
      </c>
    </row>
    <row r="203" spans="2:5" ht="16.5" customHeight="1">
      <c r="B203" s="1486">
        <v>200</v>
      </c>
      <c r="C203" s="2094">
        <v>618.75</v>
      </c>
      <c r="D203" s="2094">
        <v>375</v>
      </c>
      <c r="E203" s="1650">
        <f t="shared" si="3"/>
        <v>0</v>
      </c>
    </row>
    <row r="204" spans="2:5" ht="16.5" customHeight="1">
      <c r="B204" s="1486">
        <v>201</v>
      </c>
      <c r="C204" s="2094">
        <v>618.75</v>
      </c>
      <c r="D204" s="2094">
        <v>375</v>
      </c>
      <c r="E204" s="1650">
        <f t="shared" si="3"/>
        <v>1</v>
      </c>
    </row>
    <row r="205" spans="2:5" ht="16.5" customHeight="1">
      <c r="B205" s="1486">
        <v>202</v>
      </c>
      <c r="C205" s="2094">
        <v>618.75</v>
      </c>
      <c r="D205" s="2094">
        <v>375</v>
      </c>
      <c r="E205" s="1650">
        <f t="shared" si="3"/>
        <v>2</v>
      </c>
    </row>
    <row r="206" spans="2:5" ht="16.5" customHeight="1">
      <c r="B206" s="1486">
        <v>203</v>
      </c>
      <c r="C206" s="2094">
        <v>618.75</v>
      </c>
      <c r="D206" s="2094">
        <v>375</v>
      </c>
      <c r="E206" s="1650">
        <f t="shared" si="3"/>
        <v>3</v>
      </c>
    </row>
    <row r="207" spans="2:5" ht="16.5" customHeight="1">
      <c r="B207" s="1486">
        <v>204</v>
      </c>
      <c r="C207" s="2094">
        <v>618.75</v>
      </c>
      <c r="D207" s="2094">
        <v>375</v>
      </c>
      <c r="E207" s="1650">
        <f t="shared" si="3"/>
        <v>4</v>
      </c>
    </row>
    <row r="208" spans="2:5" ht="16.5" customHeight="1">
      <c r="B208" s="1486">
        <v>205</v>
      </c>
      <c r="C208" s="2094">
        <v>618.75</v>
      </c>
      <c r="D208" s="2094">
        <v>375</v>
      </c>
      <c r="E208" s="1650">
        <f t="shared" si="3"/>
        <v>5</v>
      </c>
    </row>
    <row r="209" spans="2:5" ht="16.5" customHeight="1">
      <c r="B209" s="1486">
        <v>206</v>
      </c>
      <c r="C209" s="2094">
        <v>618.75</v>
      </c>
      <c r="D209" s="2094">
        <v>375</v>
      </c>
      <c r="E209" s="1650">
        <f t="shared" si="3"/>
        <v>6</v>
      </c>
    </row>
    <row r="210" spans="2:5" ht="16.5" customHeight="1">
      <c r="B210" s="1486">
        <v>207</v>
      </c>
      <c r="C210" s="2094">
        <v>618.75</v>
      </c>
      <c r="D210" s="2094">
        <v>375</v>
      </c>
      <c r="E210" s="1650">
        <f t="shared" si="3"/>
        <v>7</v>
      </c>
    </row>
    <row r="211" spans="2:5" ht="16.5" customHeight="1">
      <c r="B211" s="1486">
        <v>208</v>
      </c>
      <c r="C211" s="2094">
        <v>618.75</v>
      </c>
      <c r="D211" s="2094">
        <v>375</v>
      </c>
      <c r="E211" s="1650">
        <f t="shared" si="3"/>
        <v>8</v>
      </c>
    </row>
    <row r="212" spans="2:5" ht="16.5" customHeight="1">
      <c r="B212" s="1486">
        <v>209</v>
      </c>
      <c r="C212" s="2094">
        <v>618.75</v>
      </c>
      <c r="D212" s="2094">
        <v>375</v>
      </c>
      <c r="E212" s="1650">
        <f t="shared" si="3"/>
        <v>9</v>
      </c>
    </row>
    <row r="213" spans="2:5" ht="16.5" customHeight="1">
      <c r="B213" s="1486">
        <v>210</v>
      </c>
      <c r="C213" s="2094">
        <v>618.75</v>
      </c>
      <c r="D213" s="2094">
        <v>375</v>
      </c>
      <c r="E213" s="1650">
        <f t="shared" si="3"/>
        <v>10</v>
      </c>
    </row>
    <row r="214" spans="2:5" ht="16.5" customHeight="1">
      <c r="B214" s="1486">
        <v>211</v>
      </c>
      <c r="C214" s="2094">
        <v>618.75</v>
      </c>
      <c r="D214" s="2094">
        <v>375</v>
      </c>
      <c r="E214" s="1650">
        <f t="shared" si="3"/>
        <v>11</v>
      </c>
    </row>
    <row r="215" spans="2:5" ht="16.5" customHeight="1">
      <c r="B215" s="1486">
        <v>212</v>
      </c>
      <c r="C215" s="2094">
        <v>618.75</v>
      </c>
      <c r="D215" s="2094">
        <v>375</v>
      </c>
      <c r="E215" s="1650">
        <f t="shared" si="3"/>
        <v>12</v>
      </c>
    </row>
    <row r="216" spans="2:5" ht="16.5" customHeight="1">
      <c r="B216" s="1486">
        <v>213</v>
      </c>
      <c r="C216" s="2094">
        <v>618.75</v>
      </c>
      <c r="D216" s="2094">
        <v>375</v>
      </c>
      <c r="E216" s="1650">
        <f t="shared" si="3"/>
        <v>13</v>
      </c>
    </row>
    <row r="217" spans="2:5" ht="16.5" customHeight="1">
      <c r="B217" s="1486">
        <v>214</v>
      </c>
      <c r="C217" s="2094">
        <v>618.75</v>
      </c>
      <c r="D217" s="2094">
        <v>375</v>
      </c>
      <c r="E217" s="1650">
        <f t="shared" si="3"/>
        <v>14</v>
      </c>
    </row>
    <row r="218" spans="2:5" ht="16.5" customHeight="1">
      <c r="B218" s="1486">
        <v>215</v>
      </c>
      <c r="C218" s="2094">
        <v>618.75</v>
      </c>
      <c r="D218" s="2094">
        <v>375</v>
      </c>
      <c r="E218" s="1650">
        <f t="shared" si="3"/>
        <v>15</v>
      </c>
    </row>
    <row r="219" spans="2:5" ht="16.5" customHeight="1">
      <c r="B219" s="1486">
        <v>216</v>
      </c>
      <c r="C219" s="2094">
        <v>618.75</v>
      </c>
      <c r="D219" s="2094">
        <v>375</v>
      </c>
      <c r="E219" s="1650">
        <f t="shared" si="3"/>
        <v>16</v>
      </c>
    </row>
    <row r="220" spans="2:5" ht="16.5" customHeight="1">
      <c r="B220" s="1486">
        <v>217</v>
      </c>
      <c r="C220" s="2094">
        <v>618.75</v>
      </c>
      <c r="D220" s="2094">
        <v>375</v>
      </c>
      <c r="E220" s="1650">
        <f t="shared" si="3"/>
        <v>17</v>
      </c>
    </row>
    <row r="221" spans="2:5" ht="16.5" customHeight="1">
      <c r="B221" s="1486">
        <v>218</v>
      </c>
      <c r="C221" s="2094">
        <v>618.75</v>
      </c>
      <c r="D221" s="2094">
        <v>375</v>
      </c>
      <c r="E221" s="1650">
        <f t="shared" si="3"/>
        <v>18</v>
      </c>
    </row>
    <row r="222" spans="2:5" ht="16.5" customHeight="1">
      <c r="B222" s="1486">
        <v>219</v>
      </c>
      <c r="C222" s="2094">
        <v>618.75</v>
      </c>
      <c r="D222" s="2094">
        <v>375</v>
      </c>
      <c r="E222" s="1650">
        <f t="shared" si="3"/>
        <v>19</v>
      </c>
    </row>
    <row r="223" spans="2:5" ht="16.5" customHeight="1">
      <c r="B223" s="1486">
        <v>220</v>
      </c>
      <c r="C223" s="2094">
        <v>618.75</v>
      </c>
      <c r="D223" s="2094">
        <v>375</v>
      </c>
      <c r="E223" s="1650">
        <f t="shared" si="3"/>
        <v>20</v>
      </c>
    </row>
    <row r="224" spans="2:5" ht="16.5" customHeight="1">
      <c r="B224" s="1486">
        <v>221</v>
      </c>
      <c r="C224" s="2094">
        <v>618.75</v>
      </c>
      <c r="D224" s="2094">
        <v>375</v>
      </c>
      <c r="E224" s="1650">
        <f t="shared" si="3"/>
        <v>21</v>
      </c>
    </row>
    <row r="225" spans="2:5" ht="16.5" customHeight="1">
      <c r="B225" s="1486">
        <v>222</v>
      </c>
      <c r="C225" s="2094">
        <v>618.75</v>
      </c>
      <c r="D225" s="2094">
        <v>375</v>
      </c>
      <c r="E225" s="1650">
        <f t="shared" si="3"/>
        <v>22</v>
      </c>
    </row>
    <row r="226" spans="2:5" ht="16.5" customHeight="1">
      <c r="B226" s="1486">
        <v>223</v>
      </c>
      <c r="C226" s="2094">
        <v>618.75</v>
      </c>
      <c r="D226" s="2094">
        <v>375</v>
      </c>
      <c r="E226" s="1650">
        <f t="shared" si="3"/>
        <v>23</v>
      </c>
    </row>
    <row r="227" spans="2:5" ht="16.5" customHeight="1">
      <c r="B227" s="1486">
        <v>224</v>
      </c>
      <c r="C227" s="2094">
        <v>618.75</v>
      </c>
      <c r="D227" s="2094">
        <v>375</v>
      </c>
      <c r="E227" s="1650">
        <f t="shared" si="3"/>
        <v>24</v>
      </c>
    </row>
    <row r="228" spans="2:5" ht="16.5" customHeight="1">
      <c r="B228" s="1486">
        <v>225</v>
      </c>
      <c r="C228" s="2094">
        <v>618.75</v>
      </c>
      <c r="D228" s="2094">
        <v>562.5</v>
      </c>
      <c r="E228" s="1650">
        <f t="shared" si="3"/>
        <v>0</v>
      </c>
    </row>
    <row r="229" spans="2:5" ht="16.5" customHeight="1">
      <c r="B229" s="1486">
        <v>226</v>
      </c>
      <c r="C229" s="2094">
        <v>618.75</v>
      </c>
      <c r="D229" s="2094">
        <v>562.5</v>
      </c>
      <c r="E229" s="1650">
        <f t="shared" si="3"/>
        <v>1</v>
      </c>
    </row>
    <row r="230" spans="2:5" ht="16.5" customHeight="1">
      <c r="B230" s="1486">
        <v>227</v>
      </c>
      <c r="C230" s="2094">
        <v>618.75</v>
      </c>
      <c r="D230" s="2094">
        <v>562.5</v>
      </c>
      <c r="E230" s="1650">
        <f t="shared" si="3"/>
        <v>2</v>
      </c>
    </row>
    <row r="231" spans="2:5" ht="16.5" customHeight="1">
      <c r="B231" s="1486">
        <v>228</v>
      </c>
      <c r="C231" s="2094">
        <v>618.75</v>
      </c>
      <c r="D231" s="2094">
        <v>562.5</v>
      </c>
      <c r="E231" s="1650">
        <f t="shared" si="3"/>
        <v>3</v>
      </c>
    </row>
    <row r="232" spans="2:5" ht="16.5" customHeight="1">
      <c r="B232" s="1486">
        <v>229</v>
      </c>
      <c r="C232" s="2094">
        <v>618.75</v>
      </c>
      <c r="D232" s="2094">
        <v>562.5</v>
      </c>
      <c r="E232" s="1650">
        <f t="shared" si="3"/>
        <v>4</v>
      </c>
    </row>
    <row r="233" spans="2:5" ht="16.5" customHeight="1">
      <c r="B233" s="1486">
        <v>230</v>
      </c>
      <c r="C233" s="2094">
        <v>618.75</v>
      </c>
      <c r="D233" s="2094">
        <v>562.5</v>
      </c>
      <c r="E233" s="1650">
        <f t="shared" si="3"/>
        <v>5</v>
      </c>
    </row>
    <row r="234" spans="2:5" ht="16.5" customHeight="1">
      <c r="B234" s="1486">
        <v>231</v>
      </c>
      <c r="C234" s="2094">
        <v>618.75</v>
      </c>
      <c r="D234" s="2094">
        <v>562.5</v>
      </c>
      <c r="E234" s="1650">
        <f t="shared" si="3"/>
        <v>6</v>
      </c>
    </row>
    <row r="235" spans="2:5" ht="16.5" customHeight="1">
      <c r="B235" s="1486">
        <v>232</v>
      </c>
      <c r="C235" s="2094">
        <v>618.75</v>
      </c>
      <c r="D235" s="2094">
        <v>562.5</v>
      </c>
      <c r="E235" s="1650">
        <f t="shared" si="3"/>
        <v>7</v>
      </c>
    </row>
    <row r="236" spans="2:5" ht="16.5" customHeight="1">
      <c r="B236" s="1486">
        <v>233</v>
      </c>
      <c r="C236" s="2094">
        <v>618.75</v>
      </c>
      <c r="D236" s="2094">
        <v>562.5</v>
      </c>
      <c r="E236" s="1650">
        <f t="shared" si="3"/>
        <v>8</v>
      </c>
    </row>
    <row r="237" spans="2:5" ht="16.5" customHeight="1">
      <c r="B237" s="1486">
        <v>234</v>
      </c>
      <c r="C237" s="2094">
        <v>618.75</v>
      </c>
      <c r="D237" s="2094">
        <v>562.5</v>
      </c>
      <c r="E237" s="1650">
        <f t="shared" si="3"/>
        <v>9</v>
      </c>
    </row>
    <row r="238" spans="2:5" ht="16.5" customHeight="1">
      <c r="B238" s="1486">
        <v>235</v>
      </c>
      <c r="C238" s="2094">
        <v>618.75</v>
      </c>
      <c r="D238" s="2094">
        <v>562.5</v>
      </c>
      <c r="E238" s="1650">
        <f t="shared" si="3"/>
        <v>10</v>
      </c>
    </row>
    <row r="239" spans="2:5" ht="16.5" customHeight="1">
      <c r="B239" s="1486">
        <v>236</v>
      </c>
      <c r="C239" s="2094">
        <v>618.75</v>
      </c>
      <c r="D239" s="2094">
        <v>562.5</v>
      </c>
      <c r="E239" s="1650">
        <f t="shared" si="3"/>
        <v>11</v>
      </c>
    </row>
    <row r="240" spans="2:5" ht="16.5" customHeight="1">
      <c r="B240" s="1486">
        <v>237</v>
      </c>
      <c r="C240" s="2094">
        <v>618.75</v>
      </c>
      <c r="D240" s="2094">
        <v>562.5</v>
      </c>
      <c r="E240" s="1650">
        <f t="shared" si="3"/>
        <v>12</v>
      </c>
    </row>
    <row r="241" spans="2:5" ht="16.5" customHeight="1">
      <c r="B241" s="1486">
        <v>238</v>
      </c>
      <c r="C241" s="2094">
        <v>618.75</v>
      </c>
      <c r="D241" s="2094">
        <v>562.5</v>
      </c>
      <c r="E241" s="1650">
        <f t="shared" si="3"/>
        <v>13</v>
      </c>
    </row>
    <row r="242" spans="2:5" ht="16.5" customHeight="1">
      <c r="B242" s="1486">
        <v>239</v>
      </c>
      <c r="C242" s="2094">
        <v>618.75</v>
      </c>
      <c r="D242" s="2094">
        <v>562.5</v>
      </c>
      <c r="E242" s="1650">
        <f t="shared" si="3"/>
        <v>14</v>
      </c>
    </row>
    <row r="243" spans="2:5" ht="16.5" customHeight="1">
      <c r="B243" s="1486">
        <v>240</v>
      </c>
      <c r="C243" s="2094">
        <v>618.75</v>
      </c>
      <c r="D243" s="2094">
        <v>562.5</v>
      </c>
      <c r="E243" s="1650">
        <f t="shared" si="3"/>
        <v>15</v>
      </c>
    </row>
    <row r="244" spans="2:5" ht="16.5" customHeight="1">
      <c r="B244" s="1486">
        <v>241</v>
      </c>
      <c r="C244" s="2094">
        <v>618.75</v>
      </c>
      <c r="D244" s="2094">
        <v>562.5</v>
      </c>
      <c r="E244" s="1650">
        <f t="shared" si="3"/>
        <v>16</v>
      </c>
    </row>
    <row r="245" spans="2:5" ht="16.5" customHeight="1">
      <c r="B245" s="1486">
        <v>242</v>
      </c>
      <c r="C245" s="2094">
        <v>618.75</v>
      </c>
      <c r="D245" s="2094">
        <v>562.5</v>
      </c>
      <c r="E245" s="1650">
        <f t="shared" si="3"/>
        <v>17</v>
      </c>
    </row>
    <row r="246" spans="2:5" ht="16.5" customHeight="1">
      <c r="B246" s="1486">
        <v>243</v>
      </c>
      <c r="C246" s="2094">
        <v>618.75</v>
      </c>
      <c r="D246" s="2094">
        <v>562.5</v>
      </c>
      <c r="E246" s="1650">
        <f t="shared" si="3"/>
        <v>18</v>
      </c>
    </row>
    <row r="247" spans="2:5" ht="16.5" customHeight="1">
      <c r="B247" s="1486">
        <v>244</v>
      </c>
      <c r="C247" s="2094">
        <v>618.75</v>
      </c>
      <c r="D247" s="2094">
        <v>562.5</v>
      </c>
      <c r="E247" s="1650">
        <f t="shared" si="3"/>
        <v>19</v>
      </c>
    </row>
    <row r="248" spans="2:5" ht="16.5" customHeight="1">
      <c r="B248" s="1486">
        <v>245</v>
      </c>
      <c r="C248" s="2094">
        <v>618.75</v>
      </c>
      <c r="D248" s="2094">
        <v>562.5</v>
      </c>
      <c r="E248" s="1650">
        <f t="shared" si="3"/>
        <v>20</v>
      </c>
    </row>
    <row r="249" spans="2:5" ht="16.5" customHeight="1">
      <c r="B249" s="1486">
        <v>246</v>
      </c>
      <c r="C249" s="2094">
        <v>618.75</v>
      </c>
      <c r="D249" s="2094">
        <v>562.5</v>
      </c>
      <c r="E249" s="1650">
        <f t="shared" si="3"/>
        <v>21</v>
      </c>
    </row>
    <row r="250" spans="2:5" ht="16.5" customHeight="1">
      <c r="B250" s="1486">
        <v>247</v>
      </c>
      <c r="C250" s="2094">
        <v>618.75</v>
      </c>
      <c r="D250" s="2094">
        <v>562.5</v>
      </c>
      <c r="E250" s="1650">
        <f t="shared" si="3"/>
        <v>22</v>
      </c>
    </row>
    <row r="251" spans="2:5" ht="16.5" customHeight="1">
      <c r="B251" s="1486">
        <v>248</v>
      </c>
      <c r="C251" s="2094">
        <v>618.75</v>
      </c>
      <c r="D251" s="2094">
        <v>562.5</v>
      </c>
      <c r="E251" s="1650">
        <f t="shared" si="3"/>
        <v>23</v>
      </c>
    </row>
    <row r="252" spans="2:5" ht="16.5" customHeight="1">
      <c r="B252" s="1486">
        <v>249</v>
      </c>
      <c r="C252" s="2094">
        <v>618.75</v>
      </c>
      <c r="D252" s="2094">
        <v>562.5</v>
      </c>
      <c r="E252" s="1650">
        <f t="shared" si="3"/>
        <v>24</v>
      </c>
    </row>
    <row r="253" spans="2:5" ht="16.5" customHeight="1">
      <c r="B253" s="1486">
        <v>250</v>
      </c>
      <c r="C253" s="2094">
        <v>928.125</v>
      </c>
      <c r="D253" s="2094">
        <v>562.5</v>
      </c>
      <c r="E253" s="1650">
        <f t="shared" si="3"/>
        <v>0</v>
      </c>
    </row>
    <row r="254" spans="2:5" ht="16.5" customHeight="1">
      <c r="B254" s="1486">
        <v>251</v>
      </c>
      <c r="C254" s="2094">
        <v>928.125</v>
      </c>
      <c r="D254" s="2094">
        <v>562.5</v>
      </c>
      <c r="E254" s="1650">
        <f t="shared" si="3"/>
        <v>1</v>
      </c>
    </row>
    <row r="255" spans="2:5" ht="16.5" customHeight="1">
      <c r="B255" s="1486">
        <v>252</v>
      </c>
      <c r="C255" s="2094">
        <v>928.125</v>
      </c>
      <c r="D255" s="2094">
        <v>562.5</v>
      </c>
      <c r="E255" s="1650">
        <f t="shared" si="3"/>
        <v>2</v>
      </c>
    </row>
    <row r="256" spans="2:5" ht="16.5" customHeight="1">
      <c r="B256" s="1486">
        <v>253</v>
      </c>
      <c r="C256" s="2094">
        <v>928.125</v>
      </c>
      <c r="D256" s="2094">
        <v>562.5</v>
      </c>
      <c r="E256" s="1650">
        <f t="shared" si="3"/>
        <v>3</v>
      </c>
    </row>
    <row r="257" spans="2:5" ht="16.5" customHeight="1">
      <c r="B257" s="1486">
        <v>254</v>
      </c>
      <c r="C257" s="2094">
        <v>928.125</v>
      </c>
      <c r="D257" s="2094">
        <v>562.5</v>
      </c>
      <c r="E257" s="1650">
        <f t="shared" si="3"/>
        <v>4</v>
      </c>
    </row>
    <row r="258" spans="2:5" ht="16.5" customHeight="1">
      <c r="B258" s="1486">
        <v>255</v>
      </c>
      <c r="C258" s="2094">
        <v>928.125</v>
      </c>
      <c r="D258" s="2094">
        <v>562.5</v>
      </c>
      <c r="E258" s="1650">
        <f t="shared" si="3"/>
        <v>5</v>
      </c>
    </row>
    <row r="259" spans="2:5" ht="16.5" customHeight="1">
      <c r="B259" s="1486">
        <v>256</v>
      </c>
      <c r="C259" s="2094">
        <v>928.125</v>
      </c>
      <c r="D259" s="2094">
        <v>562.5</v>
      </c>
      <c r="E259" s="1650">
        <f t="shared" si="3"/>
        <v>6</v>
      </c>
    </row>
    <row r="260" spans="2:5" ht="16.5" customHeight="1">
      <c r="B260" s="1486">
        <v>257</v>
      </c>
      <c r="C260" s="2094">
        <v>928.125</v>
      </c>
      <c r="D260" s="2094">
        <v>562.5</v>
      </c>
      <c r="E260" s="1650">
        <f t="shared" ref="E260:E323" si="4">MOD(ROW()-3,25)</f>
        <v>7</v>
      </c>
    </row>
    <row r="261" spans="2:5" ht="16.5" customHeight="1">
      <c r="B261" s="1486">
        <v>258</v>
      </c>
      <c r="C261" s="2094">
        <v>928.125</v>
      </c>
      <c r="D261" s="2094">
        <v>562.5</v>
      </c>
      <c r="E261" s="1650">
        <f t="shared" si="4"/>
        <v>8</v>
      </c>
    </row>
    <row r="262" spans="2:5" ht="16.5" customHeight="1">
      <c r="B262" s="1486">
        <v>259</v>
      </c>
      <c r="C262" s="2094">
        <v>928.125</v>
      </c>
      <c r="D262" s="2094">
        <v>562.5</v>
      </c>
      <c r="E262" s="1650">
        <f t="shared" si="4"/>
        <v>9</v>
      </c>
    </row>
    <row r="263" spans="2:5" ht="16.5" customHeight="1">
      <c r="B263" s="1486">
        <v>260</v>
      </c>
      <c r="C263" s="2094">
        <v>928.125</v>
      </c>
      <c r="D263" s="2094">
        <v>562.5</v>
      </c>
      <c r="E263" s="1650">
        <f t="shared" si="4"/>
        <v>10</v>
      </c>
    </row>
    <row r="264" spans="2:5" ht="16.5" customHeight="1">
      <c r="B264" s="1486">
        <v>261</v>
      </c>
      <c r="C264" s="2094">
        <v>928.125</v>
      </c>
      <c r="D264" s="2094">
        <v>562.5</v>
      </c>
      <c r="E264" s="1650">
        <f t="shared" si="4"/>
        <v>11</v>
      </c>
    </row>
    <row r="265" spans="2:5" ht="16.5" customHeight="1">
      <c r="B265" s="1486">
        <v>262</v>
      </c>
      <c r="C265" s="2094">
        <v>928.125</v>
      </c>
      <c r="D265" s="2094">
        <v>562.5</v>
      </c>
      <c r="E265" s="1650">
        <f t="shared" si="4"/>
        <v>12</v>
      </c>
    </row>
    <row r="266" spans="2:5" ht="16.5" customHeight="1">
      <c r="B266" s="1486">
        <v>263</v>
      </c>
      <c r="C266" s="2094">
        <v>928.125</v>
      </c>
      <c r="D266" s="2094">
        <v>562.5</v>
      </c>
      <c r="E266" s="1650">
        <f t="shared" si="4"/>
        <v>13</v>
      </c>
    </row>
    <row r="267" spans="2:5" ht="16.5" customHeight="1">
      <c r="B267" s="1486">
        <v>264</v>
      </c>
      <c r="C267" s="2094">
        <v>928.125</v>
      </c>
      <c r="D267" s="2094">
        <v>562.5</v>
      </c>
      <c r="E267" s="1650">
        <f t="shared" si="4"/>
        <v>14</v>
      </c>
    </row>
    <row r="268" spans="2:5" ht="16.5" customHeight="1">
      <c r="B268" s="1486">
        <v>265</v>
      </c>
      <c r="C268" s="2094">
        <v>928.125</v>
      </c>
      <c r="D268" s="2094">
        <v>562.5</v>
      </c>
      <c r="E268" s="1650">
        <f t="shared" si="4"/>
        <v>15</v>
      </c>
    </row>
    <row r="269" spans="2:5" ht="16.5" customHeight="1">
      <c r="B269" s="1486">
        <v>266</v>
      </c>
      <c r="C269" s="2094">
        <v>928.125</v>
      </c>
      <c r="D269" s="2094">
        <v>562.5</v>
      </c>
      <c r="E269" s="1650">
        <f t="shared" si="4"/>
        <v>16</v>
      </c>
    </row>
    <row r="270" spans="2:5" ht="16.5" customHeight="1">
      <c r="B270" s="1486">
        <v>267</v>
      </c>
      <c r="C270" s="2094">
        <v>928.125</v>
      </c>
      <c r="D270" s="2094">
        <v>562.5</v>
      </c>
      <c r="E270" s="1650">
        <f t="shared" si="4"/>
        <v>17</v>
      </c>
    </row>
    <row r="271" spans="2:5" ht="16.5" customHeight="1">
      <c r="B271" s="1486">
        <v>268</v>
      </c>
      <c r="C271" s="2094">
        <v>928.125</v>
      </c>
      <c r="D271" s="2094">
        <v>562.5</v>
      </c>
      <c r="E271" s="1650">
        <f t="shared" si="4"/>
        <v>18</v>
      </c>
    </row>
    <row r="272" spans="2:5" ht="16.5" customHeight="1">
      <c r="B272" s="1486">
        <v>269</v>
      </c>
      <c r="C272" s="2094">
        <v>928.125</v>
      </c>
      <c r="D272" s="2094">
        <v>562.5</v>
      </c>
      <c r="E272" s="1650">
        <f t="shared" si="4"/>
        <v>19</v>
      </c>
    </row>
    <row r="273" spans="2:5" ht="16.5" customHeight="1">
      <c r="B273" s="1486">
        <v>270</v>
      </c>
      <c r="C273" s="2094">
        <v>928.125</v>
      </c>
      <c r="D273" s="2094">
        <v>562.5</v>
      </c>
      <c r="E273" s="1650">
        <f t="shared" si="4"/>
        <v>20</v>
      </c>
    </row>
    <row r="274" spans="2:5" ht="16.5" customHeight="1">
      <c r="B274" s="1486">
        <v>271</v>
      </c>
      <c r="C274" s="2094">
        <v>928.125</v>
      </c>
      <c r="D274" s="2094">
        <v>562.5</v>
      </c>
      <c r="E274" s="1650">
        <f t="shared" si="4"/>
        <v>21</v>
      </c>
    </row>
    <row r="275" spans="2:5" ht="16.5" customHeight="1">
      <c r="B275" s="1486">
        <v>272</v>
      </c>
      <c r="C275" s="2094">
        <v>928.125</v>
      </c>
      <c r="D275" s="2094">
        <v>562.5</v>
      </c>
      <c r="E275" s="1650">
        <f t="shared" si="4"/>
        <v>22</v>
      </c>
    </row>
    <row r="276" spans="2:5" ht="16.5" customHeight="1">
      <c r="B276" s="1486">
        <v>273</v>
      </c>
      <c r="C276" s="2094">
        <v>928.125</v>
      </c>
      <c r="D276" s="2094">
        <v>562.5</v>
      </c>
      <c r="E276" s="1650">
        <f t="shared" si="4"/>
        <v>23</v>
      </c>
    </row>
    <row r="277" spans="2:5" ht="16.5" customHeight="1">
      <c r="B277" s="1486">
        <v>274</v>
      </c>
      <c r="C277" s="2094">
        <v>928.125</v>
      </c>
      <c r="D277" s="2094">
        <v>562.5</v>
      </c>
      <c r="E277" s="1650">
        <f t="shared" si="4"/>
        <v>24</v>
      </c>
    </row>
    <row r="278" spans="2:5" ht="16.5" customHeight="1">
      <c r="B278" s="1486">
        <v>275</v>
      </c>
      <c r="C278" s="2094">
        <v>928.125</v>
      </c>
      <c r="D278" s="2094">
        <v>787.5</v>
      </c>
      <c r="E278" s="1650">
        <f t="shared" si="4"/>
        <v>0</v>
      </c>
    </row>
    <row r="279" spans="2:5" ht="16.5" customHeight="1">
      <c r="B279" s="1486">
        <v>276</v>
      </c>
      <c r="C279" s="2094">
        <v>928.125</v>
      </c>
      <c r="D279" s="2094">
        <v>787.5</v>
      </c>
      <c r="E279" s="1650">
        <f t="shared" si="4"/>
        <v>1</v>
      </c>
    </row>
    <row r="280" spans="2:5" ht="16.5" customHeight="1">
      <c r="B280" s="1486">
        <v>277</v>
      </c>
      <c r="C280" s="2094">
        <v>928.125</v>
      </c>
      <c r="D280" s="2094">
        <v>787.5</v>
      </c>
      <c r="E280" s="1650">
        <f t="shared" si="4"/>
        <v>2</v>
      </c>
    </row>
    <row r="281" spans="2:5" ht="16.5" customHeight="1">
      <c r="B281" s="1486">
        <v>278</v>
      </c>
      <c r="C281" s="2094">
        <v>928.125</v>
      </c>
      <c r="D281" s="2094">
        <v>787.5</v>
      </c>
      <c r="E281" s="1650">
        <f t="shared" si="4"/>
        <v>3</v>
      </c>
    </row>
    <row r="282" spans="2:5" ht="16.5" customHeight="1">
      <c r="B282" s="1486">
        <v>279</v>
      </c>
      <c r="C282" s="2094">
        <v>928.125</v>
      </c>
      <c r="D282" s="2094">
        <v>787.5</v>
      </c>
      <c r="E282" s="1650">
        <f t="shared" si="4"/>
        <v>4</v>
      </c>
    </row>
    <row r="283" spans="2:5" ht="16.5" customHeight="1">
      <c r="B283" s="1486">
        <v>280</v>
      </c>
      <c r="C283" s="2094">
        <v>928.125</v>
      </c>
      <c r="D283" s="2094">
        <v>787.5</v>
      </c>
      <c r="E283" s="1650">
        <f t="shared" si="4"/>
        <v>5</v>
      </c>
    </row>
    <row r="284" spans="2:5" ht="16.5" customHeight="1">
      <c r="B284" s="1486">
        <v>281</v>
      </c>
      <c r="C284" s="2094">
        <v>928.125</v>
      </c>
      <c r="D284" s="2094">
        <v>787.5</v>
      </c>
      <c r="E284" s="1650">
        <f t="shared" si="4"/>
        <v>6</v>
      </c>
    </row>
    <row r="285" spans="2:5" ht="16.5" customHeight="1">
      <c r="B285" s="1486">
        <v>282</v>
      </c>
      <c r="C285" s="2094">
        <v>928.125</v>
      </c>
      <c r="D285" s="2094">
        <v>787.5</v>
      </c>
      <c r="E285" s="1650">
        <f t="shared" si="4"/>
        <v>7</v>
      </c>
    </row>
    <row r="286" spans="2:5" ht="16.5" customHeight="1">
      <c r="B286" s="1486">
        <v>283</v>
      </c>
      <c r="C286" s="2094">
        <v>928.125</v>
      </c>
      <c r="D286" s="2094">
        <v>787.5</v>
      </c>
      <c r="E286" s="1650">
        <f t="shared" si="4"/>
        <v>8</v>
      </c>
    </row>
    <row r="287" spans="2:5" ht="16.5" customHeight="1">
      <c r="B287" s="1486">
        <v>284</v>
      </c>
      <c r="C287" s="2094">
        <v>928.125</v>
      </c>
      <c r="D287" s="2094">
        <v>787.5</v>
      </c>
      <c r="E287" s="1650">
        <f t="shared" si="4"/>
        <v>9</v>
      </c>
    </row>
    <row r="288" spans="2:5" ht="16.5" customHeight="1">
      <c r="B288" s="1486">
        <v>285</v>
      </c>
      <c r="C288" s="2094">
        <v>928.125</v>
      </c>
      <c r="D288" s="2094">
        <v>787.5</v>
      </c>
      <c r="E288" s="1650">
        <f t="shared" si="4"/>
        <v>10</v>
      </c>
    </row>
    <row r="289" spans="2:5" ht="16.5" customHeight="1">
      <c r="B289" s="1486">
        <v>286</v>
      </c>
      <c r="C289" s="2094">
        <v>928.125</v>
      </c>
      <c r="D289" s="2094">
        <v>787.5</v>
      </c>
      <c r="E289" s="1650">
        <f t="shared" si="4"/>
        <v>11</v>
      </c>
    </row>
    <row r="290" spans="2:5" ht="16.5" customHeight="1">
      <c r="B290" s="1486">
        <v>287</v>
      </c>
      <c r="C290" s="2094">
        <v>928.125</v>
      </c>
      <c r="D290" s="2094">
        <v>787.5</v>
      </c>
      <c r="E290" s="1650">
        <f t="shared" si="4"/>
        <v>12</v>
      </c>
    </row>
    <row r="291" spans="2:5" ht="16.5" customHeight="1">
      <c r="B291" s="1486">
        <v>288</v>
      </c>
      <c r="C291" s="2094">
        <v>928.125</v>
      </c>
      <c r="D291" s="2094">
        <v>787.5</v>
      </c>
      <c r="E291" s="1650">
        <f t="shared" si="4"/>
        <v>13</v>
      </c>
    </row>
    <row r="292" spans="2:5" ht="16.5" customHeight="1">
      <c r="B292" s="1486">
        <v>289</v>
      </c>
      <c r="C292" s="2094">
        <v>928.125</v>
      </c>
      <c r="D292" s="2094">
        <v>787.5</v>
      </c>
      <c r="E292" s="1650">
        <f t="shared" si="4"/>
        <v>14</v>
      </c>
    </row>
    <row r="293" spans="2:5" ht="16.5" customHeight="1">
      <c r="B293" s="1486">
        <v>290</v>
      </c>
      <c r="C293" s="2094">
        <v>928.125</v>
      </c>
      <c r="D293" s="2094">
        <v>787.5</v>
      </c>
      <c r="E293" s="1650">
        <f t="shared" si="4"/>
        <v>15</v>
      </c>
    </row>
    <row r="294" spans="2:5" ht="16.5" customHeight="1">
      <c r="B294" s="1486">
        <v>291</v>
      </c>
      <c r="C294" s="2094">
        <v>928.125</v>
      </c>
      <c r="D294" s="2094">
        <v>787.5</v>
      </c>
      <c r="E294" s="1650">
        <f t="shared" si="4"/>
        <v>16</v>
      </c>
    </row>
    <row r="295" spans="2:5" ht="16.5" customHeight="1">
      <c r="B295" s="1486">
        <v>292</v>
      </c>
      <c r="C295" s="2094">
        <v>928.125</v>
      </c>
      <c r="D295" s="2094">
        <v>787.5</v>
      </c>
      <c r="E295" s="1650">
        <f t="shared" si="4"/>
        <v>17</v>
      </c>
    </row>
    <row r="296" spans="2:5" ht="16.5" customHeight="1">
      <c r="B296" s="1486">
        <v>293</v>
      </c>
      <c r="C296" s="2094">
        <v>928.125</v>
      </c>
      <c r="D296" s="2094">
        <v>787.5</v>
      </c>
      <c r="E296" s="1650">
        <f t="shared" si="4"/>
        <v>18</v>
      </c>
    </row>
    <row r="297" spans="2:5" ht="16.5" customHeight="1">
      <c r="B297" s="1486">
        <v>294</v>
      </c>
      <c r="C297" s="2094">
        <v>928.125</v>
      </c>
      <c r="D297" s="2094">
        <v>787.5</v>
      </c>
      <c r="E297" s="1650">
        <f t="shared" si="4"/>
        <v>19</v>
      </c>
    </row>
    <row r="298" spans="2:5" ht="16.5" customHeight="1">
      <c r="B298" s="1486">
        <v>295</v>
      </c>
      <c r="C298" s="2094">
        <v>928.125</v>
      </c>
      <c r="D298" s="2094">
        <v>787.5</v>
      </c>
      <c r="E298" s="1650">
        <f t="shared" si="4"/>
        <v>20</v>
      </c>
    </row>
    <row r="299" spans="2:5" ht="16.5" customHeight="1">
      <c r="B299" s="1486">
        <v>296</v>
      </c>
      <c r="C299" s="2094">
        <v>928.125</v>
      </c>
      <c r="D299" s="2094">
        <v>787.5</v>
      </c>
      <c r="E299" s="1650">
        <f t="shared" si="4"/>
        <v>21</v>
      </c>
    </row>
    <row r="300" spans="2:5" ht="16.5" customHeight="1">
      <c r="B300" s="1486">
        <v>297</v>
      </c>
      <c r="C300" s="2094">
        <v>928.125</v>
      </c>
      <c r="D300" s="2094">
        <v>787.5</v>
      </c>
      <c r="E300" s="1650">
        <f t="shared" si="4"/>
        <v>22</v>
      </c>
    </row>
    <row r="301" spans="2:5" ht="16.5" customHeight="1">
      <c r="B301" s="1486">
        <v>298</v>
      </c>
      <c r="C301" s="2094">
        <v>928.125</v>
      </c>
      <c r="D301" s="2094">
        <v>787.5</v>
      </c>
      <c r="E301" s="1650">
        <f t="shared" si="4"/>
        <v>23</v>
      </c>
    </row>
    <row r="302" spans="2:5" ht="16.5" customHeight="1">
      <c r="B302" s="1486">
        <v>299</v>
      </c>
      <c r="C302" s="2094">
        <v>928.125</v>
      </c>
      <c r="D302" s="2094">
        <v>787.5</v>
      </c>
      <c r="E302" s="1650">
        <f t="shared" si="4"/>
        <v>24</v>
      </c>
    </row>
    <row r="303" spans="2:5" ht="16.5" customHeight="1">
      <c r="B303" s="1486">
        <v>300</v>
      </c>
      <c r="C303" s="2094">
        <v>1299.375</v>
      </c>
      <c r="D303" s="2094">
        <v>787.5</v>
      </c>
      <c r="E303" s="1650">
        <f t="shared" si="4"/>
        <v>0</v>
      </c>
    </row>
    <row r="304" spans="2:5" ht="16.5" customHeight="1">
      <c r="B304" s="1486">
        <v>301</v>
      </c>
      <c r="C304" s="2094">
        <v>1299.375</v>
      </c>
      <c r="D304" s="2094">
        <v>787.5</v>
      </c>
      <c r="E304" s="1650">
        <f t="shared" si="4"/>
        <v>1</v>
      </c>
    </row>
    <row r="305" spans="2:5" ht="16.5" customHeight="1">
      <c r="B305" s="1486">
        <v>302</v>
      </c>
      <c r="C305" s="2094">
        <v>1299.375</v>
      </c>
      <c r="D305" s="2094">
        <v>787.5</v>
      </c>
      <c r="E305" s="1650">
        <f t="shared" si="4"/>
        <v>2</v>
      </c>
    </row>
    <row r="306" spans="2:5" ht="16.5" customHeight="1">
      <c r="B306" s="1486">
        <v>303</v>
      </c>
      <c r="C306" s="2094">
        <v>1299.375</v>
      </c>
      <c r="D306" s="2094">
        <v>787.5</v>
      </c>
      <c r="E306" s="1650">
        <f t="shared" si="4"/>
        <v>3</v>
      </c>
    </row>
    <row r="307" spans="2:5" ht="16.5" customHeight="1">
      <c r="B307" s="1486">
        <v>304</v>
      </c>
      <c r="C307" s="2094">
        <v>1299.375</v>
      </c>
      <c r="D307" s="2094">
        <v>787.5</v>
      </c>
      <c r="E307" s="1650">
        <f t="shared" si="4"/>
        <v>4</v>
      </c>
    </row>
    <row r="308" spans="2:5" ht="16.5" customHeight="1">
      <c r="B308" s="1486">
        <v>305</v>
      </c>
      <c r="C308" s="2094">
        <v>1299.375</v>
      </c>
      <c r="D308" s="2094">
        <v>787.5</v>
      </c>
      <c r="E308" s="1650">
        <f t="shared" si="4"/>
        <v>5</v>
      </c>
    </row>
    <row r="309" spans="2:5" ht="16.5" customHeight="1">
      <c r="B309" s="1486">
        <v>306</v>
      </c>
      <c r="C309" s="2094">
        <v>1299.375</v>
      </c>
      <c r="D309" s="2094">
        <v>787.5</v>
      </c>
      <c r="E309" s="1650">
        <f t="shared" si="4"/>
        <v>6</v>
      </c>
    </row>
    <row r="310" spans="2:5" ht="16.5" customHeight="1">
      <c r="B310" s="1486">
        <v>307</v>
      </c>
      <c r="C310" s="2094">
        <v>1299.375</v>
      </c>
      <c r="D310" s="2094">
        <v>787.5</v>
      </c>
      <c r="E310" s="1650">
        <f t="shared" si="4"/>
        <v>7</v>
      </c>
    </row>
    <row r="311" spans="2:5" ht="16.5" customHeight="1">
      <c r="B311" s="1486">
        <v>308</v>
      </c>
      <c r="C311" s="2094">
        <v>1299.375</v>
      </c>
      <c r="D311" s="2094">
        <v>787.5</v>
      </c>
      <c r="E311" s="1650">
        <f t="shared" si="4"/>
        <v>8</v>
      </c>
    </row>
    <row r="312" spans="2:5" ht="16.5" customHeight="1">
      <c r="B312" s="1486">
        <v>309</v>
      </c>
      <c r="C312" s="2094">
        <v>1299.375</v>
      </c>
      <c r="D312" s="2094">
        <v>787.5</v>
      </c>
      <c r="E312" s="1650">
        <f t="shared" si="4"/>
        <v>9</v>
      </c>
    </row>
    <row r="313" spans="2:5" ht="16.5" customHeight="1">
      <c r="B313" s="1486">
        <v>310</v>
      </c>
      <c r="C313" s="2094">
        <v>1299.375</v>
      </c>
      <c r="D313" s="2094">
        <v>787.5</v>
      </c>
      <c r="E313" s="1650">
        <f t="shared" si="4"/>
        <v>10</v>
      </c>
    </row>
    <row r="314" spans="2:5" ht="16.5" customHeight="1">
      <c r="B314" s="1486">
        <v>311</v>
      </c>
      <c r="C314" s="2094">
        <v>1299.375</v>
      </c>
      <c r="D314" s="2094">
        <v>787.5</v>
      </c>
      <c r="E314" s="1650">
        <f t="shared" si="4"/>
        <v>11</v>
      </c>
    </row>
    <row r="315" spans="2:5" ht="16.5" customHeight="1">
      <c r="B315" s="1486">
        <v>312</v>
      </c>
      <c r="C315" s="2094">
        <v>1299.375</v>
      </c>
      <c r="D315" s="2094">
        <v>787.5</v>
      </c>
      <c r="E315" s="1650">
        <f t="shared" si="4"/>
        <v>12</v>
      </c>
    </row>
    <row r="316" spans="2:5" ht="16.5" customHeight="1">
      <c r="B316" s="1486">
        <v>313</v>
      </c>
      <c r="C316" s="2094">
        <v>1299.375</v>
      </c>
      <c r="D316" s="2094">
        <v>787.5</v>
      </c>
      <c r="E316" s="1650">
        <f t="shared" si="4"/>
        <v>13</v>
      </c>
    </row>
    <row r="317" spans="2:5" ht="16.5" customHeight="1">
      <c r="B317" s="1486">
        <v>314</v>
      </c>
      <c r="C317" s="2094">
        <v>1299.375</v>
      </c>
      <c r="D317" s="2094">
        <v>787.5</v>
      </c>
      <c r="E317" s="1650">
        <f t="shared" si="4"/>
        <v>14</v>
      </c>
    </row>
    <row r="318" spans="2:5" ht="16.5" customHeight="1">
      <c r="B318" s="1486">
        <v>315</v>
      </c>
      <c r="C318" s="2094">
        <v>1299.375</v>
      </c>
      <c r="D318" s="2094">
        <v>787.5</v>
      </c>
      <c r="E318" s="1650">
        <f t="shared" si="4"/>
        <v>15</v>
      </c>
    </row>
    <row r="319" spans="2:5" ht="16.5" customHeight="1">
      <c r="B319" s="1486">
        <v>316</v>
      </c>
      <c r="C319" s="2094">
        <v>1299.375</v>
      </c>
      <c r="D319" s="2094">
        <v>787.5</v>
      </c>
      <c r="E319" s="1650">
        <f t="shared" si="4"/>
        <v>16</v>
      </c>
    </row>
    <row r="320" spans="2:5" ht="16.5" customHeight="1">
      <c r="B320" s="1486">
        <v>317</v>
      </c>
      <c r="C320" s="2094">
        <v>1299.375</v>
      </c>
      <c r="D320" s="2094">
        <v>787.5</v>
      </c>
      <c r="E320" s="1650">
        <f t="shared" si="4"/>
        <v>17</v>
      </c>
    </row>
    <row r="321" spans="2:5" ht="16.5" customHeight="1">
      <c r="B321" s="1486">
        <v>318</v>
      </c>
      <c r="C321" s="2094">
        <v>1299.375</v>
      </c>
      <c r="D321" s="2094">
        <v>787.5</v>
      </c>
      <c r="E321" s="1650">
        <f t="shared" si="4"/>
        <v>18</v>
      </c>
    </row>
    <row r="322" spans="2:5" ht="16.5" customHeight="1">
      <c r="B322" s="1486">
        <v>319</v>
      </c>
      <c r="C322" s="2094">
        <v>1299.375</v>
      </c>
      <c r="D322" s="2094">
        <v>787.5</v>
      </c>
      <c r="E322" s="1650">
        <f t="shared" si="4"/>
        <v>19</v>
      </c>
    </row>
    <row r="323" spans="2:5" ht="16.5" customHeight="1">
      <c r="B323" s="1486">
        <v>320</v>
      </c>
      <c r="C323" s="2094">
        <v>1299.375</v>
      </c>
      <c r="D323" s="2094">
        <v>787.5</v>
      </c>
      <c r="E323" s="1650">
        <f t="shared" si="4"/>
        <v>20</v>
      </c>
    </row>
    <row r="324" spans="2:5" ht="16.5" customHeight="1">
      <c r="B324" s="1486">
        <v>321</v>
      </c>
      <c r="C324" s="2094">
        <v>1299.375</v>
      </c>
      <c r="D324" s="2094">
        <v>787.5</v>
      </c>
      <c r="E324" s="1650">
        <f t="shared" ref="E324:E387" si="5">MOD(ROW()-3,25)</f>
        <v>21</v>
      </c>
    </row>
    <row r="325" spans="2:5" ht="16.5" customHeight="1">
      <c r="B325" s="1486">
        <v>322</v>
      </c>
      <c r="C325" s="2094">
        <v>1299.375</v>
      </c>
      <c r="D325" s="2094">
        <v>787.5</v>
      </c>
      <c r="E325" s="1650">
        <f t="shared" si="5"/>
        <v>22</v>
      </c>
    </row>
    <row r="326" spans="2:5" ht="16.5" customHeight="1">
      <c r="B326" s="1486">
        <v>323</v>
      </c>
      <c r="C326" s="2094">
        <v>1299.375</v>
      </c>
      <c r="D326" s="2094">
        <v>787.5</v>
      </c>
      <c r="E326" s="1650">
        <f t="shared" si="5"/>
        <v>23</v>
      </c>
    </row>
    <row r="327" spans="2:5" ht="16.5" customHeight="1">
      <c r="B327" s="1486">
        <v>324</v>
      </c>
      <c r="C327" s="2094">
        <v>1299.375</v>
      </c>
      <c r="D327" s="2094">
        <v>787.5</v>
      </c>
      <c r="E327" s="1650">
        <f t="shared" si="5"/>
        <v>24</v>
      </c>
    </row>
    <row r="328" spans="2:5" ht="16.5" customHeight="1">
      <c r="B328" s="1486">
        <v>325</v>
      </c>
      <c r="C328" s="2094">
        <v>1299.375</v>
      </c>
      <c r="D328" s="2094">
        <v>1050</v>
      </c>
      <c r="E328" s="1650">
        <f t="shared" si="5"/>
        <v>0</v>
      </c>
    </row>
    <row r="329" spans="2:5" ht="16.5" customHeight="1">
      <c r="B329" s="1486">
        <v>326</v>
      </c>
      <c r="C329" s="2094">
        <v>1299.375</v>
      </c>
      <c r="D329" s="2094">
        <v>1050</v>
      </c>
      <c r="E329" s="1650">
        <f t="shared" si="5"/>
        <v>1</v>
      </c>
    </row>
    <row r="330" spans="2:5" ht="16.5" customHeight="1">
      <c r="B330" s="1486">
        <v>327</v>
      </c>
      <c r="C330" s="2094">
        <v>1299.375</v>
      </c>
      <c r="D330" s="2094">
        <v>1050</v>
      </c>
      <c r="E330" s="1650">
        <f t="shared" si="5"/>
        <v>2</v>
      </c>
    </row>
    <row r="331" spans="2:5" ht="16.5" customHeight="1">
      <c r="B331" s="1486">
        <v>328</v>
      </c>
      <c r="C331" s="2094">
        <v>1299.375</v>
      </c>
      <c r="D331" s="2094">
        <v>1050</v>
      </c>
      <c r="E331" s="1650">
        <f t="shared" si="5"/>
        <v>3</v>
      </c>
    </row>
    <row r="332" spans="2:5" ht="16.5" customHeight="1">
      <c r="B332" s="1486">
        <v>329</v>
      </c>
      <c r="C332" s="2094">
        <v>1299.375</v>
      </c>
      <c r="D332" s="2094">
        <v>1050</v>
      </c>
      <c r="E332" s="1650">
        <f t="shared" si="5"/>
        <v>4</v>
      </c>
    </row>
    <row r="333" spans="2:5" ht="16.5" customHeight="1">
      <c r="B333" s="1486">
        <v>330</v>
      </c>
      <c r="C333" s="2094">
        <v>1299.375</v>
      </c>
      <c r="D333" s="2094">
        <v>1050</v>
      </c>
      <c r="E333" s="1650">
        <f t="shared" si="5"/>
        <v>5</v>
      </c>
    </row>
    <row r="334" spans="2:5" ht="16.5" customHeight="1">
      <c r="B334" s="1486">
        <v>331</v>
      </c>
      <c r="C334" s="2094">
        <v>1299.375</v>
      </c>
      <c r="D334" s="2094">
        <v>1050</v>
      </c>
      <c r="E334" s="1650">
        <f t="shared" si="5"/>
        <v>6</v>
      </c>
    </row>
    <row r="335" spans="2:5" ht="16.5" customHeight="1">
      <c r="B335" s="1486">
        <v>332</v>
      </c>
      <c r="C335" s="2094">
        <v>1299.375</v>
      </c>
      <c r="D335" s="2094">
        <v>1050</v>
      </c>
      <c r="E335" s="1650">
        <f t="shared" si="5"/>
        <v>7</v>
      </c>
    </row>
    <row r="336" spans="2:5" ht="16.5" customHeight="1">
      <c r="B336" s="1486">
        <v>333</v>
      </c>
      <c r="C336" s="2094">
        <v>1299.375</v>
      </c>
      <c r="D336" s="2094">
        <v>1050</v>
      </c>
      <c r="E336" s="1650">
        <f t="shared" si="5"/>
        <v>8</v>
      </c>
    </row>
    <row r="337" spans="2:5" ht="16.5" customHeight="1">
      <c r="B337" s="1486">
        <v>334</v>
      </c>
      <c r="C337" s="2094">
        <v>1299.375</v>
      </c>
      <c r="D337" s="2094">
        <v>1050</v>
      </c>
      <c r="E337" s="1650">
        <f t="shared" si="5"/>
        <v>9</v>
      </c>
    </row>
    <row r="338" spans="2:5" ht="16.5" customHeight="1">
      <c r="B338" s="1486">
        <v>335</v>
      </c>
      <c r="C338" s="2094">
        <v>1299.375</v>
      </c>
      <c r="D338" s="2094">
        <v>1050</v>
      </c>
      <c r="E338" s="1650">
        <f t="shared" si="5"/>
        <v>10</v>
      </c>
    </row>
    <row r="339" spans="2:5" ht="16.5" customHeight="1">
      <c r="B339" s="1486">
        <v>336</v>
      </c>
      <c r="C339" s="2094">
        <v>1299.375</v>
      </c>
      <c r="D339" s="2094">
        <v>1050</v>
      </c>
      <c r="E339" s="1650">
        <f t="shared" si="5"/>
        <v>11</v>
      </c>
    </row>
    <row r="340" spans="2:5" ht="16.5" customHeight="1">
      <c r="B340" s="1486">
        <v>337</v>
      </c>
      <c r="C340" s="2094">
        <v>1299.375</v>
      </c>
      <c r="D340" s="2094">
        <v>1050</v>
      </c>
      <c r="E340" s="1650">
        <f t="shared" si="5"/>
        <v>12</v>
      </c>
    </row>
    <row r="341" spans="2:5" ht="16.5" customHeight="1">
      <c r="B341" s="1486">
        <v>338</v>
      </c>
      <c r="C341" s="2094">
        <v>1299.375</v>
      </c>
      <c r="D341" s="2094">
        <v>1050</v>
      </c>
      <c r="E341" s="1650">
        <f t="shared" si="5"/>
        <v>13</v>
      </c>
    </row>
    <row r="342" spans="2:5" ht="16.5" customHeight="1">
      <c r="B342" s="1486">
        <v>339</v>
      </c>
      <c r="C342" s="2094">
        <v>1299.375</v>
      </c>
      <c r="D342" s="2094">
        <v>1050</v>
      </c>
      <c r="E342" s="1650">
        <f t="shared" si="5"/>
        <v>14</v>
      </c>
    </row>
    <row r="343" spans="2:5" ht="16.5" customHeight="1">
      <c r="B343" s="1486">
        <v>340</v>
      </c>
      <c r="C343" s="2094">
        <v>1299.375</v>
      </c>
      <c r="D343" s="2094">
        <v>1050</v>
      </c>
      <c r="E343" s="1650">
        <f t="shared" si="5"/>
        <v>15</v>
      </c>
    </row>
    <row r="344" spans="2:5" ht="16.5" customHeight="1">
      <c r="B344" s="1486">
        <v>341</v>
      </c>
      <c r="C344" s="2094">
        <v>1299.375</v>
      </c>
      <c r="D344" s="2094">
        <v>1050</v>
      </c>
      <c r="E344" s="1650">
        <f t="shared" si="5"/>
        <v>16</v>
      </c>
    </row>
    <row r="345" spans="2:5" ht="16.5" customHeight="1">
      <c r="B345" s="1486">
        <v>342</v>
      </c>
      <c r="C345" s="2094">
        <v>1299.375</v>
      </c>
      <c r="D345" s="2094">
        <v>1050</v>
      </c>
      <c r="E345" s="1650">
        <f t="shared" si="5"/>
        <v>17</v>
      </c>
    </row>
    <row r="346" spans="2:5" ht="16.5" customHeight="1">
      <c r="B346" s="1486">
        <v>343</v>
      </c>
      <c r="C346" s="2094">
        <v>1299.375</v>
      </c>
      <c r="D346" s="2094">
        <v>1050</v>
      </c>
      <c r="E346" s="1650">
        <f t="shared" si="5"/>
        <v>18</v>
      </c>
    </row>
    <row r="347" spans="2:5" ht="16.5" customHeight="1">
      <c r="B347" s="1486">
        <v>344</v>
      </c>
      <c r="C347" s="2094">
        <v>1299.375</v>
      </c>
      <c r="D347" s="2094">
        <v>1050</v>
      </c>
      <c r="E347" s="1650">
        <f t="shared" si="5"/>
        <v>19</v>
      </c>
    </row>
    <row r="348" spans="2:5" ht="16.5" customHeight="1">
      <c r="B348" s="1486">
        <v>345</v>
      </c>
      <c r="C348" s="2094">
        <v>1299.375</v>
      </c>
      <c r="D348" s="2094">
        <v>1050</v>
      </c>
      <c r="E348" s="1650">
        <f t="shared" si="5"/>
        <v>20</v>
      </c>
    </row>
    <row r="349" spans="2:5" ht="16.5" customHeight="1">
      <c r="B349" s="1486">
        <v>346</v>
      </c>
      <c r="C349" s="2094">
        <v>1299.375</v>
      </c>
      <c r="D349" s="2094">
        <v>1050</v>
      </c>
      <c r="E349" s="1650">
        <f t="shared" si="5"/>
        <v>21</v>
      </c>
    </row>
    <row r="350" spans="2:5" ht="16.5" customHeight="1">
      <c r="B350" s="1486">
        <v>347</v>
      </c>
      <c r="C350" s="2094">
        <v>1299.375</v>
      </c>
      <c r="D350" s="2094">
        <v>1050</v>
      </c>
      <c r="E350" s="1650">
        <f t="shared" si="5"/>
        <v>22</v>
      </c>
    </row>
    <row r="351" spans="2:5" ht="16.5" customHeight="1">
      <c r="B351" s="1486">
        <v>348</v>
      </c>
      <c r="C351" s="2094">
        <v>1299.375</v>
      </c>
      <c r="D351" s="2094">
        <v>1050</v>
      </c>
      <c r="E351" s="1650">
        <f t="shared" si="5"/>
        <v>23</v>
      </c>
    </row>
    <row r="352" spans="2:5" ht="16.5" customHeight="1">
      <c r="B352" s="1486">
        <v>349</v>
      </c>
      <c r="C352" s="2094">
        <v>1299.375</v>
      </c>
      <c r="D352" s="2094">
        <v>1050</v>
      </c>
      <c r="E352" s="1650">
        <f t="shared" si="5"/>
        <v>24</v>
      </c>
    </row>
    <row r="353" spans="2:5" ht="16.5" customHeight="1">
      <c r="B353" s="1486">
        <v>350</v>
      </c>
      <c r="C353" s="2094">
        <v>1732.5</v>
      </c>
      <c r="D353" s="2094">
        <v>1050</v>
      </c>
      <c r="E353" s="1650">
        <f t="shared" si="5"/>
        <v>0</v>
      </c>
    </row>
    <row r="354" spans="2:5" ht="16.5" customHeight="1">
      <c r="B354" s="1486">
        <v>351</v>
      </c>
      <c r="C354" s="2094">
        <v>1732.5</v>
      </c>
      <c r="D354" s="2094">
        <v>1050</v>
      </c>
      <c r="E354" s="1650">
        <f t="shared" si="5"/>
        <v>1</v>
      </c>
    </row>
    <row r="355" spans="2:5" ht="16.5" customHeight="1">
      <c r="B355" s="1486">
        <v>352</v>
      </c>
      <c r="C355" s="2094">
        <v>1732.5</v>
      </c>
      <c r="D355" s="2094">
        <v>1050</v>
      </c>
      <c r="E355" s="1650">
        <f t="shared" si="5"/>
        <v>2</v>
      </c>
    </row>
    <row r="356" spans="2:5" ht="16.5" customHeight="1">
      <c r="B356" s="1486">
        <v>353</v>
      </c>
      <c r="C356" s="2094">
        <v>1732.5</v>
      </c>
      <c r="D356" s="2094">
        <v>1050</v>
      </c>
      <c r="E356" s="1650">
        <f t="shared" si="5"/>
        <v>3</v>
      </c>
    </row>
    <row r="357" spans="2:5" ht="16.5" customHeight="1">
      <c r="B357" s="1486">
        <v>354</v>
      </c>
      <c r="C357" s="2094">
        <v>1732.5</v>
      </c>
      <c r="D357" s="2094">
        <v>1050</v>
      </c>
      <c r="E357" s="1650">
        <f t="shared" si="5"/>
        <v>4</v>
      </c>
    </row>
    <row r="358" spans="2:5" ht="16.5" customHeight="1">
      <c r="B358" s="1486">
        <v>355</v>
      </c>
      <c r="C358" s="2094">
        <v>1732.5</v>
      </c>
      <c r="D358" s="2094">
        <v>1050</v>
      </c>
      <c r="E358" s="1650">
        <f t="shared" si="5"/>
        <v>5</v>
      </c>
    </row>
    <row r="359" spans="2:5" ht="16.5" customHeight="1">
      <c r="B359" s="1486">
        <v>356</v>
      </c>
      <c r="C359" s="2094">
        <v>1732.5</v>
      </c>
      <c r="D359" s="2094">
        <v>1050</v>
      </c>
      <c r="E359" s="1650">
        <f t="shared" si="5"/>
        <v>6</v>
      </c>
    </row>
    <row r="360" spans="2:5" ht="16.5" customHeight="1">
      <c r="B360" s="1486">
        <v>357</v>
      </c>
      <c r="C360" s="2094">
        <v>1732.5</v>
      </c>
      <c r="D360" s="2094">
        <v>1050</v>
      </c>
      <c r="E360" s="1650">
        <f t="shared" si="5"/>
        <v>7</v>
      </c>
    </row>
    <row r="361" spans="2:5" ht="16.5" customHeight="1">
      <c r="B361" s="1486">
        <v>358</v>
      </c>
      <c r="C361" s="2094">
        <v>1732.5</v>
      </c>
      <c r="D361" s="2094">
        <v>1050</v>
      </c>
      <c r="E361" s="1650">
        <f t="shared" si="5"/>
        <v>8</v>
      </c>
    </row>
    <row r="362" spans="2:5" ht="16.5" customHeight="1">
      <c r="B362" s="1486">
        <v>359</v>
      </c>
      <c r="C362" s="2094">
        <v>1732.5</v>
      </c>
      <c r="D362" s="2094">
        <v>1050</v>
      </c>
      <c r="E362" s="1650">
        <f t="shared" si="5"/>
        <v>9</v>
      </c>
    </row>
    <row r="363" spans="2:5" ht="16.5" customHeight="1">
      <c r="B363" s="1486">
        <v>360</v>
      </c>
      <c r="C363" s="2094">
        <v>1732.5</v>
      </c>
      <c r="D363" s="2094">
        <v>1050</v>
      </c>
      <c r="E363" s="1650">
        <f t="shared" si="5"/>
        <v>10</v>
      </c>
    </row>
    <row r="364" spans="2:5" ht="16.5" customHeight="1">
      <c r="B364" s="1486">
        <v>361</v>
      </c>
      <c r="C364" s="2094">
        <v>1732.5</v>
      </c>
      <c r="D364" s="2094">
        <v>1050</v>
      </c>
      <c r="E364" s="1650">
        <f t="shared" si="5"/>
        <v>11</v>
      </c>
    </row>
    <row r="365" spans="2:5" ht="16.5" customHeight="1">
      <c r="B365" s="1486">
        <v>362</v>
      </c>
      <c r="C365" s="2094">
        <v>1732.5</v>
      </c>
      <c r="D365" s="2094">
        <v>1050</v>
      </c>
      <c r="E365" s="1650">
        <f t="shared" si="5"/>
        <v>12</v>
      </c>
    </row>
    <row r="366" spans="2:5" ht="16.5" customHeight="1">
      <c r="B366" s="1486">
        <v>363</v>
      </c>
      <c r="C366" s="2094">
        <v>1732.5</v>
      </c>
      <c r="D366" s="2094">
        <v>1050</v>
      </c>
      <c r="E366" s="1650">
        <f t="shared" si="5"/>
        <v>13</v>
      </c>
    </row>
    <row r="367" spans="2:5" ht="16.5" customHeight="1">
      <c r="B367" s="1486">
        <v>364</v>
      </c>
      <c r="C367" s="2094">
        <v>1732.5</v>
      </c>
      <c r="D367" s="2094">
        <v>1050</v>
      </c>
      <c r="E367" s="1650">
        <f t="shared" si="5"/>
        <v>14</v>
      </c>
    </row>
    <row r="368" spans="2:5" ht="16.5" customHeight="1">
      <c r="B368" s="1486">
        <v>365</v>
      </c>
      <c r="C368" s="2094">
        <v>1732.5</v>
      </c>
      <c r="D368" s="2094">
        <v>1050</v>
      </c>
      <c r="E368" s="1650">
        <f t="shared" si="5"/>
        <v>15</v>
      </c>
    </row>
    <row r="369" spans="2:5" ht="16.5" customHeight="1">
      <c r="B369" s="1486">
        <v>366</v>
      </c>
      <c r="C369" s="2094">
        <v>1732.5</v>
      </c>
      <c r="D369" s="2094">
        <v>1050</v>
      </c>
      <c r="E369" s="1650">
        <f t="shared" si="5"/>
        <v>16</v>
      </c>
    </row>
    <row r="370" spans="2:5" ht="16.5" customHeight="1">
      <c r="B370" s="1486">
        <v>367</v>
      </c>
      <c r="C370" s="2094">
        <v>1732.5</v>
      </c>
      <c r="D370" s="2094">
        <v>1050</v>
      </c>
      <c r="E370" s="1650">
        <f t="shared" si="5"/>
        <v>17</v>
      </c>
    </row>
    <row r="371" spans="2:5" ht="16.5" customHeight="1">
      <c r="B371" s="1486">
        <v>368</v>
      </c>
      <c r="C371" s="2094">
        <v>1732.5</v>
      </c>
      <c r="D371" s="2094">
        <v>1050</v>
      </c>
      <c r="E371" s="1650">
        <f t="shared" si="5"/>
        <v>18</v>
      </c>
    </row>
    <row r="372" spans="2:5" ht="16.5" customHeight="1">
      <c r="B372" s="1486">
        <v>369</v>
      </c>
      <c r="C372" s="2094">
        <v>1732.5</v>
      </c>
      <c r="D372" s="2094">
        <v>1050</v>
      </c>
      <c r="E372" s="1650">
        <f t="shared" si="5"/>
        <v>19</v>
      </c>
    </row>
    <row r="373" spans="2:5" ht="16.5" customHeight="1">
      <c r="B373" s="1486">
        <v>370</v>
      </c>
      <c r="C373" s="2094">
        <v>1732.5</v>
      </c>
      <c r="D373" s="2094">
        <v>1050</v>
      </c>
      <c r="E373" s="1650">
        <f t="shared" si="5"/>
        <v>20</v>
      </c>
    </row>
    <row r="374" spans="2:5" ht="16.5" customHeight="1">
      <c r="B374" s="1486">
        <v>371</v>
      </c>
      <c r="C374" s="2094">
        <v>1732.5</v>
      </c>
      <c r="D374" s="2094">
        <v>1050</v>
      </c>
      <c r="E374" s="1650">
        <f t="shared" si="5"/>
        <v>21</v>
      </c>
    </row>
    <row r="375" spans="2:5" ht="16.5" customHeight="1">
      <c r="B375" s="1486">
        <v>372</v>
      </c>
      <c r="C375" s="2094">
        <v>1732.5</v>
      </c>
      <c r="D375" s="2094">
        <v>1050</v>
      </c>
      <c r="E375" s="1650">
        <f t="shared" si="5"/>
        <v>22</v>
      </c>
    </row>
    <row r="376" spans="2:5" ht="16.5" customHeight="1">
      <c r="B376" s="1486">
        <v>373</v>
      </c>
      <c r="C376" s="2094">
        <v>1732.5</v>
      </c>
      <c r="D376" s="2094">
        <v>1050</v>
      </c>
      <c r="E376" s="1650">
        <f t="shared" si="5"/>
        <v>23</v>
      </c>
    </row>
    <row r="377" spans="2:5" ht="16.5" customHeight="1">
      <c r="B377" s="1486">
        <v>374</v>
      </c>
      <c r="C377" s="2094">
        <v>1732.5</v>
      </c>
      <c r="D377" s="2094">
        <v>1050</v>
      </c>
      <c r="E377" s="1650">
        <f t="shared" si="5"/>
        <v>24</v>
      </c>
    </row>
    <row r="378" spans="2:5" ht="16.5" customHeight="1">
      <c r="B378" s="1486">
        <v>375</v>
      </c>
      <c r="C378" s="2094">
        <v>1732.5</v>
      </c>
      <c r="D378" s="2094">
        <v>1350</v>
      </c>
      <c r="E378" s="1650">
        <f t="shared" si="5"/>
        <v>0</v>
      </c>
    </row>
    <row r="379" spans="2:5" ht="16.5" customHeight="1">
      <c r="B379" s="1486">
        <v>376</v>
      </c>
      <c r="C379" s="2094">
        <v>1732.5</v>
      </c>
      <c r="D379" s="2094">
        <v>1350</v>
      </c>
      <c r="E379" s="1650">
        <f t="shared" si="5"/>
        <v>1</v>
      </c>
    </row>
    <row r="380" spans="2:5" ht="16.5" customHeight="1">
      <c r="B380" s="1486">
        <v>377</v>
      </c>
      <c r="C380" s="2094">
        <v>1732.5</v>
      </c>
      <c r="D380" s="2094">
        <v>1350</v>
      </c>
      <c r="E380" s="1650">
        <f t="shared" si="5"/>
        <v>2</v>
      </c>
    </row>
    <row r="381" spans="2:5" ht="16.5" customHeight="1">
      <c r="B381" s="1486">
        <v>378</v>
      </c>
      <c r="C381" s="2094">
        <v>1732.5</v>
      </c>
      <c r="D381" s="2094">
        <v>1350</v>
      </c>
      <c r="E381" s="1650">
        <f t="shared" si="5"/>
        <v>3</v>
      </c>
    </row>
    <row r="382" spans="2:5" ht="16.5" customHeight="1">
      <c r="B382" s="1486">
        <v>379</v>
      </c>
      <c r="C382" s="2094">
        <v>1732.5</v>
      </c>
      <c r="D382" s="2094">
        <v>1350</v>
      </c>
      <c r="E382" s="1650">
        <f t="shared" si="5"/>
        <v>4</v>
      </c>
    </row>
    <row r="383" spans="2:5" ht="16.5" customHeight="1">
      <c r="B383" s="1486">
        <v>380</v>
      </c>
      <c r="C383" s="2094">
        <v>1732.5</v>
      </c>
      <c r="D383" s="2094">
        <v>1350</v>
      </c>
      <c r="E383" s="1650">
        <f t="shared" si="5"/>
        <v>5</v>
      </c>
    </row>
    <row r="384" spans="2:5" ht="16.5" customHeight="1">
      <c r="B384" s="1486">
        <v>381</v>
      </c>
      <c r="C384" s="2094">
        <v>1732.5</v>
      </c>
      <c r="D384" s="2094">
        <v>1350</v>
      </c>
      <c r="E384" s="1650">
        <f t="shared" si="5"/>
        <v>6</v>
      </c>
    </row>
    <row r="385" spans="2:5" ht="16.5" customHeight="1">
      <c r="B385" s="1486">
        <v>382</v>
      </c>
      <c r="C385" s="2094">
        <v>1732.5</v>
      </c>
      <c r="D385" s="2094">
        <v>1350</v>
      </c>
      <c r="E385" s="1650">
        <f t="shared" si="5"/>
        <v>7</v>
      </c>
    </row>
    <row r="386" spans="2:5" ht="16.5" customHeight="1">
      <c r="B386" s="1486">
        <v>383</v>
      </c>
      <c r="C386" s="2094">
        <v>1732.5</v>
      </c>
      <c r="D386" s="2094">
        <v>1350</v>
      </c>
      <c r="E386" s="1650">
        <f t="shared" si="5"/>
        <v>8</v>
      </c>
    </row>
    <row r="387" spans="2:5" ht="16.5" customHeight="1">
      <c r="B387" s="1486">
        <v>384</v>
      </c>
      <c r="C387" s="2094">
        <v>1732.5</v>
      </c>
      <c r="D387" s="2094">
        <v>1350</v>
      </c>
      <c r="E387" s="1650">
        <f t="shared" si="5"/>
        <v>9</v>
      </c>
    </row>
    <row r="388" spans="2:5" ht="16.5" customHeight="1">
      <c r="B388" s="1486">
        <v>385</v>
      </c>
      <c r="C388" s="2094">
        <v>1732.5</v>
      </c>
      <c r="D388" s="2094">
        <v>1350</v>
      </c>
      <c r="E388" s="1650">
        <f t="shared" ref="E388:E451" si="6">MOD(ROW()-3,25)</f>
        <v>10</v>
      </c>
    </row>
    <row r="389" spans="2:5" ht="16.5" customHeight="1">
      <c r="B389" s="1486">
        <v>386</v>
      </c>
      <c r="C389" s="2094">
        <v>1732.5</v>
      </c>
      <c r="D389" s="2094">
        <v>1350</v>
      </c>
      <c r="E389" s="1650">
        <f t="shared" si="6"/>
        <v>11</v>
      </c>
    </row>
    <row r="390" spans="2:5" ht="16.5" customHeight="1">
      <c r="B390" s="1486">
        <v>387</v>
      </c>
      <c r="C390" s="2094">
        <v>1732.5</v>
      </c>
      <c r="D390" s="2094">
        <v>1350</v>
      </c>
      <c r="E390" s="1650">
        <f t="shared" si="6"/>
        <v>12</v>
      </c>
    </row>
    <row r="391" spans="2:5" ht="16.5" customHeight="1">
      <c r="B391" s="1486">
        <v>388</v>
      </c>
      <c r="C391" s="2094">
        <v>1732.5</v>
      </c>
      <c r="D391" s="2094">
        <v>1350</v>
      </c>
      <c r="E391" s="1650">
        <f t="shared" si="6"/>
        <v>13</v>
      </c>
    </row>
    <row r="392" spans="2:5" ht="16.5" customHeight="1">
      <c r="B392" s="1486">
        <v>389</v>
      </c>
      <c r="C392" s="2094">
        <v>1732.5</v>
      </c>
      <c r="D392" s="2094">
        <v>1350</v>
      </c>
      <c r="E392" s="1650">
        <f t="shared" si="6"/>
        <v>14</v>
      </c>
    </row>
    <row r="393" spans="2:5" ht="16.5" customHeight="1">
      <c r="B393" s="1486">
        <v>390</v>
      </c>
      <c r="C393" s="2094">
        <v>1732.5</v>
      </c>
      <c r="D393" s="2094">
        <v>1350</v>
      </c>
      <c r="E393" s="1650">
        <f t="shared" si="6"/>
        <v>15</v>
      </c>
    </row>
    <row r="394" spans="2:5" ht="16.5" customHeight="1">
      <c r="B394" s="1486">
        <v>391</v>
      </c>
      <c r="C394" s="2094">
        <v>1732.5</v>
      </c>
      <c r="D394" s="2094">
        <v>1350</v>
      </c>
      <c r="E394" s="1650">
        <f t="shared" si="6"/>
        <v>16</v>
      </c>
    </row>
    <row r="395" spans="2:5" ht="16.5" customHeight="1">
      <c r="B395" s="1486">
        <v>392</v>
      </c>
      <c r="C395" s="2094">
        <v>1732.5</v>
      </c>
      <c r="D395" s="2094">
        <v>1350</v>
      </c>
      <c r="E395" s="1650">
        <f t="shared" si="6"/>
        <v>17</v>
      </c>
    </row>
    <row r="396" spans="2:5" ht="16.5" customHeight="1">
      <c r="B396" s="1486">
        <v>393</v>
      </c>
      <c r="C396" s="2094">
        <v>1732.5</v>
      </c>
      <c r="D396" s="2094">
        <v>1350</v>
      </c>
      <c r="E396" s="1650">
        <f t="shared" si="6"/>
        <v>18</v>
      </c>
    </row>
    <row r="397" spans="2:5" ht="16.5" customHeight="1">
      <c r="B397" s="1486">
        <v>394</v>
      </c>
      <c r="C397" s="2094">
        <v>1732.5</v>
      </c>
      <c r="D397" s="2094">
        <v>1350</v>
      </c>
      <c r="E397" s="1650">
        <f t="shared" si="6"/>
        <v>19</v>
      </c>
    </row>
    <row r="398" spans="2:5" ht="16.5" customHeight="1">
      <c r="B398" s="1486">
        <v>395</v>
      </c>
      <c r="C398" s="2094">
        <v>1732.5</v>
      </c>
      <c r="D398" s="2094">
        <v>1350</v>
      </c>
      <c r="E398" s="1650">
        <f t="shared" si="6"/>
        <v>20</v>
      </c>
    </row>
    <row r="399" spans="2:5" ht="16.5" customHeight="1">
      <c r="B399" s="1486">
        <v>396</v>
      </c>
      <c r="C399" s="2094">
        <v>1732.5</v>
      </c>
      <c r="D399" s="2094">
        <v>1350</v>
      </c>
      <c r="E399" s="1650">
        <f t="shared" si="6"/>
        <v>21</v>
      </c>
    </row>
    <row r="400" spans="2:5" ht="16.5" customHeight="1">
      <c r="B400" s="1486">
        <v>397</v>
      </c>
      <c r="C400" s="2094">
        <v>1732.5</v>
      </c>
      <c r="D400" s="2094">
        <v>1350</v>
      </c>
      <c r="E400" s="1650">
        <f t="shared" si="6"/>
        <v>22</v>
      </c>
    </row>
    <row r="401" spans="2:5" ht="16.5" customHeight="1">
      <c r="B401" s="1486">
        <v>398</v>
      </c>
      <c r="C401" s="2094">
        <v>1732.5</v>
      </c>
      <c r="D401" s="2094">
        <v>1350</v>
      </c>
      <c r="E401" s="1650">
        <f t="shared" si="6"/>
        <v>23</v>
      </c>
    </row>
    <row r="402" spans="2:5" ht="16.5" customHeight="1">
      <c r="B402" s="1486">
        <v>399</v>
      </c>
      <c r="C402" s="2094">
        <v>1732.5</v>
      </c>
      <c r="D402" s="2094">
        <v>1350</v>
      </c>
      <c r="E402" s="1650">
        <f t="shared" si="6"/>
        <v>24</v>
      </c>
    </row>
    <row r="403" spans="2:5" ht="16.5" customHeight="1">
      <c r="B403" s="1486">
        <v>400</v>
      </c>
      <c r="C403" s="2094">
        <v>2583.9</v>
      </c>
      <c r="D403" s="2094">
        <v>1350</v>
      </c>
      <c r="E403" s="1650">
        <f t="shared" si="6"/>
        <v>0</v>
      </c>
    </row>
    <row r="404" spans="2:5" ht="16.5" customHeight="1">
      <c r="B404" s="1486">
        <v>401</v>
      </c>
      <c r="C404" s="2094">
        <v>2583.9</v>
      </c>
      <c r="D404" s="2094">
        <v>1350</v>
      </c>
      <c r="E404" s="1650">
        <f t="shared" si="6"/>
        <v>1</v>
      </c>
    </row>
    <row r="405" spans="2:5" ht="16.5" customHeight="1">
      <c r="B405" s="1486">
        <v>402</v>
      </c>
      <c r="C405" s="2094">
        <v>2583.9</v>
      </c>
      <c r="D405" s="2094">
        <v>1350</v>
      </c>
      <c r="E405" s="1650">
        <f t="shared" si="6"/>
        <v>2</v>
      </c>
    </row>
    <row r="406" spans="2:5" ht="16.5" customHeight="1">
      <c r="B406" s="1486">
        <v>403</v>
      </c>
      <c r="C406" s="2094">
        <v>2583.9</v>
      </c>
      <c r="D406" s="2094">
        <v>1350</v>
      </c>
      <c r="E406" s="1650">
        <f t="shared" si="6"/>
        <v>3</v>
      </c>
    </row>
    <row r="407" spans="2:5" ht="16.5" customHeight="1">
      <c r="B407" s="1486">
        <v>404</v>
      </c>
      <c r="C407" s="2094">
        <v>2583.9</v>
      </c>
      <c r="D407" s="2094">
        <v>1350</v>
      </c>
      <c r="E407" s="1650">
        <f t="shared" si="6"/>
        <v>4</v>
      </c>
    </row>
    <row r="408" spans="2:5" ht="16.5" customHeight="1">
      <c r="B408" s="1486">
        <v>405</v>
      </c>
      <c r="C408" s="2094">
        <v>2583.9</v>
      </c>
      <c r="D408" s="2094">
        <v>1350</v>
      </c>
      <c r="E408" s="1650">
        <f t="shared" si="6"/>
        <v>5</v>
      </c>
    </row>
    <row r="409" spans="2:5" ht="16.5" customHeight="1">
      <c r="B409" s="1486">
        <v>406</v>
      </c>
      <c r="C409" s="2094">
        <v>2583.9</v>
      </c>
      <c r="D409" s="2094">
        <v>1350</v>
      </c>
      <c r="E409" s="1650">
        <f t="shared" si="6"/>
        <v>6</v>
      </c>
    </row>
    <row r="410" spans="2:5" ht="16.5" customHeight="1">
      <c r="B410" s="1486">
        <v>407</v>
      </c>
      <c r="C410" s="2094">
        <v>2583.9</v>
      </c>
      <c r="D410" s="2094">
        <v>1350</v>
      </c>
      <c r="E410" s="1650">
        <f t="shared" si="6"/>
        <v>7</v>
      </c>
    </row>
    <row r="411" spans="2:5" ht="16.5" customHeight="1">
      <c r="B411" s="1486">
        <v>408</v>
      </c>
      <c r="C411" s="2094">
        <v>2583.9</v>
      </c>
      <c r="D411" s="2094">
        <v>1350</v>
      </c>
      <c r="E411" s="1650">
        <f t="shared" si="6"/>
        <v>8</v>
      </c>
    </row>
    <row r="412" spans="2:5" ht="16.5" customHeight="1">
      <c r="B412" s="1486">
        <v>409</v>
      </c>
      <c r="C412" s="2094">
        <v>2583.9</v>
      </c>
      <c r="D412" s="2094">
        <v>1350</v>
      </c>
      <c r="E412" s="1650">
        <f t="shared" si="6"/>
        <v>9</v>
      </c>
    </row>
    <row r="413" spans="2:5" ht="16.5" customHeight="1">
      <c r="B413" s="1486">
        <v>410</v>
      </c>
      <c r="C413" s="2094">
        <v>2583.9</v>
      </c>
      <c r="D413" s="2094">
        <v>1350</v>
      </c>
      <c r="E413" s="1650">
        <f t="shared" si="6"/>
        <v>10</v>
      </c>
    </row>
    <row r="414" spans="2:5" ht="16.5" customHeight="1">
      <c r="B414" s="1486">
        <v>411</v>
      </c>
      <c r="C414" s="2094">
        <v>2583.9</v>
      </c>
      <c r="D414" s="2094">
        <v>1350</v>
      </c>
      <c r="E414" s="1650">
        <f t="shared" si="6"/>
        <v>11</v>
      </c>
    </row>
    <row r="415" spans="2:5" ht="16.5" customHeight="1">
      <c r="B415" s="1486">
        <v>412</v>
      </c>
      <c r="C415" s="2094">
        <v>2583.9</v>
      </c>
      <c r="D415" s="2094">
        <v>1350</v>
      </c>
      <c r="E415" s="1650">
        <f t="shared" si="6"/>
        <v>12</v>
      </c>
    </row>
    <row r="416" spans="2:5" ht="16.5" customHeight="1">
      <c r="B416" s="1486">
        <v>413</v>
      </c>
      <c r="C416" s="2094">
        <v>2583.9</v>
      </c>
      <c r="D416" s="2094">
        <v>1350</v>
      </c>
      <c r="E416" s="1650">
        <f t="shared" si="6"/>
        <v>13</v>
      </c>
    </row>
    <row r="417" spans="2:5" ht="16.5" customHeight="1">
      <c r="B417" s="1486">
        <v>414</v>
      </c>
      <c r="C417" s="2094">
        <v>2583.9</v>
      </c>
      <c r="D417" s="2094">
        <v>1350</v>
      </c>
      <c r="E417" s="1650">
        <f t="shared" si="6"/>
        <v>14</v>
      </c>
    </row>
    <row r="418" spans="2:5" ht="16.5" customHeight="1">
      <c r="B418" s="1486">
        <v>415</v>
      </c>
      <c r="C418" s="2094">
        <v>2583.9</v>
      </c>
      <c r="D418" s="2094">
        <v>1350</v>
      </c>
      <c r="E418" s="1650">
        <f t="shared" si="6"/>
        <v>15</v>
      </c>
    </row>
    <row r="419" spans="2:5" ht="16.5" customHeight="1">
      <c r="B419" s="1486">
        <v>416</v>
      </c>
      <c r="C419" s="2094">
        <v>2583.9</v>
      </c>
      <c r="D419" s="2094">
        <v>1350</v>
      </c>
      <c r="E419" s="1650">
        <f t="shared" si="6"/>
        <v>16</v>
      </c>
    </row>
    <row r="420" spans="2:5" ht="16.5" customHeight="1">
      <c r="B420" s="1486">
        <v>417</v>
      </c>
      <c r="C420" s="2094">
        <v>2583.9</v>
      </c>
      <c r="D420" s="2094">
        <v>1350</v>
      </c>
      <c r="E420" s="1650">
        <f t="shared" si="6"/>
        <v>17</v>
      </c>
    </row>
    <row r="421" spans="2:5" ht="16.5" customHeight="1">
      <c r="B421" s="1486">
        <v>418</v>
      </c>
      <c r="C421" s="2094">
        <v>2583.9</v>
      </c>
      <c r="D421" s="2094">
        <v>1350</v>
      </c>
      <c r="E421" s="1650">
        <f t="shared" si="6"/>
        <v>18</v>
      </c>
    </row>
    <row r="422" spans="2:5" ht="16.5" customHeight="1">
      <c r="B422" s="1486">
        <v>419</v>
      </c>
      <c r="C422" s="2094">
        <v>2583.9</v>
      </c>
      <c r="D422" s="2094">
        <v>1350</v>
      </c>
      <c r="E422" s="1650">
        <f t="shared" si="6"/>
        <v>19</v>
      </c>
    </row>
    <row r="423" spans="2:5" ht="16.5" customHeight="1">
      <c r="B423" s="1486">
        <v>420</v>
      </c>
      <c r="C423" s="2094">
        <v>2583.9</v>
      </c>
      <c r="D423" s="2094">
        <v>1350</v>
      </c>
      <c r="E423" s="1650">
        <f t="shared" si="6"/>
        <v>20</v>
      </c>
    </row>
    <row r="424" spans="2:5" ht="16.5" customHeight="1">
      <c r="B424" s="1486">
        <v>421</v>
      </c>
      <c r="C424" s="2094">
        <v>2583.9</v>
      </c>
      <c r="D424" s="2094">
        <v>1350</v>
      </c>
      <c r="E424" s="1650">
        <f t="shared" si="6"/>
        <v>21</v>
      </c>
    </row>
    <row r="425" spans="2:5" ht="16.5" customHeight="1">
      <c r="B425" s="1486">
        <v>422</v>
      </c>
      <c r="C425" s="2094">
        <v>2583.9</v>
      </c>
      <c r="D425" s="2094">
        <v>1350</v>
      </c>
      <c r="E425" s="1650">
        <f t="shared" si="6"/>
        <v>22</v>
      </c>
    </row>
    <row r="426" spans="2:5" ht="16.5" customHeight="1">
      <c r="B426" s="1486">
        <v>423</v>
      </c>
      <c r="C426" s="2094">
        <v>2583.9</v>
      </c>
      <c r="D426" s="2094">
        <v>1350</v>
      </c>
      <c r="E426" s="1650">
        <f t="shared" si="6"/>
        <v>23</v>
      </c>
    </row>
    <row r="427" spans="2:5" ht="16.5" customHeight="1">
      <c r="B427" s="1486">
        <v>424</v>
      </c>
      <c r="C427" s="2094">
        <v>2583.9</v>
      </c>
      <c r="D427" s="2094">
        <v>1350</v>
      </c>
      <c r="E427" s="1650">
        <f t="shared" si="6"/>
        <v>24</v>
      </c>
    </row>
    <row r="428" spans="2:5" ht="16.5" customHeight="1">
      <c r="B428" s="1486">
        <v>425</v>
      </c>
      <c r="C428" s="2094">
        <v>2583.9</v>
      </c>
      <c r="D428" s="2094">
        <v>1687.5</v>
      </c>
      <c r="E428" s="1650">
        <f t="shared" si="6"/>
        <v>0</v>
      </c>
    </row>
    <row r="429" spans="2:5" ht="16.5" customHeight="1">
      <c r="B429" s="1486">
        <v>426</v>
      </c>
      <c r="C429" s="2094">
        <v>2583.9</v>
      </c>
      <c r="D429" s="2094">
        <v>1687.5</v>
      </c>
      <c r="E429" s="1650">
        <f t="shared" si="6"/>
        <v>1</v>
      </c>
    </row>
    <row r="430" spans="2:5" ht="16.5" customHeight="1">
      <c r="B430" s="1486">
        <v>427</v>
      </c>
      <c r="C430" s="2094">
        <v>2583.9</v>
      </c>
      <c r="D430" s="2094">
        <v>1687.5</v>
      </c>
      <c r="E430" s="1650">
        <f t="shared" si="6"/>
        <v>2</v>
      </c>
    </row>
    <row r="431" spans="2:5" ht="16.5" customHeight="1">
      <c r="B431" s="1486">
        <v>428</v>
      </c>
      <c r="C431" s="2094">
        <v>2583.9</v>
      </c>
      <c r="D431" s="2094">
        <v>1687.5</v>
      </c>
      <c r="E431" s="1650">
        <f t="shared" si="6"/>
        <v>3</v>
      </c>
    </row>
    <row r="432" spans="2:5" ht="16.5" customHeight="1">
      <c r="B432" s="1486">
        <v>429</v>
      </c>
      <c r="C432" s="2094">
        <v>2583.9</v>
      </c>
      <c r="D432" s="2094">
        <v>1687.5</v>
      </c>
      <c r="E432" s="1650">
        <f t="shared" si="6"/>
        <v>4</v>
      </c>
    </row>
    <row r="433" spans="2:5" ht="16.5" customHeight="1">
      <c r="B433" s="1486">
        <v>430</v>
      </c>
      <c r="C433" s="2094">
        <v>2583.9</v>
      </c>
      <c r="D433" s="2094">
        <v>1687.5</v>
      </c>
      <c r="E433" s="1650">
        <f t="shared" si="6"/>
        <v>5</v>
      </c>
    </row>
    <row r="434" spans="2:5" ht="16.5" customHeight="1">
      <c r="B434" s="1486">
        <v>431</v>
      </c>
      <c r="C434" s="2094">
        <v>2583.9</v>
      </c>
      <c r="D434" s="2094">
        <v>1687.5</v>
      </c>
      <c r="E434" s="1650">
        <f t="shared" si="6"/>
        <v>6</v>
      </c>
    </row>
    <row r="435" spans="2:5" ht="16.5" customHeight="1">
      <c r="B435" s="1486">
        <v>432</v>
      </c>
      <c r="C435" s="2094">
        <v>2583.9</v>
      </c>
      <c r="D435" s="2094">
        <v>1687.5</v>
      </c>
      <c r="E435" s="1650">
        <f t="shared" si="6"/>
        <v>7</v>
      </c>
    </row>
    <row r="436" spans="2:5" ht="16.5" customHeight="1">
      <c r="B436" s="1486">
        <v>433</v>
      </c>
      <c r="C436" s="2094">
        <v>2583.9</v>
      </c>
      <c r="D436" s="2094">
        <v>1687.5</v>
      </c>
      <c r="E436" s="1650">
        <f t="shared" si="6"/>
        <v>8</v>
      </c>
    </row>
    <row r="437" spans="2:5" ht="16.5" customHeight="1">
      <c r="B437" s="1486">
        <v>434</v>
      </c>
      <c r="C437" s="2094">
        <v>2583.9</v>
      </c>
      <c r="D437" s="2094">
        <v>1687.5</v>
      </c>
      <c r="E437" s="1650">
        <f t="shared" si="6"/>
        <v>9</v>
      </c>
    </row>
    <row r="438" spans="2:5" ht="16.5" customHeight="1">
      <c r="B438" s="1486">
        <v>435</v>
      </c>
      <c r="C438" s="2094">
        <v>2583.9</v>
      </c>
      <c r="D438" s="2094">
        <v>1687.5</v>
      </c>
      <c r="E438" s="1650">
        <f t="shared" si="6"/>
        <v>10</v>
      </c>
    </row>
    <row r="439" spans="2:5" ht="16.5" customHeight="1">
      <c r="B439" s="1486">
        <v>436</v>
      </c>
      <c r="C439" s="2094">
        <v>2583.9</v>
      </c>
      <c r="D439" s="2094">
        <v>1687.5</v>
      </c>
      <c r="E439" s="1650">
        <f t="shared" si="6"/>
        <v>11</v>
      </c>
    </row>
    <row r="440" spans="2:5" ht="16.5" customHeight="1">
      <c r="B440" s="1486">
        <v>437</v>
      </c>
      <c r="C440" s="2094">
        <v>2583.9</v>
      </c>
      <c r="D440" s="2094">
        <v>1687.5</v>
      </c>
      <c r="E440" s="1650">
        <f t="shared" si="6"/>
        <v>12</v>
      </c>
    </row>
    <row r="441" spans="2:5" ht="16.5" customHeight="1">
      <c r="B441" s="1486">
        <v>438</v>
      </c>
      <c r="C441" s="2094">
        <v>2583.9</v>
      </c>
      <c r="D441" s="2094">
        <v>1687.5</v>
      </c>
      <c r="E441" s="1650">
        <f t="shared" si="6"/>
        <v>13</v>
      </c>
    </row>
    <row r="442" spans="2:5" ht="16.5" customHeight="1">
      <c r="B442" s="1486">
        <v>439</v>
      </c>
      <c r="C442" s="2094">
        <v>2583.9</v>
      </c>
      <c r="D442" s="2094">
        <v>1687.5</v>
      </c>
      <c r="E442" s="1650">
        <f t="shared" si="6"/>
        <v>14</v>
      </c>
    </row>
    <row r="443" spans="2:5" ht="16.5" customHeight="1">
      <c r="B443" s="1486">
        <v>440</v>
      </c>
      <c r="C443" s="2094">
        <v>2583.9</v>
      </c>
      <c r="D443" s="2094">
        <v>1687.5</v>
      </c>
      <c r="E443" s="1650">
        <f t="shared" si="6"/>
        <v>15</v>
      </c>
    </row>
    <row r="444" spans="2:5" ht="16.5" customHeight="1">
      <c r="B444" s="1486">
        <v>441</v>
      </c>
      <c r="C444" s="2094">
        <v>2583.9</v>
      </c>
      <c r="D444" s="2094">
        <v>1687.5</v>
      </c>
      <c r="E444" s="1650">
        <f t="shared" si="6"/>
        <v>16</v>
      </c>
    </row>
    <row r="445" spans="2:5" ht="16.5" customHeight="1">
      <c r="B445" s="1486">
        <v>442</v>
      </c>
      <c r="C445" s="2094">
        <v>2583.9</v>
      </c>
      <c r="D445" s="2094">
        <v>1687.5</v>
      </c>
      <c r="E445" s="1650">
        <f t="shared" si="6"/>
        <v>17</v>
      </c>
    </row>
    <row r="446" spans="2:5" ht="16.5" customHeight="1">
      <c r="B446" s="1486">
        <v>443</v>
      </c>
      <c r="C446" s="2094">
        <v>2583.9</v>
      </c>
      <c r="D446" s="2094">
        <v>1687.5</v>
      </c>
      <c r="E446" s="1650">
        <f t="shared" si="6"/>
        <v>18</v>
      </c>
    </row>
    <row r="447" spans="2:5" ht="16.5" customHeight="1">
      <c r="B447" s="1486">
        <v>444</v>
      </c>
      <c r="C447" s="2094">
        <v>2583.9</v>
      </c>
      <c r="D447" s="2094">
        <v>1687.5</v>
      </c>
      <c r="E447" s="1650">
        <f t="shared" si="6"/>
        <v>19</v>
      </c>
    </row>
    <row r="448" spans="2:5" ht="16.5" customHeight="1">
      <c r="B448" s="1486">
        <v>445</v>
      </c>
      <c r="C448" s="2094">
        <v>2583.9</v>
      </c>
      <c r="D448" s="2094">
        <v>1687.5</v>
      </c>
      <c r="E448" s="1650">
        <f t="shared" si="6"/>
        <v>20</v>
      </c>
    </row>
    <row r="449" spans="2:5" ht="16.5" customHeight="1">
      <c r="B449" s="1486">
        <v>446</v>
      </c>
      <c r="C449" s="2094">
        <v>2583.9</v>
      </c>
      <c r="D449" s="2094">
        <v>1687.5</v>
      </c>
      <c r="E449" s="1650">
        <f t="shared" si="6"/>
        <v>21</v>
      </c>
    </row>
    <row r="450" spans="2:5" ht="16.5" customHeight="1">
      <c r="B450" s="1486">
        <v>447</v>
      </c>
      <c r="C450" s="2094">
        <v>2583.9</v>
      </c>
      <c r="D450" s="2094">
        <v>1687.5</v>
      </c>
      <c r="E450" s="1650">
        <f t="shared" si="6"/>
        <v>22</v>
      </c>
    </row>
    <row r="451" spans="2:5" ht="16.5" customHeight="1">
      <c r="B451" s="1486">
        <v>448</v>
      </c>
      <c r="C451" s="2094">
        <v>2583.9</v>
      </c>
      <c r="D451" s="2094">
        <v>1687.5</v>
      </c>
      <c r="E451" s="1650">
        <f t="shared" si="6"/>
        <v>23</v>
      </c>
    </row>
    <row r="452" spans="2:5" ht="16.5" customHeight="1">
      <c r="B452" s="1486">
        <v>449</v>
      </c>
      <c r="C452" s="2094">
        <v>2583.9</v>
      </c>
      <c r="D452" s="2094">
        <v>1687.5</v>
      </c>
      <c r="E452" s="1650">
        <f t="shared" ref="E452:E515" si="7">MOD(ROW()-3,25)</f>
        <v>24</v>
      </c>
    </row>
    <row r="453" spans="2:5" ht="16.5" customHeight="1">
      <c r="B453" s="1486">
        <v>450</v>
      </c>
      <c r="C453" s="2094">
        <v>3229.875</v>
      </c>
      <c r="D453" s="2094">
        <v>1687.5</v>
      </c>
      <c r="E453" s="1650">
        <f t="shared" si="7"/>
        <v>0</v>
      </c>
    </row>
    <row r="454" spans="2:5" ht="16.5" customHeight="1">
      <c r="B454" s="1486">
        <v>451</v>
      </c>
      <c r="C454" s="2094">
        <v>3229.875</v>
      </c>
      <c r="D454" s="2094">
        <v>1687.5</v>
      </c>
      <c r="E454" s="1650">
        <f t="shared" si="7"/>
        <v>1</v>
      </c>
    </row>
    <row r="455" spans="2:5" ht="16.5" customHeight="1">
      <c r="B455" s="1486">
        <v>452</v>
      </c>
      <c r="C455" s="2094">
        <v>3229.875</v>
      </c>
      <c r="D455" s="2094">
        <v>1687.5</v>
      </c>
      <c r="E455" s="1650">
        <f t="shared" si="7"/>
        <v>2</v>
      </c>
    </row>
    <row r="456" spans="2:5" ht="16.5" customHeight="1">
      <c r="B456" s="1486">
        <v>453</v>
      </c>
      <c r="C456" s="2094">
        <v>3229.875</v>
      </c>
      <c r="D456" s="2094">
        <v>1687.5</v>
      </c>
      <c r="E456" s="1650">
        <f t="shared" si="7"/>
        <v>3</v>
      </c>
    </row>
    <row r="457" spans="2:5" ht="16.5" customHeight="1">
      <c r="B457" s="1486">
        <v>454</v>
      </c>
      <c r="C457" s="2094">
        <v>3229.875</v>
      </c>
      <c r="D457" s="2094">
        <v>1687.5</v>
      </c>
      <c r="E457" s="1650">
        <f t="shared" si="7"/>
        <v>4</v>
      </c>
    </row>
    <row r="458" spans="2:5" ht="16.5" customHeight="1">
      <c r="B458" s="1486">
        <v>455</v>
      </c>
      <c r="C458" s="2094">
        <v>3229.875</v>
      </c>
      <c r="D458" s="2094">
        <v>1687.5</v>
      </c>
      <c r="E458" s="1650">
        <f t="shared" si="7"/>
        <v>5</v>
      </c>
    </row>
    <row r="459" spans="2:5" ht="16.5" customHeight="1">
      <c r="B459" s="1486">
        <v>456</v>
      </c>
      <c r="C459" s="2094">
        <v>3229.875</v>
      </c>
      <c r="D459" s="2094">
        <v>1687.5</v>
      </c>
      <c r="E459" s="1650">
        <f t="shared" si="7"/>
        <v>6</v>
      </c>
    </row>
    <row r="460" spans="2:5" ht="16.5" customHeight="1">
      <c r="B460" s="1486">
        <v>457</v>
      </c>
      <c r="C460" s="2094">
        <v>3229.875</v>
      </c>
      <c r="D460" s="2094">
        <v>1687.5</v>
      </c>
      <c r="E460" s="1650">
        <f t="shared" si="7"/>
        <v>7</v>
      </c>
    </row>
    <row r="461" spans="2:5" ht="16.5" customHeight="1">
      <c r="B461" s="1486">
        <v>458</v>
      </c>
      <c r="C461" s="2094">
        <v>3229.875</v>
      </c>
      <c r="D461" s="2094">
        <v>1687.5</v>
      </c>
      <c r="E461" s="1650">
        <f t="shared" si="7"/>
        <v>8</v>
      </c>
    </row>
    <row r="462" spans="2:5" ht="16.5" customHeight="1">
      <c r="B462" s="1486">
        <v>459</v>
      </c>
      <c r="C462" s="2094">
        <v>3229.875</v>
      </c>
      <c r="D462" s="2094">
        <v>1687.5</v>
      </c>
      <c r="E462" s="1650">
        <f t="shared" si="7"/>
        <v>9</v>
      </c>
    </row>
    <row r="463" spans="2:5" ht="16.5" customHeight="1">
      <c r="B463" s="1486">
        <v>460</v>
      </c>
      <c r="C463" s="2094">
        <v>3229.875</v>
      </c>
      <c r="D463" s="2094">
        <v>1687.5</v>
      </c>
      <c r="E463" s="1650">
        <f t="shared" si="7"/>
        <v>10</v>
      </c>
    </row>
    <row r="464" spans="2:5" ht="16.5" customHeight="1">
      <c r="B464" s="1486">
        <v>461</v>
      </c>
      <c r="C464" s="2094">
        <v>3229.875</v>
      </c>
      <c r="D464" s="2094">
        <v>1687.5</v>
      </c>
      <c r="E464" s="1650">
        <f t="shared" si="7"/>
        <v>11</v>
      </c>
    </row>
    <row r="465" spans="2:5" ht="16.5" customHeight="1">
      <c r="B465" s="1486">
        <v>462</v>
      </c>
      <c r="C465" s="2094">
        <v>3229.875</v>
      </c>
      <c r="D465" s="2094">
        <v>1687.5</v>
      </c>
      <c r="E465" s="1650">
        <f t="shared" si="7"/>
        <v>12</v>
      </c>
    </row>
    <row r="466" spans="2:5" ht="16.5" customHeight="1">
      <c r="B466" s="1486">
        <v>463</v>
      </c>
      <c r="C466" s="2094">
        <v>3229.875</v>
      </c>
      <c r="D466" s="2094">
        <v>1687.5</v>
      </c>
      <c r="E466" s="1650">
        <f t="shared" si="7"/>
        <v>13</v>
      </c>
    </row>
    <row r="467" spans="2:5" ht="16.5" customHeight="1">
      <c r="B467" s="1486">
        <v>464</v>
      </c>
      <c r="C467" s="2094">
        <v>3229.875</v>
      </c>
      <c r="D467" s="2094">
        <v>1687.5</v>
      </c>
      <c r="E467" s="1650">
        <f t="shared" si="7"/>
        <v>14</v>
      </c>
    </row>
    <row r="468" spans="2:5" ht="16.5" customHeight="1">
      <c r="B468" s="1486">
        <v>465</v>
      </c>
      <c r="C468" s="2094">
        <v>3229.875</v>
      </c>
      <c r="D468" s="2094">
        <v>1687.5</v>
      </c>
      <c r="E468" s="1650">
        <f t="shared" si="7"/>
        <v>15</v>
      </c>
    </row>
    <row r="469" spans="2:5" ht="16.5" customHeight="1">
      <c r="B469" s="1486">
        <v>466</v>
      </c>
      <c r="C469" s="2094">
        <v>3229.875</v>
      </c>
      <c r="D469" s="2094">
        <v>1687.5</v>
      </c>
      <c r="E469" s="1650">
        <f t="shared" si="7"/>
        <v>16</v>
      </c>
    </row>
    <row r="470" spans="2:5" ht="16.5" customHeight="1">
      <c r="B470" s="1486">
        <v>467</v>
      </c>
      <c r="C470" s="2094">
        <v>3229.875</v>
      </c>
      <c r="D470" s="2094">
        <v>1687.5</v>
      </c>
      <c r="E470" s="1650">
        <f t="shared" si="7"/>
        <v>17</v>
      </c>
    </row>
    <row r="471" spans="2:5" ht="16.5" customHeight="1">
      <c r="B471" s="1486">
        <v>468</v>
      </c>
      <c r="C471" s="2094">
        <v>3229.875</v>
      </c>
      <c r="D471" s="2094">
        <v>1687.5</v>
      </c>
      <c r="E471" s="1650">
        <f t="shared" si="7"/>
        <v>18</v>
      </c>
    </row>
    <row r="472" spans="2:5" ht="16.5" customHeight="1">
      <c r="B472" s="1486">
        <v>469</v>
      </c>
      <c r="C472" s="2094">
        <v>3229.875</v>
      </c>
      <c r="D472" s="2094">
        <v>1687.5</v>
      </c>
      <c r="E472" s="1650">
        <f t="shared" si="7"/>
        <v>19</v>
      </c>
    </row>
    <row r="473" spans="2:5" ht="16.5" customHeight="1">
      <c r="B473" s="1486">
        <v>470</v>
      </c>
      <c r="C473" s="2094">
        <v>3229.875</v>
      </c>
      <c r="D473" s="2094">
        <v>1687.5</v>
      </c>
      <c r="E473" s="1650">
        <f t="shared" si="7"/>
        <v>20</v>
      </c>
    </row>
    <row r="474" spans="2:5" ht="16.5" customHeight="1">
      <c r="B474" s="1486">
        <v>471</v>
      </c>
      <c r="C474" s="2094">
        <v>3229.875</v>
      </c>
      <c r="D474" s="2094">
        <v>1687.5</v>
      </c>
      <c r="E474" s="1650">
        <f t="shared" si="7"/>
        <v>21</v>
      </c>
    </row>
    <row r="475" spans="2:5" ht="16.5" customHeight="1">
      <c r="B475" s="1486">
        <v>472</v>
      </c>
      <c r="C475" s="2094">
        <v>3229.875</v>
      </c>
      <c r="D475" s="2094">
        <v>1687.5</v>
      </c>
      <c r="E475" s="1650">
        <f t="shared" si="7"/>
        <v>22</v>
      </c>
    </row>
    <row r="476" spans="2:5" ht="16.5" customHeight="1">
      <c r="B476" s="1486">
        <v>473</v>
      </c>
      <c r="C476" s="2094">
        <v>3229.875</v>
      </c>
      <c r="D476" s="2094">
        <v>1687.5</v>
      </c>
      <c r="E476" s="1650">
        <f t="shared" si="7"/>
        <v>23</v>
      </c>
    </row>
    <row r="477" spans="2:5" ht="16.5" customHeight="1">
      <c r="B477" s="1486">
        <v>474</v>
      </c>
      <c r="C477" s="2094">
        <v>3229.875</v>
      </c>
      <c r="D477" s="2094">
        <v>1687.5</v>
      </c>
      <c r="E477" s="1650">
        <f t="shared" si="7"/>
        <v>24</v>
      </c>
    </row>
    <row r="478" spans="2:5" ht="16.5" customHeight="1">
      <c r="B478" s="1486">
        <v>475</v>
      </c>
      <c r="C478" s="2094">
        <v>3229.875</v>
      </c>
      <c r="D478" s="2094">
        <v>2062.5</v>
      </c>
      <c r="E478" s="1650">
        <f t="shared" si="7"/>
        <v>0</v>
      </c>
    </row>
    <row r="479" spans="2:5" ht="16.5" customHeight="1">
      <c r="B479" s="1486">
        <v>476</v>
      </c>
      <c r="C479" s="2094">
        <v>3229.875</v>
      </c>
      <c r="D479" s="2094">
        <v>2062.5</v>
      </c>
      <c r="E479" s="1650">
        <f t="shared" si="7"/>
        <v>1</v>
      </c>
    </row>
    <row r="480" spans="2:5" ht="16.5" customHeight="1">
      <c r="B480" s="1486">
        <v>477</v>
      </c>
      <c r="C480" s="2094">
        <v>3229.875</v>
      </c>
      <c r="D480" s="2094">
        <v>2062.5</v>
      </c>
      <c r="E480" s="1650">
        <f t="shared" si="7"/>
        <v>2</v>
      </c>
    </row>
    <row r="481" spans="2:5" ht="16.5" customHeight="1">
      <c r="B481" s="1486">
        <v>478</v>
      </c>
      <c r="C481" s="2094">
        <v>3229.875</v>
      </c>
      <c r="D481" s="2094">
        <v>2062.5</v>
      </c>
      <c r="E481" s="1650">
        <f t="shared" si="7"/>
        <v>3</v>
      </c>
    </row>
    <row r="482" spans="2:5" ht="16.5" customHeight="1">
      <c r="B482" s="1486">
        <v>479</v>
      </c>
      <c r="C482" s="2094">
        <v>3229.875</v>
      </c>
      <c r="D482" s="2094">
        <v>2062.5</v>
      </c>
      <c r="E482" s="1650">
        <f t="shared" si="7"/>
        <v>4</v>
      </c>
    </row>
    <row r="483" spans="2:5" ht="16.5" customHeight="1">
      <c r="B483" s="1486">
        <v>480</v>
      </c>
      <c r="C483" s="2094">
        <v>3229.875</v>
      </c>
      <c r="D483" s="2094">
        <v>2062.5</v>
      </c>
      <c r="E483" s="1650">
        <f t="shared" si="7"/>
        <v>5</v>
      </c>
    </row>
    <row r="484" spans="2:5" ht="16.5" customHeight="1">
      <c r="B484" s="1486">
        <v>481</v>
      </c>
      <c r="C484" s="2094">
        <v>3229.875</v>
      </c>
      <c r="D484" s="2094">
        <v>2062.5</v>
      </c>
      <c r="E484" s="1650">
        <f t="shared" si="7"/>
        <v>6</v>
      </c>
    </row>
    <row r="485" spans="2:5" ht="16.5" customHeight="1">
      <c r="B485" s="1486">
        <v>482</v>
      </c>
      <c r="C485" s="2094">
        <v>3229.875</v>
      </c>
      <c r="D485" s="2094">
        <v>2062.5</v>
      </c>
      <c r="E485" s="1650">
        <f t="shared" si="7"/>
        <v>7</v>
      </c>
    </row>
    <row r="486" spans="2:5" ht="16.5" customHeight="1">
      <c r="B486" s="1486">
        <v>483</v>
      </c>
      <c r="C486" s="2094">
        <v>3229.875</v>
      </c>
      <c r="D486" s="2094">
        <v>2062.5</v>
      </c>
      <c r="E486" s="1650">
        <f t="shared" si="7"/>
        <v>8</v>
      </c>
    </row>
    <row r="487" spans="2:5" ht="16.5" customHeight="1">
      <c r="B487" s="1486">
        <v>484</v>
      </c>
      <c r="C487" s="2094">
        <v>3229.875</v>
      </c>
      <c r="D487" s="2094">
        <v>2062.5</v>
      </c>
      <c r="E487" s="1650">
        <f t="shared" si="7"/>
        <v>9</v>
      </c>
    </row>
    <row r="488" spans="2:5" ht="16.5" customHeight="1">
      <c r="B488" s="1486">
        <v>485</v>
      </c>
      <c r="C488" s="2094">
        <v>3229.875</v>
      </c>
      <c r="D488" s="2094">
        <v>2062.5</v>
      </c>
      <c r="E488" s="1650">
        <f t="shared" si="7"/>
        <v>10</v>
      </c>
    </row>
    <row r="489" spans="2:5" ht="16.5" customHeight="1">
      <c r="B489" s="1486">
        <v>486</v>
      </c>
      <c r="C489" s="2094">
        <v>3229.875</v>
      </c>
      <c r="D489" s="2094">
        <v>2062.5</v>
      </c>
      <c r="E489" s="1650">
        <f t="shared" si="7"/>
        <v>11</v>
      </c>
    </row>
    <row r="490" spans="2:5" ht="16.5" customHeight="1">
      <c r="B490" s="1486">
        <v>487</v>
      </c>
      <c r="C490" s="2094">
        <v>3229.875</v>
      </c>
      <c r="D490" s="2094">
        <v>2062.5</v>
      </c>
      <c r="E490" s="1650">
        <f t="shared" si="7"/>
        <v>12</v>
      </c>
    </row>
    <row r="491" spans="2:5" ht="16.5" customHeight="1">
      <c r="B491" s="1486">
        <v>488</v>
      </c>
      <c r="C491" s="2094">
        <v>3229.875</v>
      </c>
      <c r="D491" s="2094">
        <v>2062.5</v>
      </c>
      <c r="E491" s="1650">
        <f t="shared" si="7"/>
        <v>13</v>
      </c>
    </row>
    <row r="492" spans="2:5" ht="16.5" customHeight="1">
      <c r="B492" s="1486">
        <v>489</v>
      </c>
      <c r="C492" s="2094">
        <v>3229.875</v>
      </c>
      <c r="D492" s="2094">
        <v>2062.5</v>
      </c>
      <c r="E492" s="1650">
        <f t="shared" si="7"/>
        <v>14</v>
      </c>
    </row>
    <row r="493" spans="2:5" ht="16.5" customHeight="1">
      <c r="B493" s="1486">
        <v>490</v>
      </c>
      <c r="C493" s="2094">
        <v>3229.875</v>
      </c>
      <c r="D493" s="2094">
        <v>2062.5</v>
      </c>
      <c r="E493" s="1650">
        <f t="shared" si="7"/>
        <v>15</v>
      </c>
    </row>
    <row r="494" spans="2:5" ht="16.5" customHeight="1">
      <c r="B494" s="1486">
        <v>491</v>
      </c>
      <c r="C494" s="2094">
        <v>3229.875</v>
      </c>
      <c r="D494" s="2094">
        <v>2062.5</v>
      </c>
      <c r="E494" s="1650">
        <f t="shared" si="7"/>
        <v>16</v>
      </c>
    </row>
    <row r="495" spans="2:5" ht="16.5" customHeight="1">
      <c r="B495" s="1486">
        <v>492</v>
      </c>
      <c r="C495" s="2094">
        <v>3229.875</v>
      </c>
      <c r="D495" s="2094">
        <v>2062.5</v>
      </c>
      <c r="E495" s="1650">
        <f t="shared" si="7"/>
        <v>17</v>
      </c>
    </row>
    <row r="496" spans="2:5" ht="16.5" customHeight="1">
      <c r="B496" s="1486">
        <v>493</v>
      </c>
      <c r="C496" s="2094">
        <v>3229.875</v>
      </c>
      <c r="D496" s="2094">
        <v>2062.5</v>
      </c>
      <c r="E496" s="1650">
        <f t="shared" si="7"/>
        <v>18</v>
      </c>
    </row>
    <row r="497" spans="2:5" ht="16.5" customHeight="1">
      <c r="B497" s="1486">
        <v>494</v>
      </c>
      <c r="C497" s="2094">
        <v>3229.875</v>
      </c>
      <c r="D497" s="2094">
        <v>2062.5</v>
      </c>
      <c r="E497" s="1650">
        <f t="shared" si="7"/>
        <v>19</v>
      </c>
    </row>
    <row r="498" spans="2:5" ht="16.5" customHeight="1">
      <c r="B498" s="1486">
        <v>495</v>
      </c>
      <c r="C498" s="2094">
        <v>3229.875</v>
      </c>
      <c r="D498" s="2094">
        <v>2062.5</v>
      </c>
      <c r="E498" s="1650">
        <f t="shared" si="7"/>
        <v>20</v>
      </c>
    </row>
    <row r="499" spans="2:5" ht="16.5" customHeight="1">
      <c r="B499" s="1486">
        <v>496</v>
      </c>
      <c r="C499" s="2094">
        <v>3229.875</v>
      </c>
      <c r="D499" s="2094">
        <v>2062.5</v>
      </c>
      <c r="E499" s="1650">
        <f t="shared" si="7"/>
        <v>21</v>
      </c>
    </row>
    <row r="500" spans="2:5" ht="16.5" customHeight="1">
      <c r="B500" s="1486">
        <v>497</v>
      </c>
      <c r="C500" s="2094">
        <v>3229.875</v>
      </c>
      <c r="D500" s="2094">
        <v>2062.5</v>
      </c>
      <c r="E500" s="1650">
        <f t="shared" si="7"/>
        <v>22</v>
      </c>
    </row>
    <row r="501" spans="2:5" ht="16.5" customHeight="1">
      <c r="B501" s="1486">
        <v>498</v>
      </c>
      <c r="C501" s="2094">
        <v>3229.875</v>
      </c>
      <c r="D501" s="2094">
        <v>2062.5</v>
      </c>
      <c r="E501" s="1650">
        <f t="shared" si="7"/>
        <v>23</v>
      </c>
    </row>
    <row r="502" spans="2:5" ht="16.5" customHeight="1">
      <c r="B502" s="1486">
        <v>499</v>
      </c>
      <c r="C502" s="2094">
        <v>3229.875</v>
      </c>
      <c r="D502" s="2094">
        <v>2062.5</v>
      </c>
      <c r="E502" s="1650">
        <f t="shared" si="7"/>
        <v>24</v>
      </c>
    </row>
    <row r="503" spans="2:5" ht="16.5" customHeight="1">
      <c r="B503" s="1486">
        <v>500</v>
      </c>
      <c r="C503" s="2094">
        <v>3947.625</v>
      </c>
      <c r="D503" s="2094">
        <v>2062.5</v>
      </c>
      <c r="E503" s="1650">
        <f t="shared" si="7"/>
        <v>0</v>
      </c>
    </row>
    <row r="504" spans="2:5" ht="16.5" customHeight="1">
      <c r="B504" s="1486">
        <v>501</v>
      </c>
      <c r="C504" s="2094">
        <v>3947.625</v>
      </c>
      <c r="D504" s="2094">
        <v>2062.5</v>
      </c>
      <c r="E504" s="1650">
        <f t="shared" si="7"/>
        <v>1</v>
      </c>
    </row>
    <row r="505" spans="2:5" ht="16.5" customHeight="1">
      <c r="B505" s="1486">
        <v>502</v>
      </c>
      <c r="C505" s="2094">
        <v>3947.625</v>
      </c>
      <c r="D505" s="2094">
        <v>2062.5</v>
      </c>
      <c r="E505" s="1650">
        <f t="shared" si="7"/>
        <v>2</v>
      </c>
    </row>
    <row r="506" spans="2:5" ht="16.5" customHeight="1">
      <c r="B506" s="1486">
        <v>503</v>
      </c>
      <c r="C506" s="2094">
        <v>3947.625</v>
      </c>
      <c r="D506" s="2094">
        <v>2062.5</v>
      </c>
      <c r="E506" s="1650">
        <f t="shared" si="7"/>
        <v>3</v>
      </c>
    </row>
    <row r="507" spans="2:5" ht="16.5" customHeight="1">
      <c r="B507" s="1486">
        <v>504</v>
      </c>
      <c r="C507" s="2094">
        <v>3947.625</v>
      </c>
      <c r="D507" s="2094">
        <v>2062.5</v>
      </c>
      <c r="E507" s="1650">
        <f t="shared" si="7"/>
        <v>4</v>
      </c>
    </row>
    <row r="508" spans="2:5" ht="16.5" customHeight="1">
      <c r="B508" s="1486">
        <v>505</v>
      </c>
      <c r="C508" s="2094">
        <v>3947.625</v>
      </c>
      <c r="D508" s="2094">
        <v>2062.5</v>
      </c>
      <c r="E508" s="1650">
        <f t="shared" si="7"/>
        <v>5</v>
      </c>
    </row>
    <row r="509" spans="2:5" ht="16.5" customHeight="1">
      <c r="B509" s="1486">
        <v>506</v>
      </c>
      <c r="C509" s="2094">
        <v>3947.625</v>
      </c>
      <c r="D509" s="2094">
        <v>2062.5</v>
      </c>
      <c r="E509" s="1650">
        <f t="shared" si="7"/>
        <v>6</v>
      </c>
    </row>
    <row r="510" spans="2:5" ht="16.5" customHeight="1">
      <c r="B510" s="1486">
        <v>507</v>
      </c>
      <c r="C510" s="2094">
        <v>3947.625</v>
      </c>
      <c r="D510" s="2094">
        <v>2062.5</v>
      </c>
      <c r="E510" s="1650">
        <f t="shared" si="7"/>
        <v>7</v>
      </c>
    </row>
    <row r="511" spans="2:5" ht="16.5" customHeight="1">
      <c r="B511" s="1486">
        <v>508</v>
      </c>
      <c r="C511" s="2094">
        <v>3947.625</v>
      </c>
      <c r="D511" s="2094">
        <v>2062.5</v>
      </c>
      <c r="E511" s="1650">
        <f t="shared" si="7"/>
        <v>8</v>
      </c>
    </row>
    <row r="512" spans="2:5" ht="16.5" customHeight="1">
      <c r="B512" s="1486">
        <v>509</v>
      </c>
      <c r="C512" s="2094">
        <v>3947.625</v>
      </c>
      <c r="D512" s="2094">
        <v>2062.5</v>
      </c>
      <c r="E512" s="1650">
        <f t="shared" si="7"/>
        <v>9</v>
      </c>
    </row>
    <row r="513" spans="2:5" ht="16.5" customHeight="1">
      <c r="B513" s="1486">
        <v>510</v>
      </c>
      <c r="C513" s="2094">
        <v>3947.625</v>
      </c>
      <c r="D513" s="2094">
        <v>2062.5</v>
      </c>
      <c r="E513" s="1650">
        <f t="shared" si="7"/>
        <v>10</v>
      </c>
    </row>
    <row r="514" spans="2:5" ht="16.5" customHeight="1">
      <c r="B514" s="1486">
        <v>511</v>
      </c>
      <c r="C514" s="2094">
        <v>3947.625</v>
      </c>
      <c r="D514" s="2094">
        <v>2062.5</v>
      </c>
      <c r="E514" s="1650">
        <f t="shared" si="7"/>
        <v>11</v>
      </c>
    </row>
    <row r="515" spans="2:5" ht="16.5" customHeight="1">
      <c r="B515" s="1486">
        <v>512</v>
      </c>
      <c r="C515" s="2094">
        <v>3947.625</v>
      </c>
      <c r="D515" s="2094">
        <v>2062.5</v>
      </c>
      <c r="E515" s="1650">
        <f t="shared" si="7"/>
        <v>12</v>
      </c>
    </row>
    <row r="516" spans="2:5" ht="16.5" customHeight="1">
      <c r="B516" s="1486">
        <v>513</v>
      </c>
      <c r="C516" s="2094">
        <v>3947.625</v>
      </c>
      <c r="D516" s="2094">
        <v>2062.5</v>
      </c>
      <c r="E516" s="1650">
        <f t="shared" ref="E516:E579" si="8">MOD(ROW()-3,25)</f>
        <v>13</v>
      </c>
    </row>
    <row r="517" spans="2:5" ht="16.5" customHeight="1">
      <c r="B517" s="1486">
        <v>514</v>
      </c>
      <c r="C517" s="2094">
        <v>3947.625</v>
      </c>
      <c r="D517" s="2094">
        <v>2062.5</v>
      </c>
      <c r="E517" s="1650">
        <f t="shared" si="8"/>
        <v>14</v>
      </c>
    </row>
    <row r="518" spans="2:5" ht="16.5" customHeight="1">
      <c r="B518" s="1486">
        <v>515</v>
      </c>
      <c r="C518" s="2094">
        <v>3947.625</v>
      </c>
      <c r="D518" s="2094">
        <v>2062.5</v>
      </c>
      <c r="E518" s="1650">
        <f t="shared" si="8"/>
        <v>15</v>
      </c>
    </row>
    <row r="519" spans="2:5" ht="16.5" customHeight="1">
      <c r="B519" s="1486">
        <v>516</v>
      </c>
      <c r="C519" s="2094">
        <v>3947.625</v>
      </c>
      <c r="D519" s="2094">
        <v>2062.5</v>
      </c>
      <c r="E519" s="1650">
        <f t="shared" si="8"/>
        <v>16</v>
      </c>
    </row>
    <row r="520" spans="2:5" ht="16.5" customHeight="1">
      <c r="B520" s="1486">
        <v>517</v>
      </c>
      <c r="C520" s="2094">
        <v>3947.625</v>
      </c>
      <c r="D520" s="2094">
        <v>2062.5</v>
      </c>
      <c r="E520" s="1650">
        <f t="shared" si="8"/>
        <v>17</v>
      </c>
    </row>
    <row r="521" spans="2:5" ht="16.5" customHeight="1">
      <c r="B521" s="1486">
        <v>518</v>
      </c>
      <c r="C521" s="2094">
        <v>3947.625</v>
      </c>
      <c r="D521" s="2094">
        <v>2062.5</v>
      </c>
      <c r="E521" s="1650">
        <f t="shared" si="8"/>
        <v>18</v>
      </c>
    </row>
    <row r="522" spans="2:5" ht="16.5" customHeight="1">
      <c r="B522" s="1486">
        <v>519</v>
      </c>
      <c r="C522" s="2094">
        <v>3947.625</v>
      </c>
      <c r="D522" s="2094">
        <v>2062.5</v>
      </c>
      <c r="E522" s="1650">
        <f t="shared" si="8"/>
        <v>19</v>
      </c>
    </row>
    <row r="523" spans="2:5" ht="16.5" customHeight="1">
      <c r="B523" s="1486">
        <v>520</v>
      </c>
      <c r="C523" s="2094">
        <v>3947.625</v>
      </c>
      <c r="D523" s="2094">
        <v>2062.5</v>
      </c>
      <c r="E523" s="1650">
        <f t="shared" si="8"/>
        <v>20</v>
      </c>
    </row>
    <row r="524" spans="2:5" ht="16.5" customHeight="1">
      <c r="B524" s="1486">
        <v>521</v>
      </c>
      <c r="C524" s="2094">
        <v>3947.625</v>
      </c>
      <c r="D524" s="2094">
        <v>2062.5</v>
      </c>
      <c r="E524" s="1650">
        <f t="shared" si="8"/>
        <v>21</v>
      </c>
    </row>
    <row r="525" spans="2:5" ht="16.5" customHeight="1">
      <c r="B525" s="1486">
        <v>522</v>
      </c>
      <c r="C525" s="2094">
        <v>3947.625</v>
      </c>
      <c r="D525" s="2094">
        <v>2062.5</v>
      </c>
      <c r="E525" s="1650">
        <f t="shared" si="8"/>
        <v>22</v>
      </c>
    </row>
    <row r="526" spans="2:5" ht="16.5" customHeight="1">
      <c r="B526" s="1486">
        <v>523</v>
      </c>
      <c r="C526" s="2094">
        <v>3947.625</v>
      </c>
      <c r="D526" s="2094">
        <v>2062.5</v>
      </c>
      <c r="E526" s="1650">
        <f t="shared" si="8"/>
        <v>23</v>
      </c>
    </row>
    <row r="527" spans="2:5" ht="16.5" customHeight="1">
      <c r="B527" s="1486">
        <v>524</v>
      </c>
      <c r="C527" s="2094">
        <v>3947.625</v>
      </c>
      <c r="D527" s="2094">
        <v>2062.5</v>
      </c>
      <c r="E527" s="1650">
        <f t="shared" si="8"/>
        <v>24</v>
      </c>
    </row>
    <row r="528" spans="2:5" ht="16.5" customHeight="1">
      <c r="B528" s="1486">
        <v>525</v>
      </c>
      <c r="C528" s="2094">
        <v>3947.625</v>
      </c>
      <c r="D528" s="2094">
        <v>2475</v>
      </c>
      <c r="E528" s="1650">
        <f t="shared" si="8"/>
        <v>0</v>
      </c>
    </row>
    <row r="529" spans="2:5" ht="16.5" customHeight="1">
      <c r="B529" s="1486">
        <v>526</v>
      </c>
      <c r="C529" s="2094">
        <v>3947.625</v>
      </c>
      <c r="D529" s="2094">
        <v>2475</v>
      </c>
      <c r="E529" s="1650">
        <f t="shared" si="8"/>
        <v>1</v>
      </c>
    </row>
    <row r="530" spans="2:5" ht="16.5" customHeight="1">
      <c r="B530" s="1486">
        <v>527</v>
      </c>
      <c r="C530" s="2094">
        <v>3947.625</v>
      </c>
      <c r="D530" s="2094">
        <v>2475</v>
      </c>
      <c r="E530" s="1650">
        <f t="shared" si="8"/>
        <v>2</v>
      </c>
    </row>
    <row r="531" spans="2:5" ht="16.5" customHeight="1">
      <c r="B531" s="1486">
        <v>528</v>
      </c>
      <c r="C531" s="2094">
        <v>3947.625</v>
      </c>
      <c r="D531" s="2094">
        <v>2475</v>
      </c>
      <c r="E531" s="1650">
        <f t="shared" si="8"/>
        <v>3</v>
      </c>
    </row>
    <row r="532" spans="2:5" ht="16.5" customHeight="1">
      <c r="B532" s="1486">
        <v>529</v>
      </c>
      <c r="C532" s="2094">
        <v>3947.625</v>
      </c>
      <c r="D532" s="2094">
        <v>2475</v>
      </c>
      <c r="E532" s="1650">
        <f t="shared" si="8"/>
        <v>4</v>
      </c>
    </row>
    <row r="533" spans="2:5" ht="16.5" customHeight="1">
      <c r="B533" s="1486">
        <v>530</v>
      </c>
      <c r="C533" s="2094">
        <v>3947.625</v>
      </c>
      <c r="D533" s="2094">
        <v>2475</v>
      </c>
      <c r="E533" s="1650">
        <f t="shared" si="8"/>
        <v>5</v>
      </c>
    </row>
    <row r="534" spans="2:5" ht="16.5" customHeight="1">
      <c r="B534" s="1486">
        <v>531</v>
      </c>
      <c r="C534" s="2094">
        <v>3947.625</v>
      </c>
      <c r="D534" s="2094">
        <v>2475</v>
      </c>
      <c r="E534" s="1650">
        <f t="shared" si="8"/>
        <v>6</v>
      </c>
    </row>
    <row r="535" spans="2:5" ht="16.5" customHeight="1">
      <c r="B535" s="1486">
        <v>532</v>
      </c>
      <c r="C535" s="2094">
        <v>3947.625</v>
      </c>
      <c r="D535" s="2094">
        <v>2475</v>
      </c>
      <c r="E535" s="1650">
        <f t="shared" si="8"/>
        <v>7</v>
      </c>
    </row>
    <row r="536" spans="2:5" ht="16.5" customHeight="1">
      <c r="B536" s="1486">
        <v>533</v>
      </c>
      <c r="C536" s="2094">
        <v>3947.625</v>
      </c>
      <c r="D536" s="2094">
        <v>2475</v>
      </c>
      <c r="E536" s="1650">
        <f t="shared" si="8"/>
        <v>8</v>
      </c>
    </row>
    <row r="537" spans="2:5" ht="16.5" customHeight="1">
      <c r="B537" s="1486">
        <v>534</v>
      </c>
      <c r="C537" s="2094">
        <v>3947.625</v>
      </c>
      <c r="D537" s="2094">
        <v>2475</v>
      </c>
      <c r="E537" s="1650">
        <f t="shared" si="8"/>
        <v>9</v>
      </c>
    </row>
    <row r="538" spans="2:5" ht="16.5" customHeight="1">
      <c r="B538" s="1486">
        <v>535</v>
      </c>
      <c r="C538" s="2094">
        <v>3947.625</v>
      </c>
      <c r="D538" s="2094">
        <v>2475</v>
      </c>
      <c r="E538" s="1650">
        <f t="shared" si="8"/>
        <v>10</v>
      </c>
    </row>
    <row r="539" spans="2:5" ht="16.5" customHeight="1">
      <c r="B539" s="1486">
        <v>536</v>
      </c>
      <c r="C539" s="2094">
        <v>3947.625</v>
      </c>
      <c r="D539" s="2094">
        <v>2475</v>
      </c>
      <c r="E539" s="1650">
        <f t="shared" si="8"/>
        <v>11</v>
      </c>
    </row>
    <row r="540" spans="2:5" ht="16.5" customHeight="1">
      <c r="B540" s="1486">
        <v>537</v>
      </c>
      <c r="C540" s="2094">
        <v>3947.625</v>
      </c>
      <c r="D540" s="2094">
        <v>2475</v>
      </c>
      <c r="E540" s="1650">
        <f t="shared" si="8"/>
        <v>12</v>
      </c>
    </row>
    <row r="541" spans="2:5" ht="16.5" customHeight="1">
      <c r="B541" s="1486">
        <v>538</v>
      </c>
      <c r="C541" s="2094">
        <v>3947.625</v>
      </c>
      <c r="D541" s="2094">
        <v>2475</v>
      </c>
      <c r="E541" s="1650">
        <f t="shared" si="8"/>
        <v>13</v>
      </c>
    </row>
    <row r="542" spans="2:5" ht="16.5" customHeight="1">
      <c r="B542" s="1486">
        <v>539</v>
      </c>
      <c r="C542" s="2094">
        <v>3947.625</v>
      </c>
      <c r="D542" s="2094">
        <v>2475</v>
      </c>
      <c r="E542" s="1650">
        <f t="shared" si="8"/>
        <v>14</v>
      </c>
    </row>
    <row r="543" spans="2:5" ht="16.5" customHeight="1">
      <c r="B543" s="1486">
        <v>540</v>
      </c>
      <c r="C543" s="2094">
        <v>3947.625</v>
      </c>
      <c r="D543" s="2094">
        <v>2475</v>
      </c>
      <c r="E543" s="1650">
        <f t="shared" si="8"/>
        <v>15</v>
      </c>
    </row>
    <row r="544" spans="2:5" ht="16.5" customHeight="1">
      <c r="B544" s="1486">
        <v>541</v>
      </c>
      <c r="C544" s="2094">
        <v>3947.625</v>
      </c>
      <c r="D544" s="2094">
        <v>2475</v>
      </c>
      <c r="E544" s="1650">
        <f t="shared" si="8"/>
        <v>16</v>
      </c>
    </row>
    <row r="545" spans="2:5" ht="16.5" customHeight="1">
      <c r="B545" s="1486">
        <v>542</v>
      </c>
      <c r="C545" s="2094">
        <v>3947.625</v>
      </c>
      <c r="D545" s="2094">
        <v>2475</v>
      </c>
      <c r="E545" s="1650">
        <f t="shared" si="8"/>
        <v>17</v>
      </c>
    </row>
    <row r="546" spans="2:5" ht="16.5" customHeight="1">
      <c r="B546" s="1486">
        <v>543</v>
      </c>
      <c r="C546" s="2094">
        <v>3947.625</v>
      </c>
      <c r="D546" s="2094">
        <v>2475</v>
      </c>
      <c r="E546" s="1650">
        <f t="shared" si="8"/>
        <v>18</v>
      </c>
    </row>
    <row r="547" spans="2:5" ht="16.5" customHeight="1">
      <c r="B547" s="1486">
        <v>544</v>
      </c>
      <c r="C547" s="2094">
        <v>3947.625</v>
      </c>
      <c r="D547" s="2094">
        <v>2475</v>
      </c>
      <c r="E547" s="1650">
        <f t="shared" si="8"/>
        <v>19</v>
      </c>
    </row>
    <row r="548" spans="2:5" ht="16.5" customHeight="1">
      <c r="B548" s="1486">
        <v>545</v>
      </c>
      <c r="C548" s="2094">
        <v>3947.625</v>
      </c>
      <c r="D548" s="2094">
        <v>2475</v>
      </c>
      <c r="E548" s="1650">
        <f t="shared" si="8"/>
        <v>20</v>
      </c>
    </row>
    <row r="549" spans="2:5" ht="16.5" customHeight="1">
      <c r="B549" s="1486">
        <v>546</v>
      </c>
      <c r="C549" s="2094">
        <v>3947.625</v>
      </c>
      <c r="D549" s="2094">
        <v>2475</v>
      </c>
      <c r="E549" s="1650">
        <f t="shared" si="8"/>
        <v>21</v>
      </c>
    </row>
    <row r="550" spans="2:5" ht="16.5" customHeight="1">
      <c r="B550" s="1486">
        <v>547</v>
      </c>
      <c r="C550" s="2094">
        <v>3947.625</v>
      </c>
      <c r="D550" s="2094">
        <v>2475</v>
      </c>
      <c r="E550" s="1650">
        <f t="shared" si="8"/>
        <v>22</v>
      </c>
    </row>
    <row r="551" spans="2:5" ht="16.5" customHeight="1">
      <c r="B551" s="1486">
        <v>548</v>
      </c>
      <c r="C551" s="2094">
        <v>3947.625</v>
      </c>
      <c r="D551" s="2094">
        <v>2475</v>
      </c>
      <c r="E551" s="1650">
        <f t="shared" si="8"/>
        <v>23</v>
      </c>
    </row>
    <row r="552" spans="2:5" ht="16.5" customHeight="1">
      <c r="B552" s="1486">
        <v>549</v>
      </c>
      <c r="C552" s="2094">
        <v>3947.625</v>
      </c>
      <c r="D552" s="2094">
        <v>2475</v>
      </c>
      <c r="E552" s="1650">
        <f t="shared" si="8"/>
        <v>24</v>
      </c>
    </row>
    <row r="553" spans="2:5" ht="16.5" customHeight="1">
      <c r="B553" s="1486">
        <v>550</v>
      </c>
      <c r="C553" s="2094">
        <v>4737.1500000000005</v>
      </c>
      <c r="D553" s="2094">
        <v>2475</v>
      </c>
      <c r="E553" s="1650">
        <f t="shared" si="8"/>
        <v>0</v>
      </c>
    </row>
    <row r="554" spans="2:5" ht="16.5" customHeight="1">
      <c r="B554" s="1486">
        <v>551</v>
      </c>
      <c r="C554" s="2094">
        <v>4737.1500000000005</v>
      </c>
      <c r="D554" s="2094">
        <v>2475</v>
      </c>
      <c r="E554" s="1650">
        <f t="shared" si="8"/>
        <v>1</v>
      </c>
    </row>
    <row r="555" spans="2:5" ht="16.5" customHeight="1">
      <c r="B555" s="1486">
        <v>552</v>
      </c>
      <c r="C555" s="2094">
        <v>4737.1500000000005</v>
      </c>
      <c r="D555" s="2094">
        <v>2475</v>
      </c>
      <c r="E555" s="1650">
        <f t="shared" si="8"/>
        <v>2</v>
      </c>
    </row>
    <row r="556" spans="2:5" ht="16.5" customHeight="1">
      <c r="B556" s="1486">
        <v>553</v>
      </c>
      <c r="C556" s="2094">
        <v>4737.1500000000005</v>
      </c>
      <c r="D556" s="2094">
        <v>2475</v>
      </c>
      <c r="E556" s="1650">
        <f t="shared" si="8"/>
        <v>3</v>
      </c>
    </row>
    <row r="557" spans="2:5" ht="16.5" customHeight="1">
      <c r="B557" s="1486">
        <v>554</v>
      </c>
      <c r="C557" s="2094">
        <v>4737.1500000000005</v>
      </c>
      <c r="D557" s="2094">
        <v>2475</v>
      </c>
      <c r="E557" s="1650">
        <f t="shared" si="8"/>
        <v>4</v>
      </c>
    </row>
    <row r="558" spans="2:5" ht="16.5" customHeight="1">
      <c r="B558" s="1486">
        <v>555</v>
      </c>
      <c r="C558" s="2094">
        <v>4737.1500000000005</v>
      </c>
      <c r="D558" s="2094">
        <v>2475</v>
      </c>
      <c r="E558" s="1650">
        <f t="shared" si="8"/>
        <v>5</v>
      </c>
    </row>
    <row r="559" spans="2:5" ht="16.5" customHeight="1">
      <c r="B559" s="1486">
        <v>556</v>
      </c>
      <c r="C559" s="2094">
        <v>4737.1500000000005</v>
      </c>
      <c r="D559" s="2094">
        <v>2475</v>
      </c>
      <c r="E559" s="1650">
        <f t="shared" si="8"/>
        <v>6</v>
      </c>
    </row>
    <row r="560" spans="2:5" ht="16.5" customHeight="1">
      <c r="B560" s="1486">
        <v>557</v>
      </c>
      <c r="C560" s="2094">
        <v>4737.1500000000005</v>
      </c>
      <c r="D560" s="2094">
        <v>2475</v>
      </c>
      <c r="E560" s="1650">
        <f t="shared" si="8"/>
        <v>7</v>
      </c>
    </row>
    <row r="561" spans="2:5" ht="16.5" customHeight="1">
      <c r="B561" s="1486">
        <v>558</v>
      </c>
      <c r="C561" s="2094">
        <v>4737.1500000000005</v>
      </c>
      <c r="D561" s="2094">
        <v>2475</v>
      </c>
      <c r="E561" s="1650">
        <f t="shared" si="8"/>
        <v>8</v>
      </c>
    </row>
    <row r="562" spans="2:5" ht="16.5" customHeight="1">
      <c r="B562" s="1486">
        <v>559</v>
      </c>
      <c r="C562" s="2094">
        <v>4737.1500000000005</v>
      </c>
      <c r="D562" s="2094">
        <v>2475</v>
      </c>
      <c r="E562" s="1650">
        <f t="shared" si="8"/>
        <v>9</v>
      </c>
    </row>
    <row r="563" spans="2:5" ht="16.5" customHeight="1">
      <c r="B563" s="1486">
        <v>560</v>
      </c>
      <c r="C563" s="2094">
        <v>4737.1500000000005</v>
      </c>
      <c r="D563" s="2094">
        <v>2475</v>
      </c>
      <c r="E563" s="1650">
        <f t="shared" si="8"/>
        <v>10</v>
      </c>
    </row>
    <row r="564" spans="2:5" ht="16.5" customHeight="1">
      <c r="B564" s="1486">
        <v>561</v>
      </c>
      <c r="C564" s="2094">
        <v>4737.1500000000005</v>
      </c>
      <c r="D564" s="2094">
        <v>2475</v>
      </c>
      <c r="E564" s="1650">
        <f t="shared" si="8"/>
        <v>11</v>
      </c>
    </row>
    <row r="565" spans="2:5" ht="16.5" customHeight="1">
      <c r="B565" s="1486">
        <v>562</v>
      </c>
      <c r="C565" s="2094">
        <v>4737.1500000000005</v>
      </c>
      <c r="D565" s="2094">
        <v>2475</v>
      </c>
      <c r="E565" s="1650">
        <f t="shared" si="8"/>
        <v>12</v>
      </c>
    </row>
    <row r="566" spans="2:5" ht="16.5" customHeight="1">
      <c r="B566" s="1486">
        <v>563</v>
      </c>
      <c r="C566" s="2094">
        <v>4737.1500000000005</v>
      </c>
      <c r="D566" s="2094">
        <v>2475</v>
      </c>
      <c r="E566" s="1650">
        <f t="shared" si="8"/>
        <v>13</v>
      </c>
    </row>
    <row r="567" spans="2:5" ht="16.5" customHeight="1">
      <c r="B567" s="1486">
        <v>564</v>
      </c>
      <c r="C567" s="2094">
        <v>4737.1500000000005</v>
      </c>
      <c r="D567" s="2094">
        <v>2475</v>
      </c>
      <c r="E567" s="1650">
        <f t="shared" si="8"/>
        <v>14</v>
      </c>
    </row>
    <row r="568" spans="2:5" ht="16.5" customHeight="1">
      <c r="B568" s="1486">
        <v>565</v>
      </c>
      <c r="C568" s="2094">
        <v>4737.1500000000005</v>
      </c>
      <c r="D568" s="2094">
        <v>2475</v>
      </c>
      <c r="E568" s="1650">
        <f t="shared" si="8"/>
        <v>15</v>
      </c>
    </row>
    <row r="569" spans="2:5" ht="16.5" customHeight="1">
      <c r="B569" s="1486">
        <v>566</v>
      </c>
      <c r="C569" s="2094">
        <v>4737.1500000000005</v>
      </c>
      <c r="D569" s="2094">
        <v>2475</v>
      </c>
      <c r="E569" s="1650">
        <f t="shared" si="8"/>
        <v>16</v>
      </c>
    </row>
    <row r="570" spans="2:5" ht="16.5" customHeight="1">
      <c r="B570" s="1486">
        <v>567</v>
      </c>
      <c r="C570" s="2094">
        <v>4737.1500000000005</v>
      </c>
      <c r="D570" s="2094">
        <v>2475</v>
      </c>
      <c r="E570" s="1650">
        <f t="shared" si="8"/>
        <v>17</v>
      </c>
    </row>
    <row r="571" spans="2:5" ht="16.5" customHeight="1">
      <c r="B571" s="1486">
        <v>568</v>
      </c>
      <c r="C571" s="2094">
        <v>4737.1500000000005</v>
      </c>
      <c r="D571" s="2094">
        <v>2475</v>
      </c>
      <c r="E571" s="1650">
        <f t="shared" si="8"/>
        <v>18</v>
      </c>
    </row>
    <row r="572" spans="2:5" ht="16.5" customHeight="1">
      <c r="B572" s="1486">
        <v>569</v>
      </c>
      <c r="C572" s="2094">
        <v>4737.1500000000005</v>
      </c>
      <c r="D572" s="2094">
        <v>2475</v>
      </c>
      <c r="E572" s="1650">
        <f t="shared" si="8"/>
        <v>19</v>
      </c>
    </row>
    <row r="573" spans="2:5" ht="16.5" customHeight="1">
      <c r="B573" s="1486">
        <v>570</v>
      </c>
      <c r="C573" s="2094">
        <v>4737.1500000000005</v>
      </c>
      <c r="D573" s="2094">
        <v>2475</v>
      </c>
      <c r="E573" s="1650">
        <f t="shared" si="8"/>
        <v>20</v>
      </c>
    </row>
    <row r="574" spans="2:5" ht="16.5" customHeight="1">
      <c r="B574" s="1486">
        <v>571</v>
      </c>
      <c r="C574" s="2094">
        <v>4737.1500000000005</v>
      </c>
      <c r="D574" s="2094">
        <v>2475</v>
      </c>
      <c r="E574" s="1650">
        <f t="shared" si="8"/>
        <v>21</v>
      </c>
    </row>
    <row r="575" spans="2:5" ht="16.5" customHeight="1">
      <c r="B575" s="1486">
        <v>572</v>
      </c>
      <c r="C575" s="2094">
        <v>4737.1500000000005</v>
      </c>
      <c r="D575" s="2094">
        <v>2475</v>
      </c>
      <c r="E575" s="1650">
        <f t="shared" si="8"/>
        <v>22</v>
      </c>
    </row>
    <row r="576" spans="2:5" ht="16.5" customHeight="1">
      <c r="B576" s="1486">
        <v>573</v>
      </c>
      <c r="C576" s="2094">
        <v>4737.1500000000005</v>
      </c>
      <c r="D576" s="2094">
        <v>2475</v>
      </c>
      <c r="E576" s="1650">
        <f t="shared" si="8"/>
        <v>23</v>
      </c>
    </row>
    <row r="577" spans="2:5" ht="16.5" customHeight="1">
      <c r="B577" s="1486">
        <v>574</v>
      </c>
      <c r="C577" s="2094">
        <v>4737.1500000000005</v>
      </c>
      <c r="D577" s="2094">
        <v>2475</v>
      </c>
      <c r="E577" s="1650">
        <f t="shared" si="8"/>
        <v>24</v>
      </c>
    </row>
    <row r="578" spans="2:5" ht="16.5" customHeight="1">
      <c r="B578" s="1486">
        <v>575</v>
      </c>
      <c r="C578" s="2094">
        <v>4737.1500000000005</v>
      </c>
      <c r="D578" s="2094">
        <v>2925</v>
      </c>
      <c r="E578" s="1650">
        <f t="shared" si="8"/>
        <v>0</v>
      </c>
    </row>
    <row r="579" spans="2:5" ht="16.5" customHeight="1">
      <c r="B579" s="1486">
        <v>576</v>
      </c>
      <c r="C579" s="2094">
        <v>4737.1500000000005</v>
      </c>
      <c r="D579" s="2094">
        <v>2925</v>
      </c>
      <c r="E579" s="1650">
        <f t="shared" si="8"/>
        <v>1</v>
      </c>
    </row>
    <row r="580" spans="2:5" ht="16.5" customHeight="1">
      <c r="B580" s="1486">
        <v>577</v>
      </c>
      <c r="C580" s="2094">
        <v>4737.1500000000005</v>
      </c>
      <c r="D580" s="2094">
        <v>2925</v>
      </c>
      <c r="E580" s="1650">
        <f t="shared" ref="E580:E643" si="9">MOD(ROW()-3,25)</f>
        <v>2</v>
      </c>
    </row>
    <row r="581" spans="2:5" ht="16.5" customHeight="1">
      <c r="B581" s="1486">
        <v>578</v>
      </c>
      <c r="C581" s="2094">
        <v>4737.1500000000005</v>
      </c>
      <c r="D581" s="2094">
        <v>2925</v>
      </c>
      <c r="E581" s="1650">
        <f t="shared" si="9"/>
        <v>3</v>
      </c>
    </row>
    <row r="582" spans="2:5" ht="16.5" customHeight="1">
      <c r="B582" s="1486">
        <v>579</v>
      </c>
      <c r="C582" s="2094">
        <v>4737.1500000000005</v>
      </c>
      <c r="D582" s="2094">
        <v>2925</v>
      </c>
      <c r="E582" s="1650">
        <f t="shared" si="9"/>
        <v>4</v>
      </c>
    </row>
    <row r="583" spans="2:5" ht="16.5" customHeight="1">
      <c r="B583" s="1486">
        <v>580</v>
      </c>
      <c r="C583" s="2094">
        <v>4737.1500000000005</v>
      </c>
      <c r="D583" s="2094">
        <v>2925</v>
      </c>
      <c r="E583" s="1650">
        <f t="shared" si="9"/>
        <v>5</v>
      </c>
    </row>
    <row r="584" spans="2:5" ht="16.5" customHeight="1">
      <c r="B584" s="1486">
        <v>581</v>
      </c>
      <c r="C584" s="2094">
        <v>4737.1500000000005</v>
      </c>
      <c r="D584" s="2094">
        <v>2925</v>
      </c>
      <c r="E584" s="1650">
        <f t="shared" si="9"/>
        <v>6</v>
      </c>
    </row>
    <row r="585" spans="2:5" ht="16.5" customHeight="1">
      <c r="B585" s="1486">
        <v>582</v>
      </c>
      <c r="C585" s="2094">
        <v>4737.1500000000005</v>
      </c>
      <c r="D585" s="2094">
        <v>2925</v>
      </c>
      <c r="E585" s="1650">
        <f t="shared" si="9"/>
        <v>7</v>
      </c>
    </row>
    <row r="586" spans="2:5" ht="16.5" customHeight="1">
      <c r="B586" s="1486">
        <v>583</v>
      </c>
      <c r="C586" s="2094">
        <v>4737.1500000000005</v>
      </c>
      <c r="D586" s="2094">
        <v>2925</v>
      </c>
      <c r="E586" s="1650">
        <f t="shared" si="9"/>
        <v>8</v>
      </c>
    </row>
    <row r="587" spans="2:5" ht="16.5" customHeight="1">
      <c r="B587" s="1486">
        <v>584</v>
      </c>
      <c r="C587" s="2094">
        <v>4737.1500000000005</v>
      </c>
      <c r="D587" s="2094">
        <v>2925</v>
      </c>
      <c r="E587" s="1650">
        <f t="shared" si="9"/>
        <v>9</v>
      </c>
    </row>
    <row r="588" spans="2:5" ht="16.5" customHeight="1">
      <c r="B588" s="1486">
        <v>585</v>
      </c>
      <c r="C588" s="2094">
        <v>4737.1500000000005</v>
      </c>
      <c r="D588" s="2094">
        <v>2925</v>
      </c>
      <c r="E588" s="1650">
        <f t="shared" si="9"/>
        <v>10</v>
      </c>
    </row>
    <row r="589" spans="2:5" ht="16.5" customHeight="1">
      <c r="B589" s="1486">
        <v>586</v>
      </c>
      <c r="C589" s="2094">
        <v>4737.1500000000005</v>
      </c>
      <c r="D589" s="2094">
        <v>2925</v>
      </c>
      <c r="E589" s="1650">
        <f t="shared" si="9"/>
        <v>11</v>
      </c>
    </row>
    <row r="590" spans="2:5" ht="16.5" customHeight="1">
      <c r="B590" s="1486">
        <v>587</v>
      </c>
      <c r="C590" s="2094">
        <v>4737.1500000000005</v>
      </c>
      <c r="D590" s="2094">
        <v>2925</v>
      </c>
      <c r="E590" s="1650">
        <f t="shared" si="9"/>
        <v>12</v>
      </c>
    </row>
    <row r="591" spans="2:5" ht="16.5" customHeight="1">
      <c r="B591" s="1486">
        <v>588</v>
      </c>
      <c r="C591" s="2094">
        <v>4737.1500000000005</v>
      </c>
      <c r="D591" s="2094">
        <v>2925</v>
      </c>
      <c r="E591" s="1650">
        <f t="shared" si="9"/>
        <v>13</v>
      </c>
    </row>
    <row r="592" spans="2:5" ht="16.5" customHeight="1">
      <c r="B592" s="1486">
        <v>589</v>
      </c>
      <c r="C592" s="2094">
        <v>4737.1500000000005</v>
      </c>
      <c r="D592" s="2094">
        <v>2925</v>
      </c>
      <c r="E592" s="1650">
        <f t="shared" si="9"/>
        <v>14</v>
      </c>
    </row>
    <row r="593" spans="2:5" ht="16.5" customHeight="1">
      <c r="B593" s="1486">
        <v>590</v>
      </c>
      <c r="C593" s="2094">
        <v>4737.1500000000005</v>
      </c>
      <c r="D593" s="2094">
        <v>2925</v>
      </c>
      <c r="E593" s="1650">
        <f t="shared" si="9"/>
        <v>15</v>
      </c>
    </row>
    <row r="594" spans="2:5" ht="16.5" customHeight="1">
      <c r="B594" s="1486">
        <v>591</v>
      </c>
      <c r="C594" s="2094">
        <v>4737.1500000000005</v>
      </c>
      <c r="D594" s="2094">
        <v>2925</v>
      </c>
      <c r="E594" s="1650">
        <f t="shared" si="9"/>
        <v>16</v>
      </c>
    </row>
    <row r="595" spans="2:5" ht="16.5" customHeight="1">
      <c r="B595" s="1486">
        <v>592</v>
      </c>
      <c r="C595" s="2094">
        <v>4737.1500000000005</v>
      </c>
      <c r="D595" s="2094">
        <v>2925</v>
      </c>
      <c r="E595" s="1650">
        <f t="shared" si="9"/>
        <v>17</v>
      </c>
    </row>
    <row r="596" spans="2:5" ht="16.5" customHeight="1">
      <c r="B596" s="1486">
        <v>593</v>
      </c>
      <c r="C596" s="2094">
        <v>4737.1500000000005</v>
      </c>
      <c r="D596" s="2094">
        <v>2925</v>
      </c>
      <c r="E596" s="1650">
        <f t="shared" si="9"/>
        <v>18</v>
      </c>
    </row>
    <row r="597" spans="2:5" ht="16.5" customHeight="1">
      <c r="B597" s="1486">
        <v>594</v>
      </c>
      <c r="C597" s="2094">
        <v>4737.1500000000005</v>
      </c>
      <c r="D597" s="2094">
        <v>2925</v>
      </c>
      <c r="E597" s="1650">
        <f t="shared" si="9"/>
        <v>19</v>
      </c>
    </row>
    <row r="598" spans="2:5" ht="16.5" customHeight="1">
      <c r="B598" s="1486">
        <v>595</v>
      </c>
      <c r="C598" s="2094">
        <v>4737.1500000000005</v>
      </c>
      <c r="D598" s="2094">
        <v>2925</v>
      </c>
      <c r="E598" s="1650">
        <f t="shared" si="9"/>
        <v>20</v>
      </c>
    </row>
    <row r="599" spans="2:5" ht="16.5" customHeight="1">
      <c r="B599" s="1486">
        <v>596</v>
      </c>
      <c r="C599" s="2094">
        <v>4737.1500000000005</v>
      </c>
      <c r="D599" s="2094">
        <v>2925</v>
      </c>
      <c r="E599" s="1650">
        <f t="shared" si="9"/>
        <v>21</v>
      </c>
    </row>
    <row r="600" spans="2:5" ht="16.5" customHeight="1">
      <c r="B600" s="1486">
        <v>597</v>
      </c>
      <c r="C600" s="2094">
        <v>4737.1500000000005</v>
      </c>
      <c r="D600" s="2094">
        <v>2925</v>
      </c>
      <c r="E600" s="1650">
        <f t="shared" si="9"/>
        <v>22</v>
      </c>
    </row>
    <row r="601" spans="2:5" ht="16.5" customHeight="1">
      <c r="B601" s="1486">
        <v>598</v>
      </c>
      <c r="C601" s="2094">
        <v>4737.1500000000005</v>
      </c>
      <c r="D601" s="2094">
        <v>2925</v>
      </c>
      <c r="E601" s="1650">
        <f t="shared" si="9"/>
        <v>23</v>
      </c>
    </row>
    <row r="602" spans="2:5" ht="16.5" customHeight="1">
      <c r="B602" s="1486">
        <v>599</v>
      </c>
      <c r="C602" s="2094">
        <v>4737.1500000000005</v>
      </c>
      <c r="D602" s="2094">
        <v>2925</v>
      </c>
      <c r="E602" s="1650">
        <f t="shared" si="9"/>
        <v>24</v>
      </c>
    </row>
    <row r="603" spans="2:5" ht="16.5" customHeight="1">
      <c r="B603" s="1486">
        <v>600</v>
      </c>
      <c r="C603" s="2094">
        <v>5598.4500000000007</v>
      </c>
      <c r="D603" s="2094">
        <v>2925</v>
      </c>
      <c r="E603" s="1650">
        <f t="shared" si="9"/>
        <v>0</v>
      </c>
    </row>
    <row r="604" spans="2:5" ht="16.5" customHeight="1">
      <c r="B604" s="1486">
        <v>601</v>
      </c>
      <c r="C604" s="2094">
        <v>5598.4500000000007</v>
      </c>
      <c r="D604" s="2094">
        <v>2925</v>
      </c>
      <c r="E604" s="1650">
        <f t="shared" si="9"/>
        <v>1</v>
      </c>
    </row>
    <row r="605" spans="2:5" ht="16.5" customHeight="1">
      <c r="B605" s="1486">
        <v>602</v>
      </c>
      <c r="C605" s="2094">
        <v>5598.4500000000007</v>
      </c>
      <c r="D605" s="2094">
        <v>2925</v>
      </c>
      <c r="E605" s="1650">
        <f t="shared" si="9"/>
        <v>2</v>
      </c>
    </row>
    <row r="606" spans="2:5" ht="16.5" customHeight="1">
      <c r="B606" s="1486">
        <v>603</v>
      </c>
      <c r="C606" s="2094">
        <v>5598.4500000000007</v>
      </c>
      <c r="D606" s="2094">
        <v>2925</v>
      </c>
      <c r="E606" s="1650">
        <f t="shared" si="9"/>
        <v>3</v>
      </c>
    </row>
    <row r="607" spans="2:5" ht="16.5" customHeight="1">
      <c r="B607" s="1486">
        <v>604</v>
      </c>
      <c r="C607" s="2094">
        <v>5598.4500000000007</v>
      </c>
      <c r="D607" s="2094">
        <v>2925</v>
      </c>
      <c r="E607" s="1650">
        <f t="shared" si="9"/>
        <v>4</v>
      </c>
    </row>
    <row r="608" spans="2:5" ht="16.5" customHeight="1">
      <c r="B608" s="1486">
        <v>605</v>
      </c>
      <c r="C608" s="2094">
        <v>5598.4500000000007</v>
      </c>
      <c r="D608" s="2094">
        <v>2925</v>
      </c>
      <c r="E608" s="1650">
        <f t="shared" si="9"/>
        <v>5</v>
      </c>
    </row>
    <row r="609" spans="2:5" ht="16.5" customHeight="1">
      <c r="B609" s="1486">
        <v>606</v>
      </c>
      <c r="C609" s="2094">
        <v>5598.4500000000007</v>
      </c>
      <c r="D609" s="2094">
        <v>2925</v>
      </c>
      <c r="E609" s="1650">
        <f t="shared" si="9"/>
        <v>6</v>
      </c>
    </row>
    <row r="610" spans="2:5" ht="16.5" customHeight="1">
      <c r="B610" s="1486">
        <v>607</v>
      </c>
      <c r="C610" s="2094">
        <v>5598.4500000000007</v>
      </c>
      <c r="D610" s="2094">
        <v>2925</v>
      </c>
      <c r="E610" s="1650">
        <f t="shared" si="9"/>
        <v>7</v>
      </c>
    </row>
    <row r="611" spans="2:5" ht="16.5" customHeight="1">
      <c r="B611" s="1486">
        <v>608</v>
      </c>
      <c r="C611" s="2094">
        <v>5598.4500000000007</v>
      </c>
      <c r="D611" s="2094">
        <v>2925</v>
      </c>
      <c r="E611" s="1650">
        <f t="shared" si="9"/>
        <v>8</v>
      </c>
    </row>
    <row r="612" spans="2:5" ht="16.5" customHeight="1">
      <c r="B612" s="1486">
        <v>609</v>
      </c>
      <c r="C612" s="2094">
        <v>5598.4500000000007</v>
      </c>
      <c r="D612" s="2094">
        <v>2925</v>
      </c>
      <c r="E612" s="1650">
        <f t="shared" si="9"/>
        <v>9</v>
      </c>
    </row>
    <row r="613" spans="2:5" ht="16.5" customHeight="1">
      <c r="B613" s="1486">
        <v>610</v>
      </c>
      <c r="C613" s="2094">
        <v>5598.4500000000007</v>
      </c>
      <c r="D613" s="2094">
        <v>2925</v>
      </c>
      <c r="E613" s="1650">
        <f t="shared" si="9"/>
        <v>10</v>
      </c>
    </row>
    <row r="614" spans="2:5" ht="16.5" customHeight="1">
      <c r="B614" s="1486">
        <v>611</v>
      </c>
      <c r="C614" s="2094">
        <v>5598.4500000000007</v>
      </c>
      <c r="D614" s="2094">
        <v>2925</v>
      </c>
      <c r="E614" s="1650">
        <f t="shared" si="9"/>
        <v>11</v>
      </c>
    </row>
    <row r="615" spans="2:5" ht="16.5" customHeight="1">
      <c r="B615" s="1486">
        <v>612</v>
      </c>
      <c r="C615" s="2094">
        <v>5598.4500000000007</v>
      </c>
      <c r="D615" s="2094">
        <v>2925</v>
      </c>
      <c r="E615" s="1650">
        <f t="shared" si="9"/>
        <v>12</v>
      </c>
    </row>
    <row r="616" spans="2:5" ht="16.5" customHeight="1">
      <c r="B616" s="1486">
        <v>613</v>
      </c>
      <c r="C616" s="2094">
        <v>5598.4500000000007</v>
      </c>
      <c r="D616" s="2094">
        <v>2925</v>
      </c>
      <c r="E616" s="1650">
        <f t="shared" si="9"/>
        <v>13</v>
      </c>
    </row>
    <row r="617" spans="2:5" ht="16.5" customHeight="1">
      <c r="B617" s="1486">
        <v>614</v>
      </c>
      <c r="C617" s="2094">
        <v>5598.4500000000007</v>
      </c>
      <c r="D617" s="2094">
        <v>2925</v>
      </c>
      <c r="E617" s="1650">
        <f t="shared" si="9"/>
        <v>14</v>
      </c>
    </row>
    <row r="618" spans="2:5" ht="16.5" customHeight="1">
      <c r="B618" s="1486">
        <v>615</v>
      </c>
      <c r="C618" s="2094">
        <v>5598.4500000000007</v>
      </c>
      <c r="D618" s="2094">
        <v>2925</v>
      </c>
      <c r="E618" s="1650">
        <f t="shared" si="9"/>
        <v>15</v>
      </c>
    </row>
    <row r="619" spans="2:5" ht="16.5" customHeight="1">
      <c r="B619" s="1486">
        <v>616</v>
      </c>
      <c r="C619" s="2094">
        <v>5598.4500000000007</v>
      </c>
      <c r="D619" s="2094">
        <v>2925</v>
      </c>
      <c r="E619" s="1650">
        <f t="shared" si="9"/>
        <v>16</v>
      </c>
    </row>
    <row r="620" spans="2:5" ht="16.5" customHeight="1">
      <c r="B620" s="1486">
        <v>617</v>
      </c>
      <c r="C620" s="2094">
        <v>5598.4500000000007</v>
      </c>
      <c r="D620" s="2094">
        <v>2925</v>
      </c>
      <c r="E620" s="1650">
        <f t="shared" si="9"/>
        <v>17</v>
      </c>
    </row>
    <row r="621" spans="2:5" ht="16.5" customHeight="1">
      <c r="B621" s="1486">
        <v>618</v>
      </c>
      <c r="C621" s="2094">
        <v>5598.4500000000007</v>
      </c>
      <c r="D621" s="2094">
        <v>2925</v>
      </c>
      <c r="E621" s="1650">
        <f t="shared" si="9"/>
        <v>18</v>
      </c>
    </row>
    <row r="622" spans="2:5" ht="16.5" customHeight="1">
      <c r="B622" s="1486">
        <v>619</v>
      </c>
      <c r="C622" s="2094">
        <v>5598.4500000000007</v>
      </c>
      <c r="D622" s="2094">
        <v>2925</v>
      </c>
      <c r="E622" s="1650">
        <f t="shared" si="9"/>
        <v>19</v>
      </c>
    </row>
    <row r="623" spans="2:5" ht="16.5" customHeight="1">
      <c r="B623" s="1486">
        <v>620</v>
      </c>
      <c r="C623" s="2094">
        <v>5598.4500000000007</v>
      </c>
      <c r="D623" s="2094">
        <v>2925</v>
      </c>
      <c r="E623" s="1650">
        <f t="shared" si="9"/>
        <v>20</v>
      </c>
    </row>
    <row r="624" spans="2:5" ht="16.5" customHeight="1">
      <c r="B624" s="1486">
        <v>621</v>
      </c>
      <c r="C624" s="2094">
        <v>5598.4500000000007</v>
      </c>
      <c r="D624" s="2094">
        <v>2925</v>
      </c>
      <c r="E624" s="1650">
        <f t="shared" si="9"/>
        <v>21</v>
      </c>
    </row>
    <row r="625" spans="2:5" ht="16.5" customHeight="1">
      <c r="B625" s="1486">
        <v>622</v>
      </c>
      <c r="C625" s="2094">
        <v>5598.4500000000007</v>
      </c>
      <c r="D625" s="2094">
        <v>2925</v>
      </c>
      <c r="E625" s="1650">
        <f t="shared" si="9"/>
        <v>22</v>
      </c>
    </row>
    <row r="626" spans="2:5" ht="16.5" customHeight="1">
      <c r="B626" s="1486">
        <v>623</v>
      </c>
      <c r="C626" s="2094">
        <v>5598.4500000000007</v>
      </c>
      <c r="D626" s="2094">
        <v>2925</v>
      </c>
      <c r="E626" s="1650">
        <f t="shared" si="9"/>
        <v>23</v>
      </c>
    </row>
    <row r="627" spans="2:5" ht="16.5" customHeight="1">
      <c r="B627" s="1486">
        <v>624</v>
      </c>
      <c r="C627" s="2094">
        <v>5598.4500000000007</v>
      </c>
      <c r="D627" s="2094">
        <v>2925</v>
      </c>
      <c r="E627" s="1650">
        <f t="shared" si="9"/>
        <v>24</v>
      </c>
    </row>
    <row r="628" spans="2:5" ht="16.5" customHeight="1">
      <c r="B628" s="1486">
        <v>625</v>
      </c>
      <c r="C628" s="2094">
        <v>5598.4500000000007</v>
      </c>
      <c r="D628" s="2094">
        <v>3412.5</v>
      </c>
      <c r="E628" s="1650">
        <f t="shared" si="9"/>
        <v>0</v>
      </c>
    </row>
    <row r="629" spans="2:5" ht="16.5" customHeight="1">
      <c r="B629" s="1486">
        <v>626</v>
      </c>
      <c r="C629" s="2094">
        <v>5598.4500000000007</v>
      </c>
      <c r="D629" s="2094">
        <v>3412.5</v>
      </c>
      <c r="E629" s="1650">
        <f t="shared" si="9"/>
        <v>1</v>
      </c>
    </row>
    <row r="630" spans="2:5" ht="16.5" customHeight="1">
      <c r="B630" s="1486">
        <v>627</v>
      </c>
      <c r="C630" s="2094">
        <v>5598.4500000000007</v>
      </c>
      <c r="D630" s="2094">
        <v>3412.5</v>
      </c>
      <c r="E630" s="1650">
        <f t="shared" si="9"/>
        <v>2</v>
      </c>
    </row>
    <row r="631" spans="2:5" ht="16.5" customHeight="1">
      <c r="B631" s="1486">
        <v>628</v>
      </c>
      <c r="C631" s="2094">
        <v>5598.4500000000007</v>
      </c>
      <c r="D631" s="2094">
        <v>3412.5</v>
      </c>
      <c r="E631" s="1650">
        <f t="shared" si="9"/>
        <v>3</v>
      </c>
    </row>
    <row r="632" spans="2:5" ht="16.5" customHeight="1">
      <c r="B632" s="1486">
        <v>629</v>
      </c>
      <c r="C632" s="2094">
        <v>5598.4500000000007</v>
      </c>
      <c r="D632" s="2094">
        <v>3412.5</v>
      </c>
      <c r="E632" s="1650">
        <f t="shared" si="9"/>
        <v>4</v>
      </c>
    </row>
    <row r="633" spans="2:5" ht="16.5" customHeight="1">
      <c r="B633" s="1486">
        <v>630</v>
      </c>
      <c r="C633" s="2094">
        <v>5598.4500000000007</v>
      </c>
      <c r="D633" s="2094">
        <v>3412.5</v>
      </c>
      <c r="E633" s="1650">
        <f t="shared" si="9"/>
        <v>5</v>
      </c>
    </row>
    <row r="634" spans="2:5" ht="16.5" customHeight="1">
      <c r="B634" s="1486">
        <v>631</v>
      </c>
      <c r="C634" s="2094">
        <v>5598.4500000000007</v>
      </c>
      <c r="D634" s="2094">
        <v>3412.5</v>
      </c>
      <c r="E634" s="1650">
        <f t="shared" si="9"/>
        <v>6</v>
      </c>
    </row>
    <row r="635" spans="2:5" ht="16.5" customHeight="1">
      <c r="B635" s="1486">
        <v>632</v>
      </c>
      <c r="C635" s="2094">
        <v>5598.4500000000007</v>
      </c>
      <c r="D635" s="2094">
        <v>3412.5</v>
      </c>
      <c r="E635" s="1650">
        <f t="shared" si="9"/>
        <v>7</v>
      </c>
    </row>
    <row r="636" spans="2:5" ht="16.5" customHeight="1">
      <c r="B636" s="1486">
        <v>633</v>
      </c>
      <c r="C636" s="2094">
        <v>5598.4500000000007</v>
      </c>
      <c r="D636" s="2094">
        <v>3412.5</v>
      </c>
      <c r="E636" s="1650">
        <f t="shared" si="9"/>
        <v>8</v>
      </c>
    </row>
    <row r="637" spans="2:5" ht="16.5" customHeight="1">
      <c r="B637" s="1486">
        <v>634</v>
      </c>
      <c r="C637" s="2094">
        <v>5598.4500000000007</v>
      </c>
      <c r="D637" s="2094">
        <v>3412.5</v>
      </c>
      <c r="E637" s="1650">
        <f t="shared" si="9"/>
        <v>9</v>
      </c>
    </row>
    <row r="638" spans="2:5" ht="16.5" customHeight="1">
      <c r="B638" s="1486">
        <v>635</v>
      </c>
      <c r="C638" s="2094">
        <v>5598.4500000000007</v>
      </c>
      <c r="D638" s="2094">
        <v>3412.5</v>
      </c>
      <c r="E638" s="1650">
        <f t="shared" si="9"/>
        <v>10</v>
      </c>
    </row>
    <row r="639" spans="2:5" ht="16.5" customHeight="1">
      <c r="B639" s="1486">
        <v>636</v>
      </c>
      <c r="C639" s="2094">
        <v>5598.4500000000007</v>
      </c>
      <c r="D639" s="2094">
        <v>3412.5</v>
      </c>
      <c r="E639" s="1650">
        <f t="shared" si="9"/>
        <v>11</v>
      </c>
    </row>
    <row r="640" spans="2:5" ht="16.5" customHeight="1">
      <c r="B640" s="1486">
        <v>637</v>
      </c>
      <c r="C640" s="2094">
        <v>5598.4500000000007</v>
      </c>
      <c r="D640" s="2094">
        <v>3412.5</v>
      </c>
      <c r="E640" s="1650">
        <f t="shared" si="9"/>
        <v>12</v>
      </c>
    </row>
    <row r="641" spans="2:5" ht="16.5" customHeight="1">
      <c r="B641" s="1486">
        <v>638</v>
      </c>
      <c r="C641" s="2094">
        <v>5598.4500000000007</v>
      </c>
      <c r="D641" s="2094">
        <v>3412.5</v>
      </c>
      <c r="E641" s="1650">
        <f t="shared" si="9"/>
        <v>13</v>
      </c>
    </row>
    <row r="642" spans="2:5" ht="16.5" customHeight="1">
      <c r="B642" s="1486">
        <v>639</v>
      </c>
      <c r="C642" s="2094">
        <v>5598.4500000000007</v>
      </c>
      <c r="D642" s="2094">
        <v>3412.5</v>
      </c>
      <c r="E642" s="1650">
        <f t="shared" si="9"/>
        <v>14</v>
      </c>
    </row>
    <row r="643" spans="2:5" ht="16.5" customHeight="1">
      <c r="B643" s="1486">
        <v>640</v>
      </c>
      <c r="C643" s="2094">
        <v>5598.4500000000007</v>
      </c>
      <c r="D643" s="2094">
        <v>3412.5</v>
      </c>
      <c r="E643" s="1650">
        <f t="shared" si="9"/>
        <v>15</v>
      </c>
    </row>
    <row r="644" spans="2:5" ht="16.5" customHeight="1">
      <c r="B644" s="1486">
        <v>641</v>
      </c>
      <c r="C644" s="2094">
        <v>5598.4500000000007</v>
      </c>
      <c r="D644" s="2094">
        <v>3412.5</v>
      </c>
      <c r="E644" s="1650">
        <f t="shared" ref="E644:E707" si="10">MOD(ROW()-3,25)</f>
        <v>16</v>
      </c>
    </row>
    <row r="645" spans="2:5" ht="16.5" customHeight="1">
      <c r="B645" s="1486">
        <v>642</v>
      </c>
      <c r="C645" s="2094">
        <v>5598.4500000000007</v>
      </c>
      <c r="D645" s="2094">
        <v>3412.5</v>
      </c>
      <c r="E645" s="1650">
        <f t="shared" si="10"/>
        <v>17</v>
      </c>
    </row>
    <row r="646" spans="2:5" ht="16.5" customHeight="1">
      <c r="B646" s="1486">
        <v>643</v>
      </c>
      <c r="C646" s="2094">
        <v>5598.4500000000007</v>
      </c>
      <c r="D646" s="2094">
        <v>3412.5</v>
      </c>
      <c r="E646" s="1650">
        <f t="shared" si="10"/>
        <v>18</v>
      </c>
    </row>
    <row r="647" spans="2:5" ht="16.5" customHeight="1">
      <c r="B647" s="1486">
        <v>644</v>
      </c>
      <c r="C647" s="2094">
        <v>5598.4500000000007</v>
      </c>
      <c r="D647" s="2094">
        <v>3412.5</v>
      </c>
      <c r="E647" s="1650">
        <f t="shared" si="10"/>
        <v>19</v>
      </c>
    </row>
    <row r="648" spans="2:5" ht="16.5" customHeight="1">
      <c r="B648" s="1486">
        <v>645</v>
      </c>
      <c r="C648" s="2094">
        <v>5598.4500000000007</v>
      </c>
      <c r="D648" s="2094">
        <v>3412.5</v>
      </c>
      <c r="E648" s="1650">
        <f t="shared" si="10"/>
        <v>20</v>
      </c>
    </row>
    <row r="649" spans="2:5" ht="16.5" customHeight="1">
      <c r="B649" s="1486">
        <v>646</v>
      </c>
      <c r="C649" s="2094">
        <v>5598.4500000000007</v>
      </c>
      <c r="D649" s="2094">
        <v>3412.5</v>
      </c>
      <c r="E649" s="1650">
        <f t="shared" si="10"/>
        <v>21</v>
      </c>
    </row>
    <row r="650" spans="2:5" ht="16.5" customHeight="1">
      <c r="B650" s="1486">
        <v>647</v>
      </c>
      <c r="C650" s="2094">
        <v>5598.4500000000007</v>
      </c>
      <c r="D650" s="2094">
        <v>3412.5</v>
      </c>
      <c r="E650" s="1650">
        <f t="shared" si="10"/>
        <v>22</v>
      </c>
    </row>
    <row r="651" spans="2:5" ht="16.5" customHeight="1">
      <c r="B651" s="1486">
        <v>648</v>
      </c>
      <c r="C651" s="2094">
        <v>5598.4500000000007</v>
      </c>
      <c r="D651" s="2094">
        <v>3412.5</v>
      </c>
      <c r="E651" s="1650">
        <f t="shared" si="10"/>
        <v>23</v>
      </c>
    </row>
    <row r="652" spans="2:5" ht="16.5" customHeight="1">
      <c r="B652" s="1486">
        <v>649</v>
      </c>
      <c r="C652" s="2094">
        <v>5598.4500000000007</v>
      </c>
      <c r="D652" s="2094">
        <v>3412.5</v>
      </c>
      <c r="E652" s="1650">
        <f t="shared" si="10"/>
        <v>24</v>
      </c>
    </row>
    <row r="653" spans="2:5" ht="16.5" customHeight="1">
      <c r="B653" s="1486">
        <v>650</v>
      </c>
      <c r="C653" s="2094">
        <v>6531.5250000000005</v>
      </c>
      <c r="D653" s="2094">
        <v>3412.5</v>
      </c>
      <c r="E653" s="1650">
        <f t="shared" si="10"/>
        <v>0</v>
      </c>
    </row>
    <row r="654" spans="2:5" ht="16.5" customHeight="1">
      <c r="B654" s="1486">
        <v>651</v>
      </c>
      <c r="C654" s="2094">
        <v>6531.5250000000005</v>
      </c>
      <c r="D654" s="2094">
        <v>3412.5</v>
      </c>
      <c r="E654" s="1650">
        <f t="shared" si="10"/>
        <v>1</v>
      </c>
    </row>
    <row r="655" spans="2:5" ht="16.5" customHeight="1">
      <c r="B655" s="1486">
        <v>652</v>
      </c>
      <c r="C655" s="2094">
        <v>6531.5250000000005</v>
      </c>
      <c r="D655" s="2094">
        <v>3412.5</v>
      </c>
      <c r="E655" s="1650">
        <f t="shared" si="10"/>
        <v>2</v>
      </c>
    </row>
    <row r="656" spans="2:5" ht="16.5" customHeight="1">
      <c r="B656" s="1486">
        <v>653</v>
      </c>
      <c r="C656" s="2094">
        <v>6531.5250000000005</v>
      </c>
      <c r="D656" s="2094">
        <v>3412.5</v>
      </c>
      <c r="E656" s="1650">
        <f t="shared" si="10"/>
        <v>3</v>
      </c>
    </row>
    <row r="657" spans="2:5" ht="16.5" customHeight="1">
      <c r="B657" s="1486">
        <v>654</v>
      </c>
      <c r="C657" s="2094">
        <v>6531.5250000000005</v>
      </c>
      <c r="D657" s="2094">
        <v>3412.5</v>
      </c>
      <c r="E657" s="1650">
        <f t="shared" si="10"/>
        <v>4</v>
      </c>
    </row>
    <row r="658" spans="2:5" ht="16.5" customHeight="1">
      <c r="B658" s="1486">
        <v>655</v>
      </c>
      <c r="C658" s="2094">
        <v>6531.5250000000005</v>
      </c>
      <c r="D658" s="2094">
        <v>3412.5</v>
      </c>
      <c r="E658" s="1650">
        <f t="shared" si="10"/>
        <v>5</v>
      </c>
    </row>
    <row r="659" spans="2:5" ht="16.5" customHeight="1">
      <c r="B659" s="1486">
        <v>656</v>
      </c>
      <c r="C659" s="2094">
        <v>6531.5250000000005</v>
      </c>
      <c r="D659" s="2094">
        <v>3412.5</v>
      </c>
      <c r="E659" s="1650">
        <f t="shared" si="10"/>
        <v>6</v>
      </c>
    </row>
    <row r="660" spans="2:5" ht="16.5" customHeight="1">
      <c r="B660" s="1486">
        <v>657</v>
      </c>
      <c r="C660" s="2094">
        <v>6531.5250000000005</v>
      </c>
      <c r="D660" s="2094">
        <v>3412.5</v>
      </c>
      <c r="E660" s="1650">
        <f t="shared" si="10"/>
        <v>7</v>
      </c>
    </row>
    <row r="661" spans="2:5" ht="16.5" customHeight="1">
      <c r="B661" s="1486">
        <v>658</v>
      </c>
      <c r="C661" s="2094">
        <v>6531.5250000000005</v>
      </c>
      <c r="D661" s="2094">
        <v>3412.5</v>
      </c>
      <c r="E661" s="1650">
        <f t="shared" si="10"/>
        <v>8</v>
      </c>
    </row>
    <row r="662" spans="2:5" ht="16.5" customHeight="1">
      <c r="B662" s="1486">
        <v>659</v>
      </c>
      <c r="C662" s="2094">
        <v>6531.5250000000005</v>
      </c>
      <c r="D662" s="2094">
        <v>3412.5</v>
      </c>
      <c r="E662" s="1650">
        <f t="shared" si="10"/>
        <v>9</v>
      </c>
    </row>
    <row r="663" spans="2:5" ht="16.5" customHeight="1">
      <c r="B663" s="1486">
        <v>660</v>
      </c>
      <c r="C663" s="2094">
        <v>6531.5250000000005</v>
      </c>
      <c r="D663" s="2094">
        <v>3412.5</v>
      </c>
      <c r="E663" s="1650">
        <f t="shared" si="10"/>
        <v>10</v>
      </c>
    </row>
    <row r="664" spans="2:5" ht="16.5" customHeight="1">
      <c r="B664" s="1486">
        <v>661</v>
      </c>
      <c r="C664" s="2094">
        <v>6531.5250000000005</v>
      </c>
      <c r="D664" s="2094">
        <v>3412.5</v>
      </c>
      <c r="E664" s="1650">
        <f t="shared" si="10"/>
        <v>11</v>
      </c>
    </row>
    <row r="665" spans="2:5" ht="16.5" customHeight="1">
      <c r="B665" s="1486">
        <v>662</v>
      </c>
      <c r="C665" s="2094">
        <v>6531.5250000000005</v>
      </c>
      <c r="D665" s="2094">
        <v>3412.5</v>
      </c>
      <c r="E665" s="1650">
        <f t="shared" si="10"/>
        <v>12</v>
      </c>
    </row>
    <row r="666" spans="2:5" ht="16.5" customHeight="1">
      <c r="B666" s="1486">
        <v>663</v>
      </c>
      <c r="C666" s="2094">
        <v>6531.5250000000005</v>
      </c>
      <c r="D666" s="2094">
        <v>3412.5</v>
      </c>
      <c r="E666" s="1650">
        <f t="shared" si="10"/>
        <v>13</v>
      </c>
    </row>
    <row r="667" spans="2:5" ht="16.5" customHeight="1">
      <c r="B667" s="1486">
        <v>664</v>
      </c>
      <c r="C667" s="2094">
        <v>6531.5250000000005</v>
      </c>
      <c r="D667" s="2094">
        <v>3412.5</v>
      </c>
      <c r="E667" s="1650">
        <f t="shared" si="10"/>
        <v>14</v>
      </c>
    </row>
    <row r="668" spans="2:5" ht="16.5" customHeight="1">
      <c r="B668" s="1486">
        <v>665</v>
      </c>
      <c r="C668" s="2094">
        <v>6531.5250000000005</v>
      </c>
      <c r="D668" s="2094">
        <v>3412.5</v>
      </c>
      <c r="E668" s="1650">
        <f t="shared" si="10"/>
        <v>15</v>
      </c>
    </row>
    <row r="669" spans="2:5" ht="16.5" customHeight="1">
      <c r="B669" s="1486">
        <v>666</v>
      </c>
      <c r="C669" s="2094">
        <v>6531.5250000000005</v>
      </c>
      <c r="D669" s="2094">
        <v>3412.5</v>
      </c>
      <c r="E669" s="1650">
        <f t="shared" si="10"/>
        <v>16</v>
      </c>
    </row>
    <row r="670" spans="2:5" ht="16.5" customHeight="1">
      <c r="B670" s="1486">
        <v>667</v>
      </c>
      <c r="C670" s="2094">
        <v>6531.5250000000005</v>
      </c>
      <c r="D670" s="2094">
        <v>3412.5</v>
      </c>
      <c r="E670" s="1650">
        <f t="shared" si="10"/>
        <v>17</v>
      </c>
    </row>
    <row r="671" spans="2:5" ht="16.5" customHeight="1">
      <c r="B671" s="1486">
        <v>668</v>
      </c>
      <c r="C671" s="2094">
        <v>6531.5250000000005</v>
      </c>
      <c r="D671" s="2094">
        <v>3412.5</v>
      </c>
      <c r="E671" s="1650">
        <f t="shared" si="10"/>
        <v>18</v>
      </c>
    </row>
    <row r="672" spans="2:5" ht="16.5" customHeight="1">
      <c r="B672" s="1486">
        <v>669</v>
      </c>
      <c r="C672" s="2094">
        <v>6531.5250000000005</v>
      </c>
      <c r="D672" s="2094">
        <v>3412.5</v>
      </c>
      <c r="E672" s="1650">
        <f t="shared" si="10"/>
        <v>19</v>
      </c>
    </row>
    <row r="673" spans="2:5" ht="16.5" customHeight="1">
      <c r="B673" s="1486">
        <v>670</v>
      </c>
      <c r="C673" s="2094">
        <v>6531.5250000000005</v>
      </c>
      <c r="D673" s="2094">
        <v>3412.5</v>
      </c>
      <c r="E673" s="1650">
        <f t="shared" si="10"/>
        <v>20</v>
      </c>
    </row>
    <row r="674" spans="2:5" ht="16.5" customHeight="1">
      <c r="B674" s="1486">
        <v>671</v>
      </c>
      <c r="C674" s="2094">
        <v>6531.5250000000005</v>
      </c>
      <c r="D674" s="2094">
        <v>3412.5</v>
      </c>
      <c r="E674" s="1650">
        <f t="shared" si="10"/>
        <v>21</v>
      </c>
    </row>
    <row r="675" spans="2:5" ht="16.5" customHeight="1">
      <c r="B675" s="1486">
        <v>672</v>
      </c>
      <c r="C675" s="2094">
        <v>6531.5250000000005</v>
      </c>
      <c r="D675" s="2094">
        <v>3412.5</v>
      </c>
      <c r="E675" s="1650">
        <f t="shared" si="10"/>
        <v>22</v>
      </c>
    </row>
    <row r="676" spans="2:5" ht="16.5" customHeight="1">
      <c r="B676" s="1486">
        <v>673</v>
      </c>
      <c r="C676" s="2094">
        <v>6531.5250000000005</v>
      </c>
      <c r="D676" s="2094">
        <v>3412.5</v>
      </c>
      <c r="E676" s="1650">
        <f t="shared" si="10"/>
        <v>23</v>
      </c>
    </row>
    <row r="677" spans="2:5" ht="16.5" customHeight="1">
      <c r="B677" s="1486">
        <v>674</v>
      </c>
      <c r="C677" s="2094">
        <v>6531.5250000000005</v>
      </c>
      <c r="D677" s="2094">
        <v>3412.5</v>
      </c>
      <c r="E677" s="1650">
        <f t="shared" si="10"/>
        <v>24</v>
      </c>
    </row>
    <row r="678" spans="2:5" ht="16.5" customHeight="1">
      <c r="B678" s="1486">
        <v>675</v>
      </c>
      <c r="C678" s="2094">
        <v>6531.5250000000005</v>
      </c>
      <c r="D678" s="2094">
        <v>3937.5</v>
      </c>
      <c r="E678" s="1650">
        <f t="shared" si="10"/>
        <v>0</v>
      </c>
    </row>
    <row r="679" spans="2:5" ht="16.5" customHeight="1">
      <c r="B679" s="1486">
        <v>676</v>
      </c>
      <c r="C679" s="2094">
        <v>6531.5250000000005</v>
      </c>
      <c r="D679" s="2094">
        <v>3937.5</v>
      </c>
      <c r="E679" s="1650">
        <f t="shared" si="10"/>
        <v>1</v>
      </c>
    </row>
    <row r="680" spans="2:5" ht="16.5" customHeight="1">
      <c r="B680" s="1486">
        <v>677</v>
      </c>
      <c r="C680" s="2094">
        <v>6531.5250000000005</v>
      </c>
      <c r="D680" s="2094">
        <v>3937.5</v>
      </c>
      <c r="E680" s="1650">
        <f t="shared" si="10"/>
        <v>2</v>
      </c>
    </row>
    <row r="681" spans="2:5" ht="16.5" customHeight="1">
      <c r="B681" s="1486">
        <v>678</v>
      </c>
      <c r="C681" s="2094">
        <v>6531.5250000000005</v>
      </c>
      <c r="D681" s="2094">
        <v>3937.5</v>
      </c>
      <c r="E681" s="1650">
        <f t="shared" si="10"/>
        <v>3</v>
      </c>
    </row>
    <row r="682" spans="2:5" ht="16.5" customHeight="1">
      <c r="B682" s="1486">
        <v>679</v>
      </c>
      <c r="C682" s="2094">
        <v>6531.5250000000005</v>
      </c>
      <c r="D682" s="2094">
        <v>3937.5</v>
      </c>
      <c r="E682" s="1650">
        <f t="shared" si="10"/>
        <v>4</v>
      </c>
    </row>
    <row r="683" spans="2:5" ht="16.5" customHeight="1">
      <c r="B683" s="1486">
        <v>680</v>
      </c>
      <c r="C683" s="2094">
        <v>6531.5250000000005</v>
      </c>
      <c r="D683" s="2094">
        <v>3937.5</v>
      </c>
      <c r="E683" s="1650">
        <f t="shared" si="10"/>
        <v>5</v>
      </c>
    </row>
    <row r="684" spans="2:5" ht="16.5" customHeight="1">
      <c r="B684" s="1486">
        <v>681</v>
      </c>
      <c r="C684" s="2094">
        <v>6531.5250000000005</v>
      </c>
      <c r="D684" s="2094">
        <v>3937.5</v>
      </c>
      <c r="E684" s="1650">
        <f t="shared" si="10"/>
        <v>6</v>
      </c>
    </row>
    <row r="685" spans="2:5" ht="16.5" customHeight="1">
      <c r="B685" s="1486">
        <v>682</v>
      </c>
      <c r="C685" s="2094">
        <v>6531.5250000000005</v>
      </c>
      <c r="D685" s="2094">
        <v>3937.5</v>
      </c>
      <c r="E685" s="1650">
        <f t="shared" si="10"/>
        <v>7</v>
      </c>
    </row>
    <row r="686" spans="2:5" ht="16.5" customHeight="1">
      <c r="B686" s="1486">
        <v>683</v>
      </c>
      <c r="C686" s="2094">
        <v>6531.5250000000005</v>
      </c>
      <c r="D686" s="2094">
        <v>3937.5</v>
      </c>
      <c r="E686" s="1650">
        <f t="shared" si="10"/>
        <v>8</v>
      </c>
    </row>
    <row r="687" spans="2:5" ht="16.5" customHeight="1">
      <c r="B687" s="1486">
        <v>684</v>
      </c>
      <c r="C687" s="2094">
        <v>6531.5250000000005</v>
      </c>
      <c r="D687" s="2094">
        <v>3937.5</v>
      </c>
      <c r="E687" s="1650">
        <f t="shared" si="10"/>
        <v>9</v>
      </c>
    </row>
    <row r="688" spans="2:5" ht="16.5" customHeight="1">
      <c r="B688" s="1486">
        <v>685</v>
      </c>
      <c r="C688" s="2094">
        <v>6531.5250000000005</v>
      </c>
      <c r="D688" s="2094">
        <v>3937.5</v>
      </c>
      <c r="E688" s="1650">
        <f t="shared" si="10"/>
        <v>10</v>
      </c>
    </row>
    <row r="689" spans="2:5" ht="16.5" customHeight="1">
      <c r="B689" s="1486">
        <v>686</v>
      </c>
      <c r="C689" s="2094">
        <v>6531.5250000000005</v>
      </c>
      <c r="D689" s="2094">
        <v>3937.5</v>
      </c>
      <c r="E689" s="1650">
        <f t="shared" si="10"/>
        <v>11</v>
      </c>
    </row>
    <row r="690" spans="2:5" ht="16.5" customHeight="1">
      <c r="B690" s="1486">
        <v>687</v>
      </c>
      <c r="C690" s="2094">
        <v>6531.5250000000005</v>
      </c>
      <c r="D690" s="2094">
        <v>3937.5</v>
      </c>
      <c r="E690" s="1650">
        <f t="shared" si="10"/>
        <v>12</v>
      </c>
    </row>
    <row r="691" spans="2:5" ht="16.5" customHeight="1">
      <c r="B691" s="1486">
        <v>688</v>
      </c>
      <c r="C691" s="2094">
        <v>6531.5250000000005</v>
      </c>
      <c r="D691" s="2094">
        <v>3937.5</v>
      </c>
      <c r="E691" s="1650">
        <f t="shared" si="10"/>
        <v>13</v>
      </c>
    </row>
    <row r="692" spans="2:5" ht="16.5" customHeight="1">
      <c r="B692" s="1486">
        <v>689</v>
      </c>
      <c r="C692" s="2094">
        <v>6531.5250000000005</v>
      </c>
      <c r="D692" s="2094">
        <v>3937.5</v>
      </c>
      <c r="E692" s="1650">
        <f t="shared" si="10"/>
        <v>14</v>
      </c>
    </row>
    <row r="693" spans="2:5" ht="16.5" customHeight="1">
      <c r="B693" s="1486">
        <v>690</v>
      </c>
      <c r="C693" s="2094">
        <v>6531.5250000000005</v>
      </c>
      <c r="D693" s="2094">
        <v>3937.5</v>
      </c>
      <c r="E693" s="1650">
        <f t="shared" si="10"/>
        <v>15</v>
      </c>
    </row>
    <row r="694" spans="2:5" ht="16.5" customHeight="1">
      <c r="B694" s="1486">
        <v>691</v>
      </c>
      <c r="C694" s="2094">
        <v>6531.5250000000005</v>
      </c>
      <c r="D694" s="2094">
        <v>3937.5</v>
      </c>
      <c r="E694" s="1650">
        <f t="shared" si="10"/>
        <v>16</v>
      </c>
    </row>
    <row r="695" spans="2:5" ht="16.5" customHeight="1">
      <c r="B695" s="1486">
        <v>692</v>
      </c>
      <c r="C695" s="2094">
        <v>6531.5250000000005</v>
      </c>
      <c r="D695" s="2094">
        <v>3937.5</v>
      </c>
      <c r="E695" s="1650">
        <f t="shared" si="10"/>
        <v>17</v>
      </c>
    </row>
    <row r="696" spans="2:5" ht="16.5" customHeight="1">
      <c r="B696" s="1486">
        <v>693</v>
      </c>
      <c r="C696" s="2094">
        <v>6531.5250000000005</v>
      </c>
      <c r="D696" s="2094">
        <v>3937.5</v>
      </c>
      <c r="E696" s="1650">
        <f t="shared" si="10"/>
        <v>18</v>
      </c>
    </row>
    <row r="697" spans="2:5" ht="16.5" customHeight="1">
      <c r="B697" s="1486">
        <v>694</v>
      </c>
      <c r="C697" s="2094">
        <v>6531.5250000000005</v>
      </c>
      <c r="D697" s="2094">
        <v>3937.5</v>
      </c>
      <c r="E697" s="1650">
        <f t="shared" si="10"/>
        <v>19</v>
      </c>
    </row>
    <row r="698" spans="2:5" ht="16.5" customHeight="1">
      <c r="B698" s="1486">
        <v>695</v>
      </c>
      <c r="C698" s="2094">
        <v>6531.5250000000005</v>
      </c>
      <c r="D698" s="2094">
        <v>3937.5</v>
      </c>
      <c r="E698" s="1650">
        <f t="shared" si="10"/>
        <v>20</v>
      </c>
    </row>
    <row r="699" spans="2:5" ht="16.5" customHeight="1">
      <c r="B699" s="1486">
        <v>696</v>
      </c>
      <c r="C699" s="2094">
        <v>6531.5250000000005</v>
      </c>
      <c r="D699" s="2094">
        <v>3937.5</v>
      </c>
      <c r="E699" s="1650">
        <f t="shared" si="10"/>
        <v>21</v>
      </c>
    </row>
    <row r="700" spans="2:5" ht="16.5" customHeight="1">
      <c r="B700" s="1486">
        <v>697</v>
      </c>
      <c r="C700" s="2094">
        <v>6531.5250000000005</v>
      </c>
      <c r="D700" s="2094">
        <v>3937.5</v>
      </c>
      <c r="E700" s="1650">
        <f t="shared" si="10"/>
        <v>22</v>
      </c>
    </row>
    <row r="701" spans="2:5" ht="16.5" customHeight="1">
      <c r="B701" s="1486">
        <v>698</v>
      </c>
      <c r="C701" s="2094">
        <v>6531.5250000000005</v>
      </c>
      <c r="D701" s="2094">
        <v>3937.5</v>
      </c>
      <c r="E701" s="1650">
        <f t="shared" si="10"/>
        <v>23</v>
      </c>
    </row>
    <row r="702" spans="2:5" ht="16.5" customHeight="1">
      <c r="B702" s="1486">
        <v>699</v>
      </c>
      <c r="C702" s="2094">
        <v>6531.5250000000005</v>
      </c>
      <c r="D702" s="2094">
        <v>3937.5</v>
      </c>
      <c r="E702" s="1650">
        <f t="shared" si="10"/>
        <v>24</v>
      </c>
    </row>
    <row r="703" spans="2:5" ht="16.5" customHeight="1">
      <c r="B703" s="1486">
        <v>700</v>
      </c>
      <c r="C703" s="2094">
        <v>7536.375</v>
      </c>
      <c r="D703" s="2094">
        <v>3937.5</v>
      </c>
      <c r="E703" s="1650">
        <f t="shared" si="10"/>
        <v>0</v>
      </c>
    </row>
    <row r="704" spans="2:5" ht="16.5" customHeight="1">
      <c r="B704" s="1486">
        <v>701</v>
      </c>
      <c r="C704" s="2094">
        <v>7536.375</v>
      </c>
      <c r="D704" s="2094">
        <v>3937.5</v>
      </c>
      <c r="E704" s="1650">
        <f t="shared" si="10"/>
        <v>1</v>
      </c>
    </row>
    <row r="705" spans="2:5" ht="16.5" customHeight="1">
      <c r="B705" s="1486">
        <v>702</v>
      </c>
      <c r="C705" s="2094">
        <v>7536.375</v>
      </c>
      <c r="D705" s="2094">
        <v>3937.5</v>
      </c>
      <c r="E705" s="1650">
        <f t="shared" si="10"/>
        <v>2</v>
      </c>
    </row>
    <row r="706" spans="2:5" ht="16.5" customHeight="1">
      <c r="B706" s="1486">
        <v>703</v>
      </c>
      <c r="C706" s="2094">
        <v>7536.375</v>
      </c>
      <c r="D706" s="2094">
        <v>3937.5</v>
      </c>
      <c r="E706" s="1650">
        <f t="shared" si="10"/>
        <v>3</v>
      </c>
    </row>
    <row r="707" spans="2:5" ht="16.5" customHeight="1">
      <c r="B707" s="1486">
        <v>704</v>
      </c>
      <c r="C707" s="2094">
        <v>7536.375</v>
      </c>
      <c r="D707" s="2094">
        <v>3937.5</v>
      </c>
      <c r="E707" s="1650">
        <f t="shared" si="10"/>
        <v>4</v>
      </c>
    </row>
    <row r="708" spans="2:5" ht="16.5" customHeight="1">
      <c r="B708" s="1486">
        <v>705</v>
      </c>
      <c r="C708" s="2094">
        <v>7536.375</v>
      </c>
      <c r="D708" s="2094">
        <v>3937.5</v>
      </c>
      <c r="E708" s="1650">
        <f t="shared" ref="E708:E771" si="11">MOD(ROW()-3,25)</f>
        <v>5</v>
      </c>
    </row>
    <row r="709" spans="2:5" ht="16.5" customHeight="1">
      <c r="B709" s="1486">
        <v>706</v>
      </c>
      <c r="C709" s="2094">
        <v>7536.375</v>
      </c>
      <c r="D709" s="2094">
        <v>3937.5</v>
      </c>
      <c r="E709" s="1650">
        <f t="shared" si="11"/>
        <v>6</v>
      </c>
    </row>
    <row r="710" spans="2:5" ht="16.5" customHeight="1">
      <c r="B710" s="1486">
        <v>707</v>
      </c>
      <c r="C710" s="2094">
        <v>7536.375</v>
      </c>
      <c r="D710" s="2094">
        <v>3937.5</v>
      </c>
      <c r="E710" s="1650">
        <f t="shared" si="11"/>
        <v>7</v>
      </c>
    </row>
    <row r="711" spans="2:5" ht="16.5" customHeight="1">
      <c r="B711" s="1486">
        <v>708</v>
      </c>
      <c r="C711" s="2094">
        <v>7536.375</v>
      </c>
      <c r="D711" s="2094">
        <v>3937.5</v>
      </c>
      <c r="E711" s="1650">
        <f t="shared" si="11"/>
        <v>8</v>
      </c>
    </row>
    <row r="712" spans="2:5" ht="16.5" customHeight="1">
      <c r="B712" s="1486">
        <v>709</v>
      </c>
      <c r="C712" s="2094">
        <v>7536.375</v>
      </c>
      <c r="D712" s="2094">
        <v>3937.5</v>
      </c>
      <c r="E712" s="1650">
        <f t="shared" si="11"/>
        <v>9</v>
      </c>
    </row>
    <row r="713" spans="2:5" ht="16.5" customHeight="1">
      <c r="B713" s="1486">
        <v>710</v>
      </c>
      <c r="C713" s="2094">
        <v>7536.375</v>
      </c>
      <c r="D713" s="2094">
        <v>3937.5</v>
      </c>
      <c r="E713" s="1650">
        <f t="shared" si="11"/>
        <v>10</v>
      </c>
    </row>
    <row r="714" spans="2:5" ht="16.5" customHeight="1">
      <c r="B714" s="1486">
        <v>711</v>
      </c>
      <c r="C714" s="2094">
        <v>7536.375</v>
      </c>
      <c r="D714" s="2094">
        <v>3937.5</v>
      </c>
      <c r="E714" s="1650">
        <f t="shared" si="11"/>
        <v>11</v>
      </c>
    </row>
    <row r="715" spans="2:5" ht="16.5" customHeight="1">
      <c r="B715" s="1486">
        <v>712</v>
      </c>
      <c r="C715" s="2094">
        <v>7536.375</v>
      </c>
      <c r="D715" s="2094">
        <v>3937.5</v>
      </c>
      <c r="E715" s="1650">
        <f t="shared" si="11"/>
        <v>12</v>
      </c>
    </row>
    <row r="716" spans="2:5" ht="16.5" customHeight="1">
      <c r="B716" s="1486">
        <v>713</v>
      </c>
      <c r="C716" s="2094">
        <v>7536.375</v>
      </c>
      <c r="D716" s="2094">
        <v>3937.5</v>
      </c>
      <c r="E716" s="1650">
        <f t="shared" si="11"/>
        <v>13</v>
      </c>
    </row>
    <row r="717" spans="2:5" ht="16.5" customHeight="1">
      <c r="B717" s="1486">
        <v>714</v>
      </c>
      <c r="C717" s="2094">
        <v>7536.375</v>
      </c>
      <c r="D717" s="2094">
        <v>3937.5</v>
      </c>
      <c r="E717" s="1650">
        <f t="shared" si="11"/>
        <v>14</v>
      </c>
    </row>
    <row r="718" spans="2:5" ht="16.5" customHeight="1">
      <c r="B718" s="1486">
        <v>715</v>
      </c>
      <c r="C718" s="2094">
        <v>7536.375</v>
      </c>
      <c r="D718" s="2094">
        <v>3937.5</v>
      </c>
      <c r="E718" s="1650">
        <f t="shared" si="11"/>
        <v>15</v>
      </c>
    </row>
    <row r="719" spans="2:5" ht="16.5" customHeight="1">
      <c r="B719" s="1486">
        <v>716</v>
      </c>
      <c r="C719" s="2094">
        <v>7536.375</v>
      </c>
      <c r="D719" s="2094">
        <v>3937.5</v>
      </c>
      <c r="E719" s="1650">
        <f t="shared" si="11"/>
        <v>16</v>
      </c>
    </row>
    <row r="720" spans="2:5" ht="16.5" customHeight="1">
      <c r="B720" s="1486">
        <v>717</v>
      </c>
      <c r="C720" s="2094">
        <v>7536.375</v>
      </c>
      <c r="D720" s="2094">
        <v>3937.5</v>
      </c>
      <c r="E720" s="1650">
        <f t="shared" si="11"/>
        <v>17</v>
      </c>
    </row>
    <row r="721" spans="2:5" ht="16.5" customHeight="1">
      <c r="B721" s="1486">
        <v>718</v>
      </c>
      <c r="C721" s="2094">
        <v>7536.375</v>
      </c>
      <c r="D721" s="2094">
        <v>3937.5</v>
      </c>
      <c r="E721" s="1650">
        <f t="shared" si="11"/>
        <v>18</v>
      </c>
    </row>
    <row r="722" spans="2:5" ht="16.5" customHeight="1">
      <c r="B722" s="1486">
        <v>719</v>
      </c>
      <c r="C722" s="2094">
        <v>7536.375</v>
      </c>
      <c r="D722" s="2094">
        <v>3937.5</v>
      </c>
      <c r="E722" s="1650">
        <f t="shared" si="11"/>
        <v>19</v>
      </c>
    </row>
    <row r="723" spans="2:5" ht="16.5" customHeight="1">
      <c r="B723" s="1486">
        <v>720</v>
      </c>
      <c r="C723" s="2094">
        <v>7536.375</v>
      </c>
      <c r="D723" s="2094">
        <v>3937.5</v>
      </c>
      <c r="E723" s="1650">
        <f t="shared" si="11"/>
        <v>20</v>
      </c>
    </row>
    <row r="724" spans="2:5" ht="16.5" customHeight="1">
      <c r="B724" s="1486">
        <v>721</v>
      </c>
      <c r="C724" s="2094">
        <v>7536.375</v>
      </c>
      <c r="D724" s="2094">
        <v>3937.5</v>
      </c>
      <c r="E724" s="1650">
        <f t="shared" si="11"/>
        <v>21</v>
      </c>
    </row>
    <row r="725" spans="2:5" ht="16.5" customHeight="1">
      <c r="B725" s="1486">
        <v>722</v>
      </c>
      <c r="C725" s="2094">
        <v>7536.375</v>
      </c>
      <c r="D725" s="2094">
        <v>3937.5</v>
      </c>
      <c r="E725" s="1650">
        <f t="shared" si="11"/>
        <v>22</v>
      </c>
    </row>
    <row r="726" spans="2:5" ht="16.5" customHeight="1">
      <c r="B726" s="1486">
        <v>723</v>
      </c>
      <c r="C726" s="2094">
        <v>7536.375</v>
      </c>
      <c r="D726" s="2094">
        <v>3937.5</v>
      </c>
      <c r="E726" s="1650">
        <f t="shared" si="11"/>
        <v>23</v>
      </c>
    </row>
    <row r="727" spans="2:5" ht="16.5" customHeight="1">
      <c r="B727" s="1486">
        <v>724</v>
      </c>
      <c r="C727" s="2094">
        <v>7536.375</v>
      </c>
      <c r="D727" s="2094">
        <v>3937.5</v>
      </c>
      <c r="E727" s="1650">
        <f t="shared" si="11"/>
        <v>24</v>
      </c>
    </row>
    <row r="728" spans="2:5" ht="16.5" customHeight="1">
      <c r="B728" s="1486">
        <v>725</v>
      </c>
      <c r="C728" s="2094">
        <v>7536.375</v>
      </c>
      <c r="D728" s="2094">
        <v>4500</v>
      </c>
      <c r="E728" s="1650">
        <f t="shared" si="11"/>
        <v>0</v>
      </c>
    </row>
    <row r="729" spans="2:5" ht="16.5" customHeight="1">
      <c r="B729" s="1486">
        <v>726</v>
      </c>
      <c r="C729" s="2094">
        <v>7536.375</v>
      </c>
      <c r="D729" s="2094">
        <v>4500</v>
      </c>
      <c r="E729" s="1650">
        <f t="shared" si="11"/>
        <v>1</v>
      </c>
    </row>
    <row r="730" spans="2:5" ht="16.5" customHeight="1">
      <c r="B730" s="1486">
        <v>727</v>
      </c>
      <c r="C730" s="2094">
        <v>7536.375</v>
      </c>
      <c r="D730" s="2094">
        <v>4500</v>
      </c>
      <c r="E730" s="1650">
        <f t="shared" si="11"/>
        <v>2</v>
      </c>
    </row>
    <row r="731" spans="2:5" ht="16.5" customHeight="1">
      <c r="B731" s="1486">
        <v>728</v>
      </c>
      <c r="C731" s="2094">
        <v>7536.375</v>
      </c>
      <c r="D731" s="2094">
        <v>4500</v>
      </c>
      <c r="E731" s="1650">
        <f t="shared" si="11"/>
        <v>3</v>
      </c>
    </row>
    <row r="732" spans="2:5" ht="16.5" customHeight="1">
      <c r="B732" s="1486">
        <v>729</v>
      </c>
      <c r="C732" s="2094">
        <v>7536.375</v>
      </c>
      <c r="D732" s="2094">
        <v>4500</v>
      </c>
      <c r="E732" s="1650">
        <f t="shared" si="11"/>
        <v>4</v>
      </c>
    </row>
    <row r="733" spans="2:5" ht="16.5" customHeight="1">
      <c r="B733" s="1486">
        <v>730</v>
      </c>
      <c r="C733" s="2094">
        <v>7536.375</v>
      </c>
      <c r="D733" s="2094">
        <v>4500</v>
      </c>
      <c r="E733" s="1650">
        <f t="shared" si="11"/>
        <v>5</v>
      </c>
    </row>
    <row r="734" spans="2:5" ht="16.5" customHeight="1">
      <c r="B734" s="1486">
        <v>731</v>
      </c>
      <c r="C734" s="2094">
        <v>7536.375</v>
      </c>
      <c r="D734" s="2094">
        <v>4500</v>
      </c>
      <c r="E734" s="1650">
        <f t="shared" si="11"/>
        <v>6</v>
      </c>
    </row>
    <row r="735" spans="2:5" ht="16.5" customHeight="1">
      <c r="B735" s="1486">
        <v>732</v>
      </c>
      <c r="C735" s="2094">
        <v>7536.375</v>
      </c>
      <c r="D735" s="2094">
        <v>4500</v>
      </c>
      <c r="E735" s="1650">
        <f t="shared" si="11"/>
        <v>7</v>
      </c>
    </row>
    <row r="736" spans="2:5" ht="16.5" customHeight="1">
      <c r="B736" s="1486">
        <v>733</v>
      </c>
      <c r="C736" s="2094">
        <v>7536.375</v>
      </c>
      <c r="D736" s="2094">
        <v>4500</v>
      </c>
      <c r="E736" s="1650">
        <f t="shared" si="11"/>
        <v>8</v>
      </c>
    </row>
    <row r="737" spans="2:5" ht="16.5" customHeight="1">
      <c r="B737" s="1486">
        <v>734</v>
      </c>
      <c r="C737" s="2094">
        <v>7536.375</v>
      </c>
      <c r="D737" s="2094">
        <v>4500</v>
      </c>
      <c r="E737" s="1650">
        <f t="shared" si="11"/>
        <v>9</v>
      </c>
    </row>
    <row r="738" spans="2:5" ht="16.5" customHeight="1">
      <c r="B738" s="1486">
        <v>735</v>
      </c>
      <c r="C738" s="2094">
        <v>7536.375</v>
      </c>
      <c r="D738" s="2094">
        <v>4500</v>
      </c>
      <c r="E738" s="1650">
        <f t="shared" si="11"/>
        <v>10</v>
      </c>
    </row>
    <row r="739" spans="2:5" ht="16.5" customHeight="1">
      <c r="B739" s="1486">
        <v>736</v>
      </c>
      <c r="C739" s="2094">
        <v>7536.375</v>
      </c>
      <c r="D739" s="2094">
        <v>4500</v>
      </c>
      <c r="E739" s="1650">
        <f t="shared" si="11"/>
        <v>11</v>
      </c>
    </row>
    <row r="740" spans="2:5" ht="16.5" customHeight="1">
      <c r="B740" s="1486">
        <v>737</v>
      </c>
      <c r="C740" s="2094">
        <v>7536.375</v>
      </c>
      <c r="D740" s="2094">
        <v>4500</v>
      </c>
      <c r="E740" s="1650">
        <f t="shared" si="11"/>
        <v>12</v>
      </c>
    </row>
    <row r="741" spans="2:5" ht="16.5" customHeight="1">
      <c r="B741" s="1486">
        <v>738</v>
      </c>
      <c r="C741" s="2094">
        <v>7536.375</v>
      </c>
      <c r="D741" s="2094">
        <v>4500</v>
      </c>
      <c r="E741" s="1650">
        <f t="shared" si="11"/>
        <v>13</v>
      </c>
    </row>
    <row r="742" spans="2:5" ht="16.5" customHeight="1">
      <c r="B742" s="1486">
        <v>739</v>
      </c>
      <c r="C742" s="2094">
        <v>7536.375</v>
      </c>
      <c r="D742" s="2094">
        <v>4500</v>
      </c>
      <c r="E742" s="1650">
        <f t="shared" si="11"/>
        <v>14</v>
      </c>
    </row>
    <row r="743" spans="2:5" ht="16.5" customHeight="1">
      <c r="B743" s="1486">
        <v>740</v>
      </c>
      <c r="C743" s="2094">
        <v>7536.375</v>
      </c>
      <c r="D743" s="2094">
        <v>4500</v>
      </c>
      <c r="E743" s="1650">
        <f t="shared" si="11"/>
        <v>15</v>
      </c>
    </row>
    <row r="744" spans="2:5" ht="16.5" customHeight="1">
      <c r="B744" s="1486">
        <v>741</v>
      </c>
      <c r="C744" s="2094">
        <v>7536.375</v>
      </c>
      <c r="D744" s="2094">
        <v>4500</v>
      </c>
      <c r="E744" s="1650">
        <f t="shared" si="11"/>
        <v>16</v>
      </c>
    </row>
    <row r="745" spans="2:5" ht="16.5" customHeight="1">
      <c r="B745" s="1486">
        <v>742</v>
      </c>
      <c r="C745" s="2094">
        <v>7536.375</v>
      </c>
      <c r="D745" s="2094">
        <v>4500</v>
      </c>
      <c r="E745" s="1650">
        <f t="shared" si="11"/>
        <v>17</v>
      </c>
    </row>
    <row r="746" spans="2:5" ht="16.5" customHeight="1">
      <c r="B746" s="1486">
        <v>743</v>
      </c>
      <c r="C746" s="2094">
        <v>7536.375</v>
      </c>
      <c r="D746" s="2094">
        <v>4500</v>
      </c>
      <c r="E746" s="1650">
        <f t="shared" si="11"/>
        <v>18</v>
      </c>
    </row>
    <row r="747" spans="2:5" ht="16.5" customHeight="1">
      <c r="B747" s="1486">
        <v>744</v>
      </c>
      <c r="C747" s="2094">
        <v>7536.375</v>
      </c>
      <c r="D747" s="2094">
        <v>4500</v>
      </c>
      <c r="E747" s="1650">
        <f t="shared" si="11"/>
        <v>19</v>
      </c>
    </row>
    <row r="748" spans="2:5" ht="16.5" customHeight="1">
      <c r="B748" s="1486">
        <v>745</v>
      </c>
      <c r="C748" s="2094">
        <v>7536.375</v>
      </c>
      <c r="D748" s="2094">
        <v>4500</v>
      </c>
      <c r="E748" s="1650">
        <f t="shared" si="11"/>
        <v>20</v>
      </c>
    </row>
    <row r="749" spans="2:5" ht="16.5" customHeight="1">
      <c r="B749" s="1486">
        <v>746</v>
      </c>
      <c r="C749" s="2094">
        <v>7536.375</v>
      </c>
      <c r="D749" s="2094">
        <v>4500</v>
      </c>
      <c r="E749" s="1650">
        <f t="shared" si="11"/>
        <v>21</v>
      </c>
    </row>
    <row r="750" spans="2:5" ht="16.5" customHeight="1">
      <c r="B750" s="1486">
        <v>747</v>
      </c>
      <c r="C750" s="2094">
        <v>7536.375</v>
      </c>
      <c r="D750" s="2094">
        <v>4500</v>
      </c>
      <c r="E750" s="1650">
        <f t="shared" si="11"/>
        <v>22</v>
      </c>
    </row>
    <row r="751" spans="2:5" ht="16.5" customHeight="1">
      <c r="B751" s="1486">
        <v>748</v>
      </c>
      <c r="C751" s="2094">
        <v>7536.375</v>
      </c>
      <c r="D751" s="2094">
        <v>4500</v>
      </c>
      <c r="E751" s="1650">
        <f t="shared" si="11"/>
        <v>23</v>
      </c>
    </row>
    <row r="752" spans="2:5" ht="16.5" customHeight="1">
      <c r="B752" s="1486">
        <v>749</v>
      </c>
      <c r="C752" s="2094">
        <v>7536.375</v>
      </c>
      <c r="D752" s="2094">
        <v>4500</v>
      </c>
      <c r="E752" s="1650">
        <f t="shared" si="11"/>
        <v>24</v>
      </c>
    </row>
    <row r="753" spans="2:5" ht="16.5" customHeight="1">
      <c r="B753" s="1486">
        <v>750</v>
      </c>
      <c r="C753" s="2094">
        <v>8613</v>
      </c>
      <c r="D753" s="2094">
        <v>4500</v>
      </c>
      <c r="E753" s="1650">
        <f t="shared" si="11"/>
        <v>0</v>
      </c>
    </row>
    <row r="754" spans="2:5" ht="16.5" customHeight="1">
      <c r="B754" s="1486">
        <v>751</v>
      </c>
      <c r="C754" s="2094">
        <v>8613</v>
      </c>
      <c r="D754" s="2094">
        <v>4500</v>
      </c>
      <c r="E754" s="1650">
        <f t="shared" si="11"/>
        <v>1</v>
      </c>
    </row>
    <row r="755" spans="2:5" ht="16.5" customHeight="1">
      <c r="B755" s="1486">
        <v>752</v>
      </c>
      <c r="C755" s="2094">
        <v>8613</v>
      </c>
      <c r="D755" s="2094">
        <v>4500</v>
      </c>
      <c r="E755" s="1650">
        <f t="shared" si="11"/>
        <v>2</v>
      </c>
    </row>
    <row r="756" spans="2:5" ht="16.5" customHeight="1">
      <c r="B756" s="1486">
        <v>753</v>
      </c>
      <c r="C756" s="2094">
        <v>8613</v>
      </c>
      <c r="D756" s="2094">
        <v>4500</v>
      </c>
      <c r="E756" s="1650">
        <f t="shared" si="11"/>
        <v>3</v>
      </c>
    </row>
    <row r="757" spans="2:5" ht="16.5" customHeight="1">
      <c r="B757" s="1486">
        <v>754</v>
      </c>
      <c r="C757" s="2094">
        <v>8613</v>
      </c>
      <c r="D757" s="2094">
        <v>4500</v>
      </c>
      <c r="E757" s="1650">
        <f t="shared" si="11"/>
        <v>4</v>
      </c>
    </row>
    <row r="758" spans="2:5" ht="16.5" customHeight="1">
      <c r="B758" s="1486">
        <v>755</v>
      </c>
      <c r="C758" s="2094">
        <v>8613</v>
      </c>
      <c r="D758" s="2094">
        <v>4500</v>
      </c>
      <c r="E758" s="1650">
        <f t="shared" si="11"/>
        <v>5</v>
      </c>
    </row>
    <row r="759" spans="2:5" ht="16.5" customHeight="1">
      <c r="B759" s="1486">
        <v>756</v>
      </c>
      <c r="C759" s="2094">
        <v>8613</v>
      </c>
      <c r="D759" s="2094">
        <v>4500</v>
      </c>
      <c r="E759" s="1650">
        <f t="shared" si="11"/>
        <v>6</v>
      </c>
    </row>
    <row r="760" spans="2:5" ht="16.5" customHeight="1">
      <c r="B760" s="1486">
        <v>757</v>
      </c>
      <c r="C760" s="2094">
        <v>8613</v>
      </c>
      <c r="D760" s="2094">
        <v>4500</v>
      </c>
      <c r="E760" s="1650">
        <f t="shared" si="11"/>
        <v>7</v>
      </c>
    </row>
    <row r="761" spans="2:5" ht="16.5" customHeight="1">
      <c r="B761" s="1486">
        <v>758</v>
      </c>
      <c r="C761" s="2094">
        <v>8613</v>
      </c>
      <c r="D761" s="2094">
        <v>4500</v>
      </c>
      <c r="E761" s="1650">
        <f t="shared" si="11"/>
        <v>8</v>
      </c>
    </row>
    <row r="762" spans="2:5" ht="16.5" customHeight="1">
      <c r="B762" s="1486">
        <v>759</v>
      </c>
      <c r="C762" s="2094">
        <v>8613</v>
      </c>
      <c r="D762" s="2094">
        <v>4500</v>
      </c>
      <c r="E762" s="1650">
        <f t="shared" si="11"/>
        <v>9</v>
      </c>
    </row>
    <row r="763" spans="2:5" ht="16.5" customHeight="1">
      <c r="B763" s="1486">
        <v>760</v>
      </c>
      <c r="C763" s="2094">
        <v>8613</v>
      </c>
      <c r="D763" s="2094">
        <v>4500</v>
      </c>
      <c r="E763" s="1650">
        <f t="shared" si="11"/>
        <v>10</v>
      </c>
    </row>
    <row r="764" spans="2:5" ht="16.5" customHeight="1">
      <c r="B764" s="1486">
        <v>761</v>
      </c>
      <c r="C764" s="2094">
        <v>8613</v>
      </c>
      <c r="D764" s="2094">
        <v>4500</v>
      </c>
      <c r="E764" s="1650">
        <f t="shared" si="11"/>
        <v>11</v>
      </c>
    </row>
    <row r="765" spans="2:5" ht="16.5" customHeight="1">
      <c r="B765" s="1486">
        <v>762</v>
      </c>
      <c r="C765" s="2094">
        <v>8613</v>
      </c>
      <c r="D765" s="2094">
        <v>4500</v>
      </c>
      <c r="E765" s="1650">
        <f t="shared" si="11"/>
        <v>12</v>
      </c>
    </row>
    <row r="766" spans="2:5" ht="16.5" customHeight="1">
      <c r="B766" s="1486">
        <v>763</v>
      </c>
      <c r="C766" s="2094">
        <v>8613</v>
      </c>
      <c r="D766" s="2094">
        <v>4500</v>
      </c>
      <c r="E766" s="1650">
        <f t="shared" si="11"/>
        <v>13</v>
      </c>
    </row>
    <row r="767" spans="2:5" ht="16.5" customHeight="1">
      <c r="B767" s="1486">
        <v>764</v>
      </c>
      <c r="C767" s="2094">
        <v>8613</v>
      </c>
      <c r="D767" s="2094">
        <v>4500</v>
      </c>
      <c r="E767" s="1650">
        <f t="shared" si="11"/>
        <v>14</v>
      </c>
    </row>
    <row r="768" spans="2:5" ht="16.5" customHeight="1">
      <c r="B768" s="1486">
        <v>765</v>
      </c>
      <c r="C768" s="2094">
        <v>8613</v>
      </c>
      <c r="D768" s="2094">
        <v>4500</v>
      </c>
      <c r="E768" s="1650">
        <f t="shared" si="11"/>
        <v>15</v>
      </c>
    </row>
    <row r="769" spans="2:5" ht="16.5" customHeight="1">
      <c r="B769" s="1486">
        <v>766</v>
      </c>
      <c r="C769" s="2094">
        <v>8613</v>
      </c>
      <c r="D769" s="2094">
        <v>4500</v>
      </c>
      <c r="E769" s="1650">
        <f t="shared" si="11"/>
        <v>16</v>
      </c>
    </row>
    <row r="770" spans="2:5" ht="16.5" customHeight="1">
      <c r="B770" s="1486">
        <v>767</v>
      </c>
      <c r="C770" s="2094">
        <v>8613</v>
      </c>
      <c r="D770" s="2094">
        <v>4500</v>
      </c>
      <c r="E770" s="1650">
        <f t="shared" si="11"/>
        <v>17</v>
      </c>
    </row>
    <row r="771" spans="2:5" ht="16.5" customHeight="1">
      <c r="B771" s="1486">
        <v>768</v>
      </c>
      <c r="C771" s="2094">
        <v>8613</v>
      </c>
      <c r="D771" s="2094">
        <v>4500</v>
      </c>
      <c r="E771" s="1650">
        <f t="shared" si="11"/>
        <v>18</v>
      </c>
    </row>
    <row r="772" spans="2:5" ht="16.5" customHeight="1">
      <c r="B772" s="1486">
        <v>769</v>
      </c>
      <c r="C772" s="2094">
        <v>8613</v>
      </c>
      <c r="D772" s="2094">
        <v>4500</v>
      </c>
      <c r="E772" s="1650">
        <f t="shared" ref="E772:E835" si="12">MOD(ROW()-3,25)</f>
        <v>19</v>
      </c>
    </row>
    <row r="773" spans="2:5" ht="16.5" customHeight="1">
      <c r="B773" s="1486">
        <v>770</v>
      </c>
      <c r="C773" s="2094">
        <v>8613</v>
      </c>
      <c r="D773" s="2094">
        <v>4500</v>
      </c>
      <c r="E773" s="1650">
        <f t="shared" si="12"/>
        <v>20</v>
      </c>
    </row>
    <row r="774" spans="2:5" ht="16.5" customHeight="1">
      <c r="B774" s="1486">
        <v>771</v>
      </c>
      <c r="C774" s="2094">
        <v>8613</v>
      </c>
      <c r="D774" s="2094">
        <v>4500</v>
      </c>
      <c r="E774" s="1650">
        <f t="shared" si="12"/>
        <v>21</v>
      </c>
    </row>
    <row r="775" spans="2:5" ht="16.5" customHeight="1">
      <c r="B775" s="1486">
        <v>772</v>
      </c>
      <c r="C775" s="2094">
        <v>8613</v>
      </c>
      <c r="D775" s="2094">
        <v>4500</v>
      </c>
      <c r="E775" s="1650">
        <f t="shared" si="12"/>
        <v>22</v>
      </c>
    </row>
    <row r="776" spans="2:5" ht="16.5" customHeight="1">
      <c r="B776" s="1486">
        <v>773</v>
      </c>
      <c r="C776" s="2094">
        <v>8613</v>
      </c>
      <c r="D776" s="2094">
        <v>4500</v>
      </c>
      <c r="E776" s="1650">
        <f t="shared" si="12"/>
        <v>23</v>
      </c>
    </row>
    <row r="777" spans="2:5" ht="16.5" customHeight="1">
      <c r="B777" s="1486">
        <v>774</v>
      </c>
      <c r="C777" s="2094">
        <v>8613</v>
      </c>
      <c r="D777" s="2094">
        <v>4500</v>
      </c>
      <c r="E777" s="1650">
        <f t="shared" si="12"/>
        <v>24</v>
      </c>
    </row>
    <row r="778" spans="2:5" ht="16.5" customHeight="1">
      <c r="B778" s="1486">
        <v>775</v>
      </c>
      <c r="C778" s="2094">
        <v>8613</v>
      </c>
      <c r="D778" s="2094">
        <v>5100</v>
      </c>
      <c r="E778" s="1650">
        <f t="shared" si="12"/>
        <v>0</v>
      </c>
    </row>
    <row r="779" spans="2:5" ht="16.5" customHeight="1">
      <c r="B779" s="1486">
        <v>776</v>
      </c>
      <c r="C779" s="2094">
        <v>8613</v>
      </c>
      <c r="D779" s="2094">
        <v>5100</v>
      </c>
      <c r="E779" s="1650">
        <f t="shared" si="12"/>
        <v>1</v>
      </c>
    </row>
    <row r="780" spans="2:5" ht="16.5" customHeight="1">
      <c r="B780" s="1486">
        <v>777</v>
      </c>
      <c r="C780" s="2094">
        <v>8613</v>
      </c>
      <c r="D780" s="2094">
        <v>5100</v>
      </c>
      <c r="E780" s="1650">
        <f t="shared" si="12"/>
        <v>2</v>
      </c>
    </row>
    <row r="781" spans="2:5" ht="16.5" customHeight="1">
      <c r="B781" s="1486">
        <v>778</v>
      </c>
      <c r="C781" s="2094">
        <v>8613</v>
      </c>
      <c r="D781" s="2094">
        <v>5100</v>
      </c>
      <c r="E781" s="1650">
        <f t="shared" si="12"/>
        <v>3</v>
      </c>
    </row>
    <row r="782" spans="2:5" ht="16.5" customHeight="1">
      <c r="B782" s="1486">
        <v>779</v>
      </c>
      <c r="C782" s="2094">
        <v>8613</v>
      </c>
      <c r="D782" s="2094">
        <v>5100</v>
      </c>
      <c r="E782" s="1650">
        <f t="shared" si="12"/>
        <v>4</v>
      </c>
    </row>
    <row r="783" spans="2:5" ht="16.5" customHeight="1">
      <c r="B783" s="1486">
        <v>780</v>
      </c>
      <c r="C783" s="2094">
        <v>8613</v>
      </c>
      <c r="D783" s="2094">
        <v>5100</v>
      </c>
      <c r="E783" s="1650">
        <f t="shared" si="12"/>
        <v>5</v>
      </c>
    </row>
    <row r="784" spans="2:5" ht="16.5" customHeight="1">
      <c r="B784" s="1486">
        <v>781</v>
      </c>
      <c r="C784" s="2094">
        <v>8613</v>
      </c>
      <c r="D784" s="2094">
        <v>5100</v>
      </c>
      <c r="E784" s="1650">
        <f t="shared" si="12"/>
        <v>6</v>
      </c>
    </row>
    <row r="785" spans="2:5" ht="16.5" customHeight="1">
      <c r="B785" s="1486">
        <v>782</v>
      </c>
      <c r="C785" s="2094">
        <v>8613</v>
      </c>
      <c r="D785" s="2094">
        <v>5100</v>
      </c>
      <c r="E785" s="1650">
        <f t="shared" si="12"/>
        <v>7</v>
      </c>
    </row>
    <row r="786" spans="2:5" ht="16.5" customHeight="1">
      <c r="B786" s="1486">
        <v>783</v>
      </c>
      <c r="C786" s="2094">
        <v>8613</v>
      </c>
      <c r="D786" s="2094">
        <v>5100</v>
      </c>
      <c r="E786" s="1650">
        <f t="shared" si="12"/>
        <v>8</v>
      </c>
    </row>
    <row r="787" spans="2:5" ht="16.5" customHeight="1">
      <c r="B787" s="1486">
        <v>784</v>
      </c>
      <c r="C787" s="2094">
        <v>8613</v>
      </c>
      <c r="D787" s="2094">
        <v>5100</v>
      </c>
      <c r="E787" s="1650">
        <f t="shared" si="12"/>
        <v>9</v>
      </c>
    </row>
    <row r="788" spans="2:5" ht="16.5" customHeight="1">
      <c r="B788" s="1486">
        <v>785</v>
      </c>
      <c r="C788" s="2094">
        <v>8613</v>
      </c>
      <c r="D788" s="2094">
        <v>5100</v>
      </c>
      <c r="E788" s="1650">
        <f t="shared" si="12"/>
        <v>10</v>
      </c>
    </row>
    <row r="789" spans="2:5" ht="16.5" customHeight="1">
      <c r="B789" s="1486">
        <v>786</v>
      </c>
      <c r="C789" s="2094">
        <v>8613</v>
      </c>
      <c r="D789" s="2094">
        <v>5100</v>
      </c>
      <c r="E789" s="1650">
        <f t="shared" si="12"/>
        <v>11</v>
      </c>
    </row>
    <row r="790" spans="2:5" ht="16.5" customHeight="1">
      <c r="B790" s="1486">
        <v>787</v>
      </c>
      <c r="C790" s="2094">
        <v>8613</v>
      </c>
      <c r="D790" s="2094">
        <v>5100</v>
      </c>
      <c r="E790" s="1650">
        <f t="shared" si="12"/>
        <v>12</v>
      </c>
    </row>
    <row r="791" spans="2:5" ht="16.5" customHeight="1">
      <c r="B791" s="1486">
        <v>788</v>
      </c>
      <c r="C791" s="2094">
        <v>8613</v>
      </c>
      <c r="D791" s="2094">
        <v>5100</v>
      </c>
      <c r="E791" s="1650">
        <f t="shared" si="12"/>
        <v>13</v>
      </c>
    </row>
    <row r="792" spans="2:5" ht="16.5" customHeight="1">
      <c r="B792" s="1486">
        <v>789</v>
      </c>
      <c r="C792" s="2094">
        <v>8613</v>
      </c>
      <c r="D792" s="2094">
        <v>5100</v>
      </c>
      <c r="E792" s="1650">
        <f t="shared" si="12"/>
        <v>14</v>
      </c>
    </row>
    <row r="793" spans="2:5" ht="16.5" customHeight="1">
      <c r="B793" s="1486">
        <v>790</v>
      </c>
      <c r="C793" s="2094">
        <v>8613</v>
      </c>
      <c r="D793" s="2094">
        <v>5100</v>
      </c>
      <c r="E793" s="1650">
        <f t="shared" si="12"/>
        <v>15</v>
      </c>
    </row>
    <row r="794" spans="2:5" ht="16.5" customHeight="1">
      <c r="B794" s="1486">
        <v>791</v>
      </c>
      <c r="C794" s="2094">
        <v>8613</v>
      </c>
      <c r="D794" s="2094">
        <v>5100</v>
      </c>
      <c r="E794" s="1650">
        <f t="shared" si="12"/>
        <v>16</v>
      </c>
    </row>
    <row r="795" spans="2:5" ht="16.5" customHeight="1">
      <c r="B795" s="1486">
        <v>792</v>
      </c>
      <c r="C795" s="2094">
        <v>8613</v>
      </c>
      <c r="D795" s="2094">
        <v>5100</v>
      </c>
      <c r="E795" s="1650">
        <f t="shared" si="12"/>
        <v>17</v>
      </c>
    </row>
    <row r="796" spans="2:5" ht="16.5" customHeight="1">
      <c r="B796" s="1486">
        <v>793</v>
      </c>
      <c r="C796" s="2094">
        <v>8613</v>
      </c>
      <c r="D796" s="2094">
        <v>5100</v>
      </c>
      <c r="E796" s="1650">
        <f t="shared" si="12"/>
        <v>18</v>
      </c>
    </row>
    <row r="797" spans="2:5" ht="16.5" customHeight="1">
      <c r="B797" s="1486">
        <v>794</v>
      </c>
      <c r="C797" s="2094">
        <v>8613</v>
      </c>
      <c r="D797" s="2094">
        <v>5100</v>
      </c>
      <c r="E797" s="1650">
        <f t="shared" si="12"/>
        <v>19</v>
      </c>
    </row>
    <row r="798" spans="2:5" ht="16.5" customHeight="1">
      <c r="B798" s="1486">
        <v>795</v>
      </c>
      <c r="C798" s="2094">
        <v>8613</v>
      </c>
      <c r="D798" s="2094">
        <v>5100</v>
      </c>
      <c r="E798" s="1650">
        <f t="shared" si="12"/>
        <v>20</v>
      </c>
    </row>
    <row r="799" spans="2:5" ht="16.5" customHeight="1">
      <c r="B799" s="1486">
        <v>796</v>
      </c>
      <c r="C799" s="2094">
        <v>8613</v>
      </c>
      <c r="D799" s="2094">
        <v>5100</v>
      </c>
      <c r="E799" s="1650">
        <f t="shared" si="12"/>
        <v>21</v>
      </c>
    </row>
    <row r="800" spans="2:5" ht="16.5" customHeight="1">
      <c r="B800" s="1486">
        <v>797</v>
      </c>
      <c r="C800" s="2094">
        <v>8613</v>
      </c>
      <c r="D800" s="2094">
        <v>5100</v>
      </c>
      <c r="E800" s="1650">
        <f t="shared" si="12"/>
        <v>22</v>
      </c>
    </row>
    <row r="801" spans="2:5" ht="16.5" customHeight="1">
      <c r="B801" s="1486">
        <v>798</v>
      </c>
      <c r="C801" s="2094">
        <v>8613</v>
      </c>
      <c r="D801" s="2094">
        <v>5100</v>
      </c>
      <c r="E801" s="1650">
        <f t="shared" si="12"/>
        <v>23</v>
      </c>
    </row>
    <row r="802" spans="2:5" ht="16.5" customHeight="1">
      <c r="B802" s="1486">
        <v>799</v>
      </c>
      <c r="C802" s="2094">
        <v>8613</v>
      </c>
      <c r="D802" s="2094">
        <v>5100</v>
      </c>
      <c r="E802" s="1650">
        <f t="shared" si="12"/>
        <v>24</v>
      </c>
    </row>
    <row r="803" spans="2:5" ht="16.5" customHeight="1">
      <c r="B803" s="1486">
        <v>800</v>
      </c>
      <c r="C803" s="2094">
        <v>11107.800000000001</v>
      </c>
      <c r="D803" s="2094">
        <v>5100</v>
      </c>
      <c r="E803" s="1650">
        <f t="shared" si="12"/>
        <v>0</v>
      </c>
    </row>
    <row r="804" spans="2:5" ht="16.5" customHeight="1">
      <c r="B804" s="1486">
        <v>801</v>
      </c>
      <c r="C804" s="2094">
        <v>11107.800000000001</v>
      </c>
      <c r="D804" s="2094">
        <v>5100</v>
      </c>
      <c r="E804" s="1650">
        <f t="shared" si="12"/>
        <v>1</v>
      </c>
    </row>
    <row r="805" spans="2:5" ht="16.5" customHeight="1">
      <c r="B805" s="1486">
        <v>802</v>
      </c>
      <c r="C805" s="2094">
        <v>11107.800000000001</v>
      </c>
      <c r="D805" s="2094">
        <v>5100</v>
      </c>
      <c r="E805" s="1650">
        <f t="shared" si="12"/>
        <v>2</v>
      </c>
    </row>
    <row r="806" spans="2:5" ht="16.5" customHeight="1">
      <c r="B806" s="1486">
        <v>803</v>
      </c>
      <c r="C806" s="2094">
        <v>11107.800000000001</v>
      </c>
      <c r="D806" s="2094">
        <v>5100</v>
      </c>
      <c r="E806" s="1650">
        <f t="shared" si="12"/>
        <v>3</v>
      </c>
    </row>
    <row r="807" spans="2:5" ht="16.5" customHeight="1">
      <c r="B807" s="1486">
        <v>804</v>
      </c>
      <c r="C807" s="2094">
        <v>11107.800000000001</v>
      </c>
      <c r="D807" s="2094">
        <v>5100</v>
      </c>
      <c r="E807" s="1650">
        <f t="shared" si="12"/>
        <v>4</v>
      </c>
    </row>
    <row r="808" spans="2:5" ht="16.5" customHeight="1">
      <c r="B808" s="1486">
        <v>805</v>
      </c>
      <c r="C808" s="2094">
        <v>11107.800000000001</v>
      </c>
      <c r="D808" s="2094">
        <v>5100</v>
      </c>
      <c r="E808" s="1650">
        <f t="shared" si="12"/>
        <v>5</v>
      </c>
    </row>
    <row r="809" spans="2:5" ht="16.5" customHeight="1">
      <c r="B809" s="1486">
        <v>806</v>
      </c>
      <c r="C809" s="2094">
        <v>11107.800000000001</v>
      </c>
      <c r="D809" s="2094">
        <v>5100</v>
      </c>
      <c r="E809" s="1650">
        <f t="shared" si="12"/>
        <v>6</v>
      </c>
    </row>
    <row r="810" spans="2:5" ht="16.5" customHeight="1">
      <c r="B810" s="1486">
        <v>807</v>
      </c>
      <c r="C810" s="2094">
        <v>11107.800000000001</v>
      </c>
      <c r="D810" s="2094">
        <v>5100</v>
      </c>
      <c r="E810" s="1650">
        <f t="shared" si="12"/>
        <v>7</v>
      </c>
    </row>
    <row r="811" spans="2:5" ht="16.5" customHeight="1">
      <c r="B811" s="1486">
        <v>808</v>
      </c>
      <c r="C811" s="2094">
        <v>11107.800000000001</v>
      </c>
      <c r="D811" s="2094">
        <v>5100</v>
      </c>
      <c r="E811" s="1650">
        <f t="shared" si="12"/>
        <v>8</v>
      </c>
    </row>
    <row r="812" spans="2:5" ht="16.5" customHeight="1">
      <c r="B812" s="1486">
        <v>809</v>
      </c>
      <c r="C812" s="2094">
        <v>11107.800000000001</v>
      </c>
      <c r="D812" s="2094">
        <v>5100</v>
      </c>
      <c r="E812" s="1650">
        <f t="shared" si="12"/>
        <v>9</v>
      </c>
    </row>
    <row r="813" spans="2:5" ht="16.5" customHeight="1">
      <c r="B813" s="1486">
        <v>810</v>
      </c>
      <c r="C813" s="2094">
        <v>11107.800000000001</v>
      </c>
      <c r="D813" s="2094">
        <v>5100</v>
      </c>
      <c r="E813" s="1650">
        <f t="shared" si="12"/>
        <v>10</v>
      </c>
    </row>
    <row r="814" spans="2:5" ht="16.5" customHeight="1">
      <c r="B814" s="1486">
        <v>811</v>
      </c>
      <c r="C814" s="2094">
        <v>11107.800000000001</v>
      </c>
      <c r="D814" s="2094">
        <v>5100</v>
      </c>
      <c r="E814" s="1650">
        <f t="shared" si="12"/>
        <v>11</v>
      </c>
    </row>
    <row r="815" spans="2:5" ht="16.5" customHeight="1">
      <c r="B815" s="1486">
        <v>812</v>
      </c>
      <c r="C815" s="2094">
        <v>11107.800000000001</v>
      </c>
      <c r="D815" s="2094">
        <v>5100</v>
      </c>
      <c r="E815" s="1650">
        <f t="shared" si="12"/>
        <v>12</v>
      </c>
    </row>
    <row r="816" spans="2:5" ht="16.5" customHeight="1">
      <c r="B816" s="1486">
        <v>813</v>
      </c>
      <c r="C816" s="2094">
        <v>11107.800000000001</v>
      </c>
      <c r="D816" s="2094">
        <v>5100</v>
      </c>
      <c r="E816" s="1650">
        <f t="shared" si="12"/>
        <v>13</v>
      </c>
    </row>
    <row r="817" spans="2:5" ht="16.5" customHeight="1">
      <c r="B817" s="1486">
        <v>814</v>
      </c>
      <c r="C817" s="2094">
        <v>11107.800000000001</v>
      </c>
      <c r="D817" s="2094">
        <v>5100</v>
      </c>
      <c r="E817" s="1650">
        <f t="shared" si="12"/>
        <v>14</v>
      </c>
    </row>
    <row r="818" spans="2:5" ht="16.5" customHeight="1">
      <c r="B818" s="1486">
        <v>815</v>
      </c>
      <c r="C818" s="2094">
        <v>11107.800000000001</v>
      </c>
      <c r="D818" s="2094">
        <v>5100</v>
      </c>
      <c r="E818" s="1650">
        <f t="shared" si="12"/>
        <v>15</v>
      </c>
    </row>
    <row r="819" spans="2:5" ht="16.5" customHeight="1">
      <c r="B819" s="1486">
        <v>816</v>
      </c>
      <c r="C819" s="2094">
        <v>11107.800000000001</v>
      </c>
      <c r="D819" s="2094">
        <v>5100</v>
      </c>
      <c r="E819" s="1650">
        <f t="shared" si="12"/>
        <v>16</v>
      </c>
    </row>
    <row r="820" spans="2:5" ht="16.5" customHeight="1">
      <c r="B820" s="1486">
        <v>817</v>
      </c>
      <c r="C820" s="2094">
        <v>11107.800000000001</v>
      </c>
      <c r="D820" s="2094">
        <v>5100</v>
      </c>
      <c r="E820" s="1650">
        <f t="shared" si="12"/>
        <v>17</v>
      </c>
    </row>
    <row r="821" spans="2:5" ht="16.5" customHeight="1">
      <c r="B821" s="1486">
        <v>818</v>
      </c>
      <c r="C821" s="2094">
        <v>11107.800000000001</v>
      </c>
      <c r="D821" s="2094">
        <v>5100</v>
      </c>
      <c r="E821" s="1650">
        <f t="shared" si="12"/>
        <v>18</v>
      </c>
    </row>
    <row r="822" spans="2:5" ht="16.5" customHeight="1">
      <c r="B822" s="1486">
        <v>819</v>
      </c>
      <c r="C822" s="2094">
        <v>11107.800000000001</v>
      </c>
      <c r="D822" s="2094">
        <v>5100</v>
      </c>
      <c r="E822" s="1650">
        <f t="shared" si="12"/>
        <v>19</v>
      </c>
    </row>
    <row r="823" spans="2:5" ht="16.5" customHeight="1">
      <c r="B823" s="1486">
        <v>820</v>
      </c>
      <c r="C823" s="2094">
        <v>11107.800000000001</v>
      </c>
      <c r="D823" s="2094">
        <v>5100</v>
      </c>
      <c r="E823" s="1650">
        <f t="shared" si="12"/>
        <v>20</v>
      </c>
    </row>
    <row r="824" spans="2:5" ht="16.5" customHeight="1">
      <c r="B824" s="1486">
        <v>821</v>
      </c>
      <c r="C824" s="2094">
        <v>11107.800000000001</v>
      </c>
      <c r="D824" s="2094">
        <v>5100</v>
      </c>
      <c r="E824" s="1650">
        <f t="shared" si="12"/>
        <v>21</v>
      </c>
    </row>
    <row r="825" spans="2:5" ht="16.5" customHeight="1">
      <c r="B825" s="1486">
        <v>822</v>
      </c>
      <c r="C825" s="2094">
        <v>11107.800000000001</v>
      </c>
      <c r="D825" s="2094">
        <v>5100</v>
      </c>
      <c r="E825" s="1650">
        <f t="shared" si="12"/>
        <v>22</v>
      </c>
    </row>
    <row r="826" spans="2:5" ht="16.5" customHeight="1">
      <c r="B826" s="1486">
        <v>823</v>
      </c>
      <c r="C826" s="2094">
        <v>11107.800000000001</v>
      </c>
      <c r="D826" s="2094">
        <v>5100</v>
      </c>
      <c r="E826" s="1650">
        <f t="shared" si="12"/>
        <v>23</v>
      </c>
    </row>
    <row r="827" spans="2:5" ht="16.5" customHeight="1">
      <c r="B827" s="1486">
        <v>824</v>
      </c>
      <c r="C827" s="2094">
        <v>11107.800000000001</v>
      </c>
      <c r="D827" s="2094">
        <v>5100</v>
      </c>
      <c r="E827" s="1650">
        <f t="shared" si="12"/>
        <v>24</v>
      </c>
    </row>
    <row r="828" spans="2:5" ht="16.5" customHeight="1">
      <c r="B828" s="1486">
        <v>825</v>
      </c>
      <c r="C828" s="2094">
        <v>11107.800000000001</v>
      </c>
      <c r="D828" s="2094">
        <v>5737.5</v>
      </c>
      <c r="E828" s="1650">
        <f t="shared" si="12"/>
        <v>0</v>
      </c>
    </row>
    <row r="829" spans="2:5" ht="16.5" customHeight="1">
      <c r="B829" s="1486">
        <v>826</v>
      </c>
      <c r="C829" s="2094">
        <v>11107.800000000001</v>
      </c>
      <c r="D829" s="2094">
        <v>5737.5</v>
      </c>
      <c r="E829" s="1650">
        <f t="shared" si="12"/>
        <v>1</v>
      </c>
    </row>
    <row r="830" spans="2:5" ht="16.5" customHeight="1">
      <c r="B830" s="1486">
        <v>827</v>
      </c>
      <c r="C830" s="2094">
        <v>11107.800000000001</v>
      </c>
      <c r="D830" s="2094">
        <v>5737.5</v>
      </c>
      <c r="E830" s="1650">
        <f t="shared" si="12"/>
        <v>2</v>
      </c>
    </row>
    <row r="831" spans="2:5" ht="16.5" customHeight="1">
      <c r="B831" s="1486">
        <v>828</v>
      </c>
      <c r="C831" s="2094">
        <v>11107.800000000001</v>
      </c>
      <c r="D831" s="2094">
        <v>5737.5</v>
      </c>
      <c r="E831" s="1650">
        <f t="shared" si="12"/>
        <v>3</v>
      </c>
    </row>
    <row r="832" spans="2:5" ht="16.5" customHeight="1">
      <c r="B832" s="1486">
        <v>829</v>
      </c>
      <c r="C832" s="2094">
        <v>11107.800000000001</v>
      </c>
      <c r="D832" s="2094">
        <v>5737.5</v>
      </c>
      <c r="E832" s="1650">
        <f t="shared" si="12"/>
        <v>4</v>
      </c>
    </row>
    <row r="833" spans="2:5" ht="16.5" customHeight="1">
      <c r="B833" s="1486">
        <v>830</v>
      </c>
      <c r="C833" s="2094">
        <v>11107.800000000001</v>
      </c>
      <c r="D833" s="2094">
        <v>5737.5</v>
      </c>
      <c r="E833" s="1650">
        <f t="shared" si="12"/>
        <v>5</v>
      </c>
    </row>
    <row r="834" spans="2:5" ht="16.5" customHeight="1">
      <c r="B834" s="1486">
        <v>831</v>
      </c>
      <c r="C834" s="2094">
        <v>11107.800000000001</v>
      </c>
      <c r="D834" s="2094">
        <v>5737.5</v>
      </c>
      <c r="E834" s="1650">
        <f t="shared" si="12"/>
        <v>6</v>
      </c>
    </row>
    <row r="835" spans="2:5" ht="16.5" customHeight="1">
      <c r="B835" s="1486">
        <v>832</v>
      </c>
      <c r="C835" s="2094">
        <v>11107.800000000001</v>
      </c>
      <c r="D835" s="2094">
        <v>5737.5</v>
      </c>
      <c r="E835" s="1650">
        <f t="shared" si="12"/>
        <v>7</v>
      </c>
    </row>
    <row r="836" spans="2:5" ht="16.5" customHeight="1">
      <c r="B836" s="1486">
        <v>833</v>
      </c>
      <c r="C836" s="2094">
        <v>11107.800000000001</v>
      </c>
      <c r="D836" s="2094">
        <v>5737.5</v>
      </c>
      <c r="E836" s="1650">
        <f t="shared" ref="E836:E899" si="13">MOD(ROW()-3,25)</f>
        <v>8</v>
      </c>
    </row>
    <row r="837" spans="2:5" ht="16.5" customHeight="1">
      <c r="B837" s="1486">
        <v>834</v>
      </c>
      <c r="C837" s="2094">
        <v>11107.800000000001</v>
      </c>
      <c r="D837" s="2094">
        <v>5737.5</v>
      </c>
      <c r="E837" s="1650">
        <f t="shared" si="13"/>
        <v>9</v>
      </c>
    </row>
    <row r="838" spans="2:5" ht="16.5" customHeight="1">
      <c r="B838" s="1486">
        <v>835</v>
      </c>
      <c r="C838" s="2094">
        <v>11107.800000000001</v>
      </c>
      <c r="D838" s="2094">
        <v>5737.5</v>
      </c>
      <c r="E838" s="1650">
        <f t="shared" si="13"/>
        <v>10</v>
      </c>
    </row>
    <row r="839" spans="2:5" ht="16.5" customHeight="1">
      <c r="B839" s="1486">
        <v>836</v>
      </c>
      <c r="C839" s="2094">
        <v>11107.800000000001</v>
      </c>
      <c r="D839" s="2094">
        <v>5737.5</v>
      </c>
      <c r="E839" s="1650">
        <f t="shared" si="13"/>
        <v>11</v>
      </c>
    </row>
    <row r="840" spans="2:5" ht="16.5" customHeight="1">
      <c r="B840" s="1486">
        <v>837</v>
      </c>
      <c r="C840" s="2094">
        <v>11107.800000000001</v>
      </c>
      <c r="D840" s="2094">
        <v>5737.5</v>
      </c>
      <c r="E840" s="1650">
        <f t="shared" si="13"/>
        <v>12</v>
      </c>
    </row>
    <row r="841" spans="2:5" ht="16.5" customHeight="1">
      <c r="B841" s="1486">
        <v>838</v>
      </c>
      <c r="C841" s="2094">
        <v>11107.800000000001</v>
      </c>
      <c r="D841" s="2094">
        <v>5737.5</v>
      </c>
      <c r="E841" s="1650">
        <f t="shared" si="13"/>
        <v>13</v>
      </c>
    </row>
    <row r="842" spans="2:5" ht="16.5" customHeight="1">
      <c r="B842" s="1486">
        <v>839</v>
      </c>
      <c r="C842" s="2094">
        <v>11107.800000000001</v>
      </c>
      <c r="D842" s="2094">
        <v>5737.5</v>
      </c>
      <c r="E842" s="1650">
        <f t="shared" si="13"/>
        <v>14</v>
      </c>
    </row>
    <row r="843" spans="2:5" ht="16.5" customHeight="1">
      <c r="B843" s="1486">
        <v>840</v>
      </c>
      <c r="C843" s="2094">
        <v>11107.800000000001</v>
      </c>
      <c r="D843" s="2094">
        <v>5737.5</v>
      </c>
      <c r="E843" s="1650">
        <f t="shared" si="13"/>
        <v>15</v>
      </c>
    </row>
    <row r="844" spans="2:5" ht="16.5" customHeight="1">
      <c r="B844" s="1486">
        <v>841</v>
      </c>
      <c r="C844" s="2094">
        <v>11107.800000000001</v>
      </c>
      <c r="D844" s="2094">
        <v>5737.5</v>
      </c>
      <c r="E844" s="1650">
        <f t="shared" si="13"/>
        <v>16</v>
      </c>
    </row>
    <row r="845" spans="2:5" ht="16.5" customHeight="1">
      <c r="B845" s="1486">
        <v>842</v>
      </c>
      <c r="C845" s="2094">
        <v>11107.800000000001</v>
      </c>
      <c r="D845" s="2094">
        <v>5737.5</v>
      </c>
      <c r="E845" s="1650">
        <f t="shared" si="13"/>
        <v>17</v>
      </c>
    </row>
    <row r="846" spans="2:5" ht="16.5" customHeight="1">
      <c r="B846" s="1486">
        <v>843</v>
      </c>
      <c r="C846" s="2094">
        <v>11107.800000000001</v>
      </c>
      <c r="D846" s="2094">
        <v>5737.5</v>
      </c>
      <c r="E846" s="1650">
        <f t="shared" si="13"/>
        <v>18</v>
      </c>
    </row>
    <row r="847" spans="2:5" ht="16.5" customHeight="1">
      <c r="B847" s="1486">
        <v>844</v>
      </c>
      <c r="C847" s="2094">
        <v>11107.800000000001</v>
      </c>
      <c r="D847" s="2094">
        <v>5737.5</v>
      </c>
      <c r="E847" s="1650">
        <f t="shared" si="13"/>
        <v>19</v>
      </c>
    </row>
    <row r="848" spans="2:5" ht="16.5" customHeight="1">
      <c r="B848" s="1486">
        <v>845</v>
      </c>
      <c r="C848" s="2094">
        <v>11107.800000000001</v>
      </c>
      <c r="D848" s="2094">
        <v>5737.5</v>
      </c>
      <c r="E848" s="1650">
        <f t="shared" si="13"/>
        <v>20</v>
      </c>
    </row>
    <row r="849" spans="2:5" ht="16.5" customHeight="1">
      <c r="B849" s="1486">
        <v>846</v>
      </c>
      <c r="C849" s="2094">
        <v>11107.800000000001</v>
      </c>
      <c r="D849" s="2094">
        <v>5737.5</v>
      </c>
      <c r="E849" s="1650">
        <f t="shared" si="13"/>
        <v>21</v>
      </c>
    </row>
    <row r="850" spans="2:5" ht="16.5" customHeight="1">
      <c r="B850" s="1486">
        <v>847</v>
      </c>
      <c r="C850" s="2094">
        <v>11107.800000000001</v>
      </c>
      <c r="D850" s="2094">
        <v>5737.5</v>
      </c>
      <c r="E850" s="1650">
        <f t="shared" si="13"/>
        <v>22</v>
      </c>
    </row>
    <row r="851" spans="2:5" ht="16.5" customHeight="1">
      <c r="B851" s="1486">
        <v>848</v>
      </c>
      <c r="C851" s="2094">
        <v>11107.800000000001</v>
      </c>
      <c r="D851" s="2094">
        <v>5737.5</v>
      </c>
      <c r="E851" s="1650">
        <f t="shared" si="13"/>
        <v>23</v>
      </c>
    </row>
    <row r="852" spans="2:5" ht="16.5" customHeight="1">
      <c r="B852" s="1486">
        <v>849</v>
      </c>
      <c r="C852" s="2094">
        <v>11107.800000000001</v>
      </c>
      <c r="D852" s="2094">
        <v>5737.5</v>
      </c>
      <c r="E852" s="1650">
        <f t="shared" si="13"/>
        <v>24</v>
      </c>
    </row>
    <row r="853" spans="2:5" ht="16.5" customHeight="1">
      <c r="B853" s="1486">
        <v>850</v>
      </c>
      <c r="C853" s="2094">
        <v>12496.275000000001</v>
      </c>
      <c r="D853" s="2094">
        <v>5737.5</v>
      </c>
      <c r="E853" s="1650">
        <f t="shared" si="13"/>
        <v>0</v>
      </c>
    </row>
    <row r="854" spans="2:5" ht="16.5" customHeight="1">
      <c r="B854" s="1486">
        <v>851</v>
      </c>
      <c r="C854" s="2094">
        <v>12496.275000000001</v>
      </c>
      <c r="D854" s="2094">
        <v>5737.5</v>
      </c>
      <c r="E854" s="1650">
        <f t="shared" si="13"/>
        <v>1</v>
      </c>
    </row>
    <row r="855" spans="2:5" ht="16.5" customHeight="1">
      <c r="B855" s="1486">
        <v>852</v>
      </c>
      <c r="C855" s="2094">
        <v>12496.275000000001</v>
      </c>
      <c r="D855" s="2094">
        <v>5737.5</v>
      </c>
      <c r="E855" s="1650">
        <f t="shared" si="13"/>
        <v>2</v>
      </c>
    </row>
    <row r="856" spans="2:5" ht="16.5" customHeight="1">
      <c r="B856" s="1486">
        <v>853</v>
      </c>
      <c r="C856" s="2094">
        <v>12496.275000000001</v>
      </c>
      <c r="D856" s="2094">
        <v>5737.5</v>
      </c>
      <c r="E856" s="1650">
        <f t="shared" si="13"/>
        <v>3</v>
      </c>
    </row>
    <row r="857" spans="2:5" ht="16.5" customHeight="1">
      <c r="B857" s="1486">
        <v>854</v>
      </c>
      <c r="C857" s="2094">
        <v>12496.275000000001</v>
      </c>
      <c r="D857" s="2094">
        <v>5737.5</v>
      </c>
      <c r="E857" s="1650">
        <f t="shared" si="13"/>
        <v>4</v>
      </c>
    </row>
    <row r="858" spans="2:5" ht="16.5" customHeight="1">
      <c r="B858" s="1486">
        <v>855</v>
      </c>
      <c r="C858" s="2094">
        <v>12496.275000000001</v>
      </c>
      <c r="D858" s="2094">
        <v>5737.5</v>
      </c>
      <c r="E858" s="1650">
        <f t="shared" si="13"/>
        <v>5</v>
      </c>
    </row>
    <row r="859" spans="2:5" ht="16.5" customHeight="1">
      <c r="B859" s="1486">
        <v>856</v>
      </c>
      <c r="C859" s="2094">
        <v>12496.275000000001</v>
      </c>
      <c r="D859" s="2094">
        <v>5737.5</v>
      </c>
      <c r="E859" s="1650">
        <f t="shared" si="13"/>
        <v>6</v>
      </c>
    </row>
    <row r="860" spans="2:5" ht="16.5" customHeight="1">
      <c r="B860" s="1486">
        <v>857</v>
      </c>
      <c r="C860" s="2094">
        <v>12496.275000000001</v>
      </c>
      <c r="D860" s="2094">
        <v>5737.5</v>
      </c>
      <c r="E860" s="1650">
        <f t="shared" si="13"/>
        <v>7</v>
      </c>
    </row>
    <row r="861" spans="2:5" ht="16.5" customHeight="1">
      <c r="B861" s="1486">
        <v>858</v>
      </c>
      <c r="C861" s="2094">
        <v>12496.275000000001</v>
      </c>
      <c r="D861" s="2094">
        <v>5737.5</v>
      </c>
      <c r="E861" s="1650">
        <f t="shared" si="13"/>
        <v>8</v>
      </c>
    </row>
    <row r="862" spans="2:5" ht="16.5" customHeight="1">
      <c r="B862" s="1486">
        <v>859</v>
      </c>
      <c r="C862" s="2094">
        <v>12496.275000000001</v>
      </c>
      <c r="D862" s="2094">
        <v>5737.5</v>
      </c>
      <c r="E862" s="1650">
        <f t="shared" si="13"/>
        <v>9</v>
      </c>
    </row>
    <row r="863" spans="2:5" ht="16.5" customHeight="1">
      <c r="B863" s="1486">
        <v>860</v>
      </c>
      <c r="C863" s="2094">
        <v>12496.275000000001</v>
      </c>
      <c r="D863" s="2094">
        <v>5737.5</v>
      </c>
      <c r="E863" s="1650">
        <f t="shared" si="13"/>
        <v>10</v>
      </c>
    </row>
    <row r="864" spans="2:5" ht="16.5" customHeight="1">
      <c r="B864" s="1486">
        <v>861</v>
      </c>
      <c r="C864" s="2094">
        <v>12496.275000000001</v>
      </c>
      <c r="D864" s="2094">
        <v>5737.5</v>
      </c>
      <c r="E864" s="1650">
        <f t="shared" si="13"/>
        <v>11</v>
      </c>
    </row>
    <row r="865" spans="2:5" ht="16.5" customHeight="1">
      <c r="B865" s="1486">
        <v>862</v>
      </c>
      <c r="C865" s="2094">
        <v>12496.275000000001</v>
      </c>
      <c r="D865" s="2094">
        <v>5737.5</v>
      </c>
      <c r="E865" s="1650">
        <f t="shared" si="13"/>
        <v>12</v>
      </c>
    </row>
    <row r="866" spans="2:5" ht="16.5" customHeight="1">
      <c r="B866" s="1486">
        <v>863</v>
      </c>
      <c r="C866" s="2094">
        <v>12496.275000000001</v>
      </c>
      <c r="D866" s="2094">
        <v>5737.5</v>
      </c>
      <c r="E866" s="1650">
        <f t="shared" si="13"/>
        <v>13</v>
      </c>
    </row>
    <row r="867" spans="2:5" ht="16.5" customHeight="1">
      <c r="B867" s="1486">
        <v>864</v>
      </c>
      <c r="C867" s="2094">
        <v>12496.275000000001</v>
      </c>
      <c r="D867" s="2094">
        <v>5737.5</v>
      </c>
      <c r="E867" s="1650">
        <f t="shared" si="13"/>
        <v>14</v>
      </c>
    </row>
    <row r="868" spans="2:5" ht="16.5" customHeight="1">
      <c r="B868" s="1486">
        <v>865</v>
      </c>
      <c r="C868" s="2094">
        <v>12496.275000000001</v>
      </c>
      <c r="D868" s="2094">
        <v>5737.5</v>
      </c>
      <c r="E868" s="1650">
        <f t="shared" si="13"/>
        <v>15</v>
      </c>
    </row>
    <row r="869" spans="2:5" ht="16.5" customHeight="1">
      <c r="B869" s="1486">
        <v>866</v>
      </c>
      <c r="C869" s="2094">
        <v>12496.275000000001</v>
      </c>
      <c r="D869" s="2094">
        <v>5737.5</v>
      </c>
      <c r="E869" s="1650">
        <f t="shared" si="13"/>
        <v>16</v>
      </c>
    </row>
    <row r="870" spans="2:5" ht="16.5" customHeight="1">
      <c r="B870" s="1486">
        <v>867</v>
      </c>
      <c r="C870" s="2094">
        <v>12496.275000000001</v>
      </c>
      <c r="D870" s="2094">
        <v>5737.5</v>
      </c>
      <c r="E870" s="1650">
        <f t="shared" si="13"/>
        <v>17</v>
      </c>
    </row>
    <row r="871" spans="2:5" ht="16.5" customHeight="1">
      <c r="B871" s="1486">
        <v>868</v>
      </c>
      <c r="C871" s="2094">
        <v>12496.275000000001</v>
      </c>
      <c r="D871" s="2094">
        <v>5737.5</v>
      </c>
      <c r="E871" s="1650">
        <f t="shared" si="13"/>
        <v>18</v>
      </c>
    </row>
    <row r="872" spans="2:5" ht="16.5" customHeight="1">
      <c r="B872" s="1486">
        <v>869</v>
      </c>
      <c r="C872" s="2094">
        <v>12496.275000000001</v>
      </c>
      <c r="D872" s="2094">
        <v>5737.5</v>
      </c>
      <c r="E872" s="1650">
        <f t="shared" si="13"/>
        <v>19</v>
      </c>
    </row>
    <row r="873" spans="2:5" ht="16.5" customHeight="1">
      <c r="B873" s="1486">
        <v>870</v>
      </c>
      <c r="C873" s="2094">
        <v>12496.275000000001</v>
      </c>
      <c r="D873" s="2094">
        <v>5737.5</v>
      </c>
      <c r="E873" s="1650">
        <f t="shared" si="13"/>
        <v>20</v>
      </c>
    </row>
    <row r="874" spans="2:5" ht="16.5" customHeight="1">
      <c r="B874" s="1486">
        <v>871</v>
      </c>
      <c r="C874" s="2094">
        <v>12496.275000000001</v>
      </c>
      <c r="D874" s="2094">
        <v>5737.5</v>
      </c>
      <c r="E874" s="1650">
        <f t="shared" si="13"/>
        <v>21</v>
      </c>
    </row>
    <row r="875" spans="2:5" ht="16.5" customHeight="1">
      <c r="B875" s="1486">
        <v>872</v>
      </c>
      <c r="C875" s="2094">
        <v>12496.275000000001</v>
      </c>
      <c r="D875" s="2094">
        <v>5737.5</v>
      </c>
      <c r="E875" s="1650">
        <f t="shared" si="13"/>
        <v>22</v>
      </c>
    </row>
    <row r="876" spans="2:5" ht="16.5" customHeight="1">
      <c r="B876" s="1486">
        <v>873</v>
      </c>
      <c r="C876" s="2094">
        <v>12496.275000000001</v>
      </c>
      <c r="D876" s="2094">
        <v>5737.5</v>
      </c>
      <c r="E876" s="1650">
        <f t="shared" si="13"/>
        <v>23</v>
      </c>
    </row>
    <row r="877" spans="2:5" ht="16.5" customHeight="1">
      <c r="B877" s="1486">
        <v>874</v>
      </c>
      <c r="C877" s="2094">
        <v>12496.275000000001</v>
      </c>
      <c r="D877" s="2094">
        <v>5737.5</v>
      </c>
      <c r="E877" s="1650">
        <f t="shared" si="13"/>
        <v>24</v>
      </c>
    </row>
    <row r="878" spans="2:5" ht="16.5" customHeight="1">
      <c r="B878" s="1486">
        <v>875</v>
      </c>
      <c r="C878" s="2094">
        <v>12496.275000000001</v>
      </c>
      <c r="D878" s="2094">
        <v>6412.5</v>
      </c>
      <c r="E878" s="1650">
        <f t="shared" si="13"/>
        <v>0</v>
      </c>
    </row>
    <row r="879" spans="2:5" ht="16.5" customHeight="1">
      <c r="B879" s="1486">
        <v>876</v>
      </c>
      <c r="C879" s="2094">
        <v>12496.275000000001</v>
      </c>
      <c r="D879" s="2094">
        <v>6412.5</v>
      </c>
      <c r="E879" s="1650">
        <f t="shared" si="13"/>
        <v>1</v>
      </c>
    </row>
    <row r="880" spans="2:5" ht="16.5" customHeight="1">
      <c r="B880" s="1486">
        <v>877</v>
      </c>
      <c r="C880" s="2094">
        <v>12496.275000000001</v>
      </c>
      <c r="D880" s="2094">
        <v>6412.5</v>
      </c>
      <c r="E880" s="1650">
        <f t="shared" si="13"/>
        <v>2</v>
      </c>
    </row>
    <row r="881" spans="2:5" ht="16.5" customHeight="1">
      <c r="B881" s="1486">
        <v>878</v>
      </c>
      <c r="C881" s="2094">
        <v>12496.275000000001</v>
      </c>
      <c r="D881" s="2094">
        <v>6412.5</v>
      </c>
      <c r="E881" s="1650">
        <f t="shared" si="13"/>
        <v>3</v>
      </c>
    </row>
    <row r="882" spans="2:5" ht="16.5" customHeight="1">
      <c r="B882" s="1486">
        <v>879</v>
      </c>
      <c r="C882" s="2094">
        <v>12496.275000000001</v>
      </c>
      <c r="D882" s="2094">
        <v>6412.5</v>
      </c>
      <c r="E882" s="1650">
        <f t="shared" si="13"/>
        <v>4</v>
      </c>
    </row>
    <row r="883" spans="2:5" ht="16.5" customHeight="1">
      <c r="B883" s="1486">
        <v>880</v>
      </c>
      <c r="C883" s="2094">
        <v>12496.275000000001</v>
      </c>
      <c r="D883" s="2094">
        <v>6412.5</v>
      </c>
      <c r="E883" s="1650">
        <f t="shared" si="13"/>
        <v>5</v>
      </c>
    </row>
    <row r="884" spans="2:5" ht="16.5" customHeight="1">
      <c r="B884" s="1486">
        <v>881</v>
      </c>
      <c r="C884" s="2094">
        <v>12496.275000000001</v>
      </c>
      <c r="D884" s="2094">
        <v>6412.5</v>
      </c>
      <c r="E884" s="1650">
        <f t="shared" si="13"/>
        <v>6</v>
      </c>
    </row>
    <row r="885" spans="2:5" ht="16.5" customHeight="1">
      <c r="B885" s="1486">
        <v>882</v>
      </c>
      <c r="C885" s="2094">
        <v>12496.275000000001</v>
      </c>
      <c r="D885" s="2094">
        <v>6412.5</v>
      </c>
      <c r="E885" s="1650">
        <f t="shared" si="13"/>
        <v>7</v>
      </c>
    </row>
    <row r="886" spans="2:5" ht="16.5" customHeight="1">
      <c r="B886" s="1486">
        <v>883</v>
      </c>
      <c r="C886" s="2094">
        <v>12496.275000000001</v>
      </c>
      <c r="D886" s="2094">
        <v>6412.5</v>
      </c>
      <c r="E886" s="1650">
        <f t="shared" si="13"/>
        <v>8</v>
      </c>
    </row>
    <row r="887" spans="2:5" ht="16.5" customHeight="1">
      <c r="B887" s="1486">
        <v>884</v>
      </c>
      <c r="C887" s="2094">
        <v>12496.275000000001</v>
      </c>
      <c r="D887" s="2094">
        <v>6412.5</v>
      </c>
      <c r="E887" s="1650">
        <f t="shared" si="13"/>
        <v>9</v>
      </c>
    </row>
    <row r="888" spans="2:5" ht="16.5" customHeight="1">
      <c r="B888" s="1486">
        <v>885</v>
      </c>
      <c r="C888" s="2094">
        <v>12496.275000000001</v>
      </c>
      <c r="D888" s="2094">
        <v>6412.5</v>
      </c>
      <c r="E888" s="1650">
        <f t="shared" si="13"/>
        <v>10</v>
      </c>
    </row>
    <row r="889" spans="2:5" ht="16.5" customHeight="1">
      <c r="B889" s="1486">
        <v>886</v>
      </c>
      <c r="C889" s="2094">
        <v>12496.275000000001</v>
      </c>
      <c r="D889" s="2094">
        <v>6412.5</v>
      </c>
      <c r="E889" s="1650">
        <f t="shared" si="13"/>
        <v>11</v>
      </c>
    </row>
    <row r="890" spans="2:5" ht="16.5" customHeight="1">
      <c r="B890" s="1486">
        <v>887</v>
      </c>
      <c r="C890" s="2094">
        <v>12496.275000000001</v>
      </c>
      <c r="D890" s="2094">
        <v>6412.5</v>
      </c>
      <c r="E890" s="1650">
        <f t="shared" si="13"/>
        <v>12</v>
      </c>
    </row>
    <row r="891" spans="2:5" ht="16.5" customHeight="1">
      <c r="B891" s="1486">
        <v>888</v>
      </c>
      <c r="C891" s="2094">
        <v>12496.275000000001</v>
      </c>
      <c r="D891" s="2094">
        <v>6412.5</v>
      </c>
      <c r="E891" s="1650">
        <f t="shared" si="13"/>
        <v>13</v>
      </c>
    </row>
    <row r="892" spans="2:5" ht="16.5" customHeight="1">
      <c r="B892" s="1486">
        <v>889</v>
      </c>
      <c r="C892" s="2094">
        <v>12496.275000000001</v>
      </c>
      <c r="D892" s="2094">
        <v>6412.5</v>
      </c>
      <c r="E892" s="1650">
        <f t="shared" si="13"/>
        <v>14</v>
      </c>
    </row>
    <row r="893" spans="2:5" ht="16.5" customHeight="1">
      <c r="B893" s="1486">
        <v>890</v>
      </c>
      <c r="C893" s="2094">
        <v>12496.275000000001</v>
      </c>
      <c r="D893" s="2094">
        <v>6412.5</v>
      </c>
      <c r="E893" s="1650">
        <f t="shared" si="13"/>
        <v>15</v>
      </c>
    </row>
    <row r="894" spans="2:5" ht="16.5" customHeight="1">
      <c r="B894" s="1486">
        <v>891</v>
      </c>
      <c r="C894" s="2094">
        <v>12496.275000000001</v>
      </c>
      <c r="D894" s="2094">
        <v>6412.5</v>
      </c>
      <c r="E894" s="1650">
        <f t="shared" si="13"/>
        <v>16</v>
      </c>
    </row>
    <row r="895" spans="2:5" ht="16.5" customHeight="1">
      <c r="B895" s="1486">
        <v>892</v>
      </c>
      <c r="C895" s="2094">
        <v>12496.275000000001</v>
      </c>
      <c r="D895" s="2094">
        <v>6412.5</v>
      </c>
      <c r="E895" s="1650">
        <f t="shared" si="13"/>
        <v>17</v>
      </c>
    </row>
    <row r="896" spans="2:5" ht="16.5" customHeight="1">
      <c r="B896" s="1486">
        <v>893</v>
      </c>
      <c r="C896" s="2094">
        <v>12496.275000000001</v>
      </c>
      <c r="D896" s="2094">
        <v>6412.5</v>
      </c>
      <c r="E896" s="1650">
        <f t="shared" si="13"/>
        <v>18</v>
      </c>
    </row>
    <row r="897" spans="2:5" ht="16.5" customHeight="1">
      <c r="B897" s="1486">
        <v>894</v>
      </c>
      <c r="C897" s="2094">
        <v>12496.275000000001</v>
      </c>
      <c r="D897" s="2094">
        <v>6412.5</v>
      </c>
      <c r="E897" s="1650">
        <f t="shared" si="13"/>
        <v>19</v>
      </c>
    </row>
    <row r="898" spans="2:5" ht="16.5" customHeight="1">
      <c r="B898" s="1486">
        <v>895</v>
      </c>
      <c r="C898" s="2094">
        <v>12496.275000000001</v>
      </c>
      <c r="D898" s="2094">
        <v>6412.5</v>
      </c>
      <c r="E898" s="1650">
        <f t="shared" si="13"/>
        <v>20</v>
      </c>
    </row>
    <row r="899" spans="2:5" ht="16.5" customHeight="1">
      <c r="B899" s="1486">
        <v>896</v>
      </c>
      <c r="C899" s="2094">
        <v>12496.275000000001</v>
      </c>
      <c r="D899" s="2094">
        <v>6412.5</v>
      </c>
      <c r="E899" s="1650">
        <f t="shared" si="13"/>
        <v>21</v>
      </c>
    </row>
    <row r="900" spans="2:5" ht="16.5" customHeight="1">
      <c r="B900" s="1486">
        <v>897</v>
      </c>
      <c r="C900" s="2094">
        <v>12496.275000000001</v>
      </c>
      <c r="D900" s="2094">
        <v>6412.5</v>
      </c>
      <c r="E900" s="1650">
        <f t="shared" ref="E900:E963" si="14">MOD(ROW()-3,25)</f>
        <v>22</v>
      </c>
    </row>
    <row r="901" spans="2:5" ht="16.5" customHeight="1">
      <c r="B901" s="1486">
        <v>898</v>
      </c>
      <c r="C901" s="2094">
        <v>12496.275000000001</v>
      </c>
      <c r="D901" s="2094">
        <v>6412.5</v>
      </c>
      <c r="E901" s="1650">
        <f t="shared" si="14"/>
        <v>23</v>
      </c>
    </row>
    <row r="902" spans="2:5" ht="16.5" customHeight="1">
      <c r="B902" s="1486">
        <v>899</v>
      </c>
      <c r="C902" s="2094">
        <v>12496.275000000001</v>
      </c>
      <c r="D902" s="2094">
        <v>6412.5</v>
      </c>
      <c r="E902" s="1650">
        <f t="shared" si="14"/>
        <v>24</v>
      </c>
    </row>
    <row r="903" spans="2:5" ht="16.5" customHeight="1">
      <c r="B903" s="1486">
        <v>900</v>
      </c>
      <c r="C903" s="2094">
        <v>13966.425000000001</v>
      </c>
      <c r="D903" s="2094">
        <v>6412.5</v>
      </c>
      <c r="E903" s="1650">
        <f t="shared" si="14"/>
        <v>0</v>
      </c>
    </row>
    <row r="904" spans="2:5" ht="16.5" customHeight="1">
      <c r="B904" s="1486">
        <v>901</v>
      </c>
      <c r="C904" s="2094">
        <v>13966.425000000001</v>
      </c>
      <c r="D904" s="2094">
        <v>6412.5</v>
      </c>
      <c r="E904" s="1650">
        <f t="shared" si="14"/>
        <v>1</v>
      </c>
    </row>
    <row r="905" spans="2:5" ht="16.5" customHeight="1">
      <c r="B905" s="1486">
        <v>902</v>
      </c>
      <c r="C905" s="2094">
        <v>13966.425000000001</v>
      </c>
      <c r="D905" s="2094">
        <v>6412.5</v>
      </c>
      <c r="E905" s="1650">
        <f t="shared" si="14"/>
        <v>2</v>
      </c>
    </row>
    <row r="906" spans="2:5" ht="16.5" customHeight="1">
      <c r="B906" s="1486">
        <v>903</v>
      </c>
      <c r="C906" s="2094">
        <v>13966.425000000001</v>
      </c>
      <c r="D906" s="2094">
        <v>6412.5</v>
      </c>
      <c r="E906" s="1650">
        <f t="shared" si="14"/>
        <v>3</v>
      </c>
    </row>
    <row r="907" spans="2:5" ht="16.5" customHeight="1">
      <c r="B907" s="1486">
        <v>904</v>
      </c>
      <c r="C907" s="2094">
        <v>13966.425000000001</v>
      </c>
      <c r="D907" s="2094">
        <v>6412.5</v>
      </c>
      <c r="E907" s="1650">
        <f t="shared" si="14"/>
        <v>4</v>
      </c>
    </row>
    <row r="908" spans="2:5" ht="16.5" customHeight="1">
      <c r="B908" s="1486">
        <v>905</v>
      </c>
      <c r="C908" s="2094">
        <v>13966.425000000001</v>
      </c>
      <c r="D908" s="2094">
        <v>6412.5</v>
      </c>
      <c r="E908" s="1650">
        <f t="shared" si="14"/>
        <v>5</v>
      </c>
    </row>
    <row r="909" spans="2:5" ht="16.5" customHeight="1">
      <c r="B909" s="1486">
        <v>906</v>
      </c>
      <c r="C909" s="2094">
        <v>13966.425000000001</v>
      </c>
      <c r="D909" s="2094">
        <v>6412.5</v>
      </c>
      <c r="E909" s="1650">
        <f t="shared" si="14"/>
        <v>6</v>
      </c>
    </row>
    <row r="910" spans="2:5" ht="16.5" customHeight="1">
      <c r="B910" s="1486">
        <v>907</v>
      </c>
      <c r="C910" s="2094">
        <v>13966.425000000001</v>
      </c>
      <c r="D910" s="2094">
        <v>6412.5</v>
      </c>
      <c r="E910" s="1650">
        <f t="shared" si="14"/>
        <v>7</v>
      </c>
    </row>
    <row r="911" spans="2:5" ht="16.5" customHeight="1">
      <c r="B911" s="1486">
        <v>908</v>
      </c>
      <c r="C911" s="2094">
        <v>13966.425000000001</v>
      </c>
      <c r="D911" s="2094">
        <v>6412.5</v>
      </c>
      <c r="E911" s="1650">
        <f t="shared" si="14"/>
        <v>8</v>
      </c>
    </row>
    <row r="912" spans="2:5" ht="16.5" customHeight="1">
      <c r="B912" s="1486">
        <v>909</v>
      </c>
      <c r="C912" s="2094">
        <v>13966.425000000001</v>
      </c>
      <c r="D912" s="2094">
        <v>6412.5</v>
      </c>
      <c r="E912" s="1650">
        <f t="shared" si="14"/>
        <v>9</v>
      </c>
    </row>
    <row r="913" spans="2:5" ht="16.5" customHeight="1">
      <c r="B913" s="1486">
        <v>910</v>
      </c>
      <c r="C913" s="2094">
        <v>13966.425000000001</v>
      </c>
      <c r="D913" s="2094">
        <v>6412.5</v>
      </c>
      <c r="E913" s="1650">
        <f t="shared" si="14"/>
        <v>10</v>
      </c>
    </row>
    <row r="914" spans="2:5" ht="16.5" customHeight="1">
      <c r="B914" s="1486">
        <v>911</v>
      </c>
      <c r="C914" s="2094">
        <v>13966.425000000001</v>
      </c>
      <c r="D914" s="2094">
        <v>6412.5</v>
      </c>
      <c r="E914" s="1650">
        <f t="shared" si="14"/>
        <v>11</v>
      </c>
    </row>
    <row r="915" spans="2:5" ht="16.5" customHeight="1">
      <c r="B915" s="1486">
        <v>912</v>
      </c>
      <c r="C915" s="2094">
        <v>13966.425000000001</v>
      </c>
      <c r="D915" s="2094">
        <v>6412.5</v>
      </c>
      <c r="E915" s="1650">
        <f t="shared" si="14"/>
        <v>12</v>
      </c>
    </row>
    <row r="916" spans="2:5" ht="16.5" customHeight="1">
      <c r="B916" s="1486">
        <v>913</v>
      </c>
      <c r="C916" s="2094">
        <v>13966.425000000001</v>
      </c>
      <c r="D916" s="2094">
        <v>6412.5</v>
      </c>
      <c r="E916" s="1650">
        <f t="shared" si="14"/>
        <v>13</v>
      </c>
    </row>
    <row r="917" spans="2:5" ht="16.5" customHeight="1">
      <c r="B917" s="1486">
        <v>914</v>
      </c>
      <c r="C917" s="2094">
        <v>13966.425000000001</v>
      </c>
      <c r="D917" s="2094">
        <v>6412.5</v>
      </c>
      <c r="E917" s="1650">
        <f t="shared" si="14"/>
        <v>14</v>
      </c>
    </row>
    <row r="918" spans="2:5" ht="16.5" customHeight="1">
      <c r="B918" s="1486">
        <v>915</v>
      </c>
      <c r="C918" s="2094">
        <v>13966.425000000001</v>
      </c>
      <c r="D918" s="2094">
        <v>6412.5</v>
      </c>
      <c r="E918" s="1650">
        <f t="shared" si="14"/>
        <v>15</v>
      </c>
    </row>
    <row r="919" spans="2:5" ht="16.5" customHeight="1">
      <c r="B919" s="1486">
        <v>916</v>
      </c>
      <c r="C919" s="2094">
        <v>13966.425000000001</v>
      </c>
      <c r="D919" s="2094">
        <v>6412.5</v>
      </c>
      <c r="E919" s="1650">
        <f t="shared" si="14"/>
        <v>16</v>
      </c>
    </row>
    <row r="920" spans="2:5" ht="16.5" customHeight="1">
      <c r="B920" s="1486">
        <v>917</v>
      </c>
      <c r="C920" s="2094">
        <v>13966.425000000001</v>
      </c>
      <c r="D920" s="2094">
        <v>6412.5</v>
      </c>
      <c r="E920" s="1650">
        <f t="shared" si="14"/>
        <v>17</v>
      </c>
    </row>
    <row r="921" spans="2:5" ht="16.5" customHeight="1">
      <c r="B921" s="1486">
        <v>918</v>
      </c>
      <c r="C921" s="2094">
        <v>13966.425000000001</v>
      </c>
      <c r="D921" s="2094">
        <v>6412.5</v>
      </c>
      <c r="E921" s="1650">
        <f t="shared" si="14"/>
        <v>18</v>
      </c>
    </row>
    <row r="922" spans="2:5" ht="16.5" customHeight="1">
      <c r="B922" s="1486">
        <v>919</v>
      </c>
      <c r="C922" s="2094">
        <v>13966.425000000001</v>
      </c>
      <c r="D922" s="2094">
        <v>6412.5</v>
      </c>
      <c r="E922" s="1650">
        <f t="shared" si="14"/>
        <v>19</v>
      </c>
    </row>
    <row r="923" spans="2:5" ht="16.5" customHeight="1">
      <c r="B923" s="1486">
        <v>920</v>
      </c>
      <c r="C923" s="2094">
        <v>13966.425000000001</v>
      </c>
      <c r="D923" s="2094">
        <v>6412.5</v>
      </c>
      <c r="E923" s="1650">
        <f t="shared" si="14"/>
        <v>20</v>
      </c>
    </row>
    <row r="924" spans="2:5" ht="16.5" customHeight="1">
      <c r="B924" s="1486">
        <v>921</v>
      </c>
      <c r="C924" s="2094">
        <v>13966.425000000001</v>
      </c>
      <c r="D924" s="2094">
        <v>6412.5</v>
      </c>
      <c r="E924" s="1650">
        <f t="shared" si="14"/>
        <v>21</v>
      </c>
    </row>
    <row r="925" spans="2:5" ht="16.5" customHeight="1">
      <c r="B925" s="1486">
        <v>922</v>
      </c>
      <c r="C925" s="2094">
        <v>13966.425000000001</v>
      </c>
      <c r="D925" s="2094">
        <v>6412.5</v>
      </c>
      <c r="E925" s="1650">
        <f t="shared" si="14"/>
        <v>22</v>
      </c>
    </row>
    <row r="926" spans="2:5" ht="16.5" customHeight="1">
      <c r="B926" s="1486">
        <v>923</v>
      </c>
      <c r="C926" s="2094">
        <v>13966.425000000001</v>
      </c>
      <c r="D926" s="2094">
        <v>6412.5</v>
      </c>
      <c r="E926" s="1650">
        <f t="shared" si="14"/>
        <v>23</v>
      </c>
    </row>
    <row r="927" spans="2:5" ht="16.5" customHeight="1">
      <c r="B927" s="1486">
        <v>924</v>
      </c>
      <c r="C927" s="2094">
        <v>13966.425000000001</v>
      </c>
      <c r="D927" s="2094">
        <v>6412.5</v>
      </c>
      <c r="E927" s="1650">
        <f t="shared" si="14"/>
        <v>24</v>
      </c>
    </row>
    <row r="928" spans="2:5" ht="16.5" customHeight="1">
      <c r="B928" s="1486">
        <v>925</v>
      </c>
      <c r="C928" s="2094">
        <v>13966.425000000001</v>
      </c>
      <c r="D928" s="2094">
        <v>7125</v>
      </c>
      <c r="E928" s="1650">
        <f t="shared" si="14"/>
        <v>0</v>
      </c>
    </row>
    <row r="929" spans="2:5" ht="16.5" customHeight="1">
      <c r="B929" s="1486">
        <v>926</v>
      </c>
      <c r="C929" s="2094">
        <v>13966.425000000001</v>
      </c>
      <c r="D929" s="2094">
        <v>7125</v>
      </c>
      <c r="E929" s="1650">
        <f t="shared" si="14"/>
        <v>1</v>
      </c>
    </row>
    <row r="930" spans="2:5" ht="16.5" customHeight="1">
      <c r="B930" s="1486">
        <v>927</v>
      </c>
      <c r="C930" s="2094">
        <v>13966.425000000001</v>
      </c>
      <c r="D930" s="2094">
        <v>7125</v>
      </c>
      <c r="E930" s="1650">
        <f t="shared" si="14"/>
        <v>2</v>
      </c>
    </row>
    <row r="931" spans="2:5" ht="16.5" customHeight="1">
      <c r="B931" s="1486">
        <v>928</v>
      </c>
      <c r="C931" s="2094">
        <v>13966.425000000001</v>
      </c>
      <c r="D931" s="2094">
        <v>7125</v>
      </c>
      <c r="E931" s="1650">
        <f t="shared" si="14"/>
        <v>3</v>
      </c>
    </row>
    <row r="932" spans="2:5" ht="16.5" customHeight="1">
      <c r="B932" s="1486">
        <v>929</v>
      </c>
      <c r="C932" s="2094">
        <v>13966.425000000001</v>
      </c>
      <c r="D932" s="2094">
        <v>7125</v>
      </c>
      <c r="E932" s="1650">
        <f t="shared" si="14"/>
        <v>4</v>
      </c>
    </row>
    <row r="933" spans="2:5" ht="16.5" customHeight="1">
      <c r="B933" s="1486">
        <v>930</v>
      </c>
      <c r="C933" s="2094">
        <v>13966.425000000001</v>
      </c>
      <c r="D933" s="2094">
        <v>7125</v>
      </c>
      <c r="E933" s="1650">
        <f t="shared" si="14"/>
        <v>5</v>
      </c>
    </row>
    <row r="934" spans="2:5" ht="16.5" customHeight="1">
      <c r="B934" s="1486">
        <v>931</v>
      </c>
      <c r="C934" s="2094">
        <v>13966.425000000001</v>
      </c>
      <c r="D934" s="2094">
        <v>7125</v>
      </c>
      <c r="E934" s="1650">
        <f t="shared" si="14"/>
        <v>6</v>
      </c>
    </row>
    <row r="935" spans="2:5" ht="16.5" customHeight="1">
      <c r="B935" s="1486">
        <v>932</v>
      </c>
      <c r="C935" s="2094">
        <v>13966.425000000001</v>
      </c>
      <c r="D935" s="2094">
        <v>7125</v>
      </c>
      <c r="E935" s="1650">
        <f t="shared" si="14"/>
        <v>7</v>
      </c>
    </row>
    <row r="936" spans="2:5" ht="16.5" customHeight="1">
      <c r="B936" s="1486">
        <v>933</v>
      </c>
      <c r="C936" s="2094">
        <v>13966.425000000001</v>
      </c>
      <c r="D936" s="2094">
        <v>7125</v>
      </c>
      <c r="E936" s="1650">
        <f t="shared" si="14"/>
        <v>8</v>
      </c>
    </row>
    <row r="937" spans="2:5" ht="16.5" customHeight="1">
      <c r="B937" s="1486">
        <v>934</v>
      </c>
      <c r="C937" s="2094">
        <v>13966.425000000001</v>
      </c>
      <c r="D937" s="2094">
        <v>7125</v>
      </c>
      <c r="E937" s="1650">
        <f t="shared" si="14"/>
        <v>9</v>
      </c>
    </row>
    <row r="938" spans="2:5" ht="16.5" customHeight="1">
      <c r="B938" s="1486">
        <v>935</v>
      </c>
      <c r="C938" s="2094">
        <v>13966.425000000001</v>
      </c>
      <c r="D938" s="2094">
        <v>7125</v>
      </c>
      <c r="E938" s="1650">
        <f t="shared" si="14"/>
        <v>10</v>
      </c>
    </row>
    <row r="939" spans="2:5" ht="16.5" customHeight="1">
      <c r="B939" s="1486">
        <v>936</v>
      </c>
      <c r="C939" s="2094">
        <v>13966.425000000001</v>
      </c>
      <c r="D939" s="2094">
        <v>7125</v>
      </c>
      <c r="E939" s="1650">
        <f t="shared" si="14"/>
        <v>11</v>
      </c>
    </row>
    <row r="940" spans="2:5" ht="16.5" customHeight="1">
      <c r="B940" s="1486">
        <v>937</v>
      </c>
      <c r="C940" s="2094">
        <v>13966.425000000001</v>
      </c>
      <c r="D940" s="2094">
        <v>7125</v>
      </c>
      <c r="E940" s="1650">
        <f t="shared" si="14"/>
        <v>12</v>
      </c>
    </row>
    <row r="941" spans="2:5" ht="16.5" customHeight="1">
      <c r="B941" s="1486">
        <v>938</v>
      </c>
      <c r="C941" s="2094">
        <v>13966.425000000001</v>
      </c>
      <c r="D941" s="2094">
        <v>7125</v>
      </c>
      <c r="E941" s="1650">
        <f t="shared" si="14"/>
        <v>13</v>
      </c>
    </row>
    <row r="942" spans="2:5" ht="16.5" customHeight="1">
      <c r="B942" s="1486">
        <v>939</v>
      </c>
      <c r="C942" s="2094">
        <v>13966.425000000001</v>
      </c>
      <c r="D942" s="2094">
        <v>7125</v>
      </c>
      <c r="E942" s="1650">
        <f t="shared" si="14"/>
        <v>14</v>
      </c>
    </row>
    <row r="943" spans="2:5" ht="16.5" customHeight="1">
      <c r="B943" s="1486">
        <v>940</v>
      </c>
      <c r="C943" s="2094">
        <v>13966.425000000001</v>
      </c>
      <c r="D943" s="2094">
        <v>7125</v>
      </c>
      <c r="E943" s="1650">
        <f t="shared" si="14"/>
        <v>15</v>
      </c>
    </row>
    <row r="944" spans="2:5" ht="16.5" customHeight="1">
      <c r="B944" s="1486">
        <v>941</v>
      </c>
      <c r="C944" s="2094">
        <v>13966.425000000001</v>
      </c>
      <c r="D944" s="2094">
        <v>7125</v>
      </c>
      <c r="E944" s="1650">
        <f t="shared" si="14"/>
        <v>16</v>
      </c>
    </row>
    <row r="945" spans="2:5" ht="16.5" customHeight="1">
      <c r="B945" s="1486">
        <v>942</v>
      </c>
      <c r="C945" s="2094">
        <v>13966.425000000001</v>
      </c>
      <c r="D945" s="2094">
        <v>7125</v>
      </c>
      <c r="E945" s="1650">
        <f t="shared" si="14"/>
        <v>17</v>
      </c>
    </row>
    <row r="946" spans="2:5" ht="16.5" customHeight="1">
      <c r="B946" s="1486">
        <v>943</v>
      </c>
      <c r="C946" s="2094">
        <v>13966.425000000001</v>
      </c>
      <c r="D946" s="2094">
        <v>7125</v>
      </c>
      <c r="E946" s="1650">
        <f t="shared" si="14"/>
        <v>18</v>
      </c>
    </row>
    <row r="947" spans="2:5" ht="16.5" customHeight="1">
      <c r="B947" s="1486">
        <v>944</v>
      </c>
      <c r="C947" s="2094">
        <v>13966.425000000001</v>
      </c>
      <c r="D947" s="2094">
        <v>7125</v>
      </c>
      <c r="E947" s="1650">
        <f t="shared" si="14"/>
        <v>19</v>
      </c>
    </row>
    <row r="948" spans="2:5" ht="16.5" customHeight="1">
      <c r="B948" s="1486">
        <v>945</v>
      </c>
      <c r="C948" s="2094">
        <v>13966.425000000001</v>
      </c>
      <c r="D948" s="2094">
        <v>7125</v>
      </c>
      <c r="E948" s="1650">
        <f t="shared" si="14"/>
        <v>20</v>
      </c>
    </row>
    <row r="949" spans="2:5" ht="16.5" customHeight="1">
      <c r="B949" s="1486">
        <v>946</v>
      </c>
      <c r="C949" s="2094">
        <v>13966.425000000001</v>
      </c>
      <c r="D949" s="2094">
        <v>7125</v>
      </c>
      <c r="E949" s="1650">
        <f t="shared" si="14"/>
        <v>21</v>
      </c>
    </row>
    <row r="950" spans="2:5" ht="16.5" customHeight="1">
      <c r="B950" s="1486">
        <v>947</v>
      </c>
      <c r="C950" s="2094">
        <v>13966.425000000001</v>
      </c>
      <c r="D950" s="2094">
        <v>7125</v>
      </c>
      <c r="E950" s="1650">
        <f t="shared" si="14"/>
        <v>22</v>
      </c>
    </row>
    <row r="951" spans="2:5" ht="16.5" customHeight="1">
      <c r="B951" s="1486">
        <v>948</v>
      </c>
      <c r="C951" s="2094">
        <v>13966.425000000001</v>
      </c>
      <c r="D951" s="2094">
        <v>7125</v>
      </c>
      <c r="E951" s="1650">
        <f t="shared" si="14"/>
        <v>23</v>
      </c>
    </row>
    <row r="952" spans="2:5" ht="16.5" customHeight="1">
      <c r="B952" s="1486">
        <v>949</v>
      </c>
      <c r="C952" s="2094">
        <v>13966.425000000001</v>
      </c>
      <c r="D952" s="2094">
        <v>7125</v>
      </c>
      <c r="E952" s="1650">
        <f t="shared" si="14"/>
        <v>24</v>
      </c>
    </row>
    <row r="953" spans="2:5" ht="16.5" customHeight="1">
      <c r="B953" s="1486">
        <v>950</v>
      </c>
      <c r="C953" s="2094">
        <v>15518.25</v>
      </c>
      <c r="D953" s="2094">
        <v>7125</v>
      </c>
      <c r="E953" s="1650">
        <f t="shared" si="14"/>
        <v>0</v>
      </c>
    </row>
    <row r="954" spans="2:5" ht="16.5" customHeight="1">
      <c r="B954" s="1486">
        <v>951</v>
      </c>
      <c r="C954" s="2094">
        <v>15518.25</v>
      </c>
      <c r="D954" s="2094">
        <v>7125</v>
      </c>
      <c r="E954" s="1650">
        <f t="shared" si="14"/>
        <v>1</v>
      </c>
    </row>
    <row r="955" spans="2:5" ht="16.5" customHeight="1">
      <c r="B955" s="1486">
        <v>952</v>
      </c>
      <c r="C955" s="2094">
        <v>15518.25</v>
      </c>
      <c r="D955" s="2094">
        <v>7125</v>
      </c>
      <c r="E955" s="1650">
        <f t="shared" si="14"/>
        <v>2</v>
      </c>
    </row>
    <row r="956" spans="2:5" ht="16.5" customHeight="1">
      <c r="B956" s="1486">
        <v>953</v>
      </c>
      <c r="C956" s="2094">
        <v>15518.25</v>
      </c>
      <c r="D956" s="2094">
        <v>7125</v>
      </c>
      <c r="E956" s="1650">
        <f t="shared" si="14"/>
        <v>3</v>
      </c>
    </row>
    <row r="957" spans="2:5" ht="16.5" customHeight="1">
      <c r="B957" s="1486">
        <v>954</v>
      </c>
      <c r="C957" s="2094">
        <v>15518.25</v>
      </c>
      <c r="D957" s="2094">
        <v>7125</v>
      </c>
      <c r="E957" s="1650">
        <f t="shared" si="14"/>
        <v>4</v>
      </c>
    </row>
    <row r="958" spans="2:5" ht="16.5" customHeight="1">
      <c r="B958" s="1486">
        <v>955</v>
      </c>
      <c r="C958" s="2094">
        <v>15518.25</v>
      </c>
      <c r="D958" s="2094">
        <v>7125</v>
      </c>
      <c r="E958" s="1650">
        <f t="shared" si="14"/>
        <v>5</v>
      </c>
    </row>
    <row r="959" spans="2:5" ht="16.5" customHeight="1">
      <c r="B959" s="1486">
        <v>956</v>
      </c>
      <c r="C959" s="2094">
        <v>15518.25</v>
      </c>
      <c r="D959" s="2094">
        <v>7125</v>
      </c>
      <c r="E959" s="1650">
        <f t="shared" si="14"/>
        <v>6</v>
      </c>
    </row>
    <row r="960" spans="2:5" ht="16.5" customHeight="1">
      <c r="B960" s="1486">
        <v>957</v>
      </c>
      <c r="C960" s="2094">
        <v>15518.25</v>
      </c>
      <c r="D960" s="2094">
        <v>7125</v>
      </c>
      <c r="E960" s="1650">
        <f t="shared" si="14"/>
        <v>7</v>
      </c>
    </row>
    <row r="961" spans="2:5" ht="16.5" customHeight="1">
      <c r="B961" s="1486">
        <v>958</v>
      </c>
      <c r="C961" s="2094">
        <v>15518.25</v>
      </c>
      <c r="D961" s="2094">
        <v>7125</v>
      </c>
      <c r="E961" s="1650">
        <f t="shared" si="14"/>
        <v>8</v>
      </c>
    </row>
    <row r="962" spans="2:5" ht="16.5" customHeight="1">
      <c r="B962" s="1486">
        <v>959</v>
      </c>
      <c r="C962" s="2094">
        <v>15518.25</v>
      </c>
      <c r="D962" s="2094">
        <v>7125</v>
      </c>
      <c r="E962" s="1650">
        <f t="shared" si="14"/>
        <v>9</v>
      </c>
    </row>
    <row r="963" spans="2:5" ht="16.5" customHeight="1">
      <c r="B963" s="1486">
        <v>960</v>
      </c>
      <c r="C963" s="2094">
        <v>15518.25</v>
      </c>
      <c r="D963" s="2094">
        <v>7125</v>
      </c>
      <c r="E963" s="1650">
        <f t="shared" si="14"/>
        <v>10</v>
      </c>
    </row>
    <row r="964" spans="2:5" ht="16.5" customHeight="1">
      <c r="B964" s="1486">
        <v>961</v>
      </c>
      <c r="C964" s="2094">
        <v>15518.25</v>
      </c>
      <c r="D964" s="2094">
        <v>7125</v>
      </c>
      <c r="E964" s="1650">
        <f t="shared" ref="E964:E1027" si="15">MOD(ROW()-3,25)</f>
        <v>11</v>
      </c>
    </row>
    <row r="965" spans="2:5" ht="16.5" customHeight="1">
      <c r="B965" s="1486">
        <v>962</v>
      </c>
      <c r="C965" s="2094">
        <v>15518.25</v>
      </c>
      <c r="D965" s="2094">
        <v>7125</v>
      </c>
      <c r="E965" s="1650">
        <f t="shared" si="15"/>
        <v>12</v>
      </c>
    </row>
    <row r="966" spans="2:5" ht="16.5" customHeight="1">
      <c r="B966" s="1486">
        <v>963</v>
      </c>
      <c r="C966" s="2094">
        <v>15518.25</v>
      </c>
      <c r="D966" s="2094">
        <v>7125</v>
      </c>
      <c r="E966" s="1650">
        <f t="shared" si="15"/>
        <v>13</v>
      </c>
    </row>
    <row r="967" spans="2:5" ht="16.5" customHeight="1">
      <c r="B967" s="1486">
        <v>964</v>
      </c>
      <c r="C967" s="2094">
        <v>15518.25</v>
      </c>
      <c r="D967" s="2094">
        <v>7125</v>
      </c>
      <c r="E967" s="1650">
        <f t="shared" si="15"/>
        <v>14</v>
      </c>
    </row>
    <row r="968" spans="2:5" ht="16.5" customHeight="1">
      <c r="B968" s="1486">
        <v>965</v>
      </c>
      <c r="C968" s="2094">
        <v>15518.25</v>
      </c>
      <c r="D968" s="2094">
        <v>7125</v>
      </c>
      <c r="E968" s="1650">
        <f t="shared" si="15"/>
        <v>15</v>
      </c>
    </row>
    <row r="969" spans="2:5" ht="16.5" customHeight="1">
      <c r="B969" s="1486">
        <v>966</v>
      </c>
      <c r="C969" s="2094">
        <v>15518.25</v>
      </c>
      <c r="D969" s="2094">
        <v>7125</v>
      </c>
      <c r="E969" s="1650">
        <f t="shared" si="15"/>
        <v>16</v>
      </c>
    </row>
    <row r="970" spans="2:5" ht="16.5" customHeight="1">
      <c r="B970" s="1486">
        <v>967</v>
      </c>
      <c r="C970" s="2094">
        <v>15518.25</v>
      </c>
      <c r="D970" s="2094">
        <v>7125</v>
      </c>
      <c r="E970" s="1650">
        <f t="shared" si="15"/>
        <v>17</v>
      </c>
    </row>
    <row r="971" spans="2:5" ht="16.5" customHeight="1">
      <c r="B971" s="1486">
        <v>968</v>
      </c>
      <c r="C971" s="2094">
        <v>15518.25</v>
      </c>
      <c r="D971" s="2094">
        <v>7125</v>
      </c>
      <c r="E971" s="1650">
        <f t="shared" si="15"/>
        <v>18</v>
      </c>
    </row>
    <row r="972" spans="2:5" ht="16.5" customHeight="1">
      <c r="B972" s="1486">
        <v>969</v>
      </c>
      <c r="C972" s="2094">
        <v>15518.25</v>
      </c>
      <c r="D972" s="2094">
        <v>7125</v>
      </c>
      <c r="E972" s="1650">
        <f t="shared" si="15"/>
        <v>19</v>
      </c>
    </row>
    <row r="973" spans="2:5" ht="16.5" customHeight="1">
      <c r="B973" s="1486">
        <v>970</v>
      </c>
      <c r="C973" s="2094">
        <v>15518.25</v>
      </c>
      <c r="D973" s="2094">
        <v>7125</v>
      </c>
      <c r="E973" s="1650">
        <f t="shared" si="15"/>
        <v>20</v>
      </c>
    </row>
    <row r="974" spans="2:5" ht="16.5" customHeight="1">
      <c r="B974" s="1486">
        <v>971</v>
      </c>
      <c r="C974" s="2094">
        <v>15518.25</v>
      </c>
      <c r="D974" s="2094">
        <v>7125</v>
      </c>
      <c r="E974" s="1650">
        <f t="shared" si="15"/>
        <v>21</v>
      </c>
    </row>
    <row r="975" spans="2:5" ht="16.5" customHeight="1">
      <c r="B975" s="1486">
        <v>972</v>
      </c>
      <c r="C975" s="2094">
        <v>15518.25</v>
      </c>
      <c r="D975" s="2094">
        <v>7125</v>
      </c>
      <c r="E975" s="1650">
        <f t="shared" si="15"/>
        <v>22</v>
      </c>
    </row>
    <row r="976" spans="2:5" ht="16.5" customHeight="1">
      <c r="B976" s="1486">
        <v>973</v>
      </c>
      <c r="C976" s="2094">
        <v>15518.25</v>
      </c>
      <c r="D976" s="2094">
        <v>7125</v>
      </c>
      <c r="E976" s="1650">
        <f t="shared" si="15"/>
        <v>23</v>
      </c>
    </row>
    <row r="977" spans="2:5" ht="16.5" customHeight="1">
      <c r="B977" s="1486">
        <v>974</v>
      </c>
      <c r="C977" s="2094">
        <v>15518.25</v>
      </c>
      <c r="D977" s="2094">
        <v>7125</v>
      </c>
      <c r="E977" s="1650">
        <f t="shared" si="15"/>
        <v>24</v>
      </c>
    </row>
    <row r="978" spans="2:5" ht="16.5" customHeight="1">
      <c r="B978" s="1486">
        <v>975</v>
      </c>
      <c r="C978" s="2094">
        <v>15518.25</v>
      </c>
      <c r="D978" s="2094">
        <v>7875</v>
      </c>
      <c r="E978" s="1650">
        <f t="shared" si="15"/>
        <v>0</v>
      </c>
    </row>
    <row r="979" spans="2:5" ht="16.5" customHeight="1">
      <c r="B979" s="1486">
        <v>976</v>
      </c>
      <c r="C979" s="2094">
        <v>15518.25</v>
      </c>
      <c r="D979" s="2094">
        <v>7875</v>
      </c>
      <c r="E979" s="1650">
        <f t="shared" si="15"/>
        <v>1</v>
      </c>
    </row>
    <row r="980" spans="2:5" ht="16.5" customHeight="1">
      <c r="B980" s="1486">
        <v>977</v>
      </c>
      <c r="C980" s="2094">
        <v>15518.25</v>
      </c>
      <c r="D980" s="2094">
        <v>7875</v>
      </c>
      <c r="E980" s="1650">
        <f t="shared" si="15"/>
        <v>2</v>
      </c>
    </row>
    <row r="981" spans="2:5" ht="16.5" customHeight="1">
      <c r="B981" s="1486">
        <v>978</v>
      </c>
      <c r="C981" s="2094">
        <v>15518.25</v>
      </c>
      <c r="D981" s="2094">
        <v>7875</v>
      </c>
      <c r="E981" s="1650">
        <f t="shared" si="15"/>
        <v>3</v>
      </c>
    </row>
    <row r="982" spans="2:5" ht="16.5" customHeight="1">
      <c r="B982" s="1486">
        <v>979</v>
      </c>
      <c r="C982" s="2094">
        <v>15518.25</v>
      </c>
      <c r="D982" s="2094">
        <v>7875</v>
      </c>
      <c r="E982" s="1650">
        <f t="shared" si="15"/>
        <v>4</v>
      </c>
    </row>
    <row r="983" spans="2:5" ht="16.5" customHeight="1">
      <c r="B983" s="1486">
        <v>980</v>
      </c>
      <c r="C983" s="2094">
        <v>15518.25</v>
      </c>
      <c r="D983" s="2094">
        <v>7875</v>
      </c>
      <c r="E983" s="1650">
        <f t="shared" si="15"/>
        <v>5</v>
      </c>
    </row>
    <row r="984" spans="2:5" ht="16.5" customHeight="1">
      <c r="B984" s="1486">
        <v>981</v>
      </c>
      <c r="C984" s="2094">
        <v>15518.25</v>
      </c>
      <c r="D984" s="2094">
        <v>7875</v>
      </c>
      <c r="E984" s="1650">
        <f t="shared" si="15"/>
        <v>6</v>
      </c>
    </row>
    <row r="985" spans="2:5" ht="16.5" customHeight="1">
      <c r="B985" s="1486">
        <v>982</v>
      </c>
      <c r="C985" s="2094">
        <v>15518.25</v>
      </c>
      <c r="D985" s="2094">
        <v>7875</v>
      </c>
      <c r="E985" s="1650">
        <f t="shared" si="15"/>
        <v>7</v>
      </c>
    </row>
    <row r="986" spans="2:5" ht="16.5" customHeight="1">
      <c r="B986" s="1486">
        <v>983</v>
      </c>
      <c r="C986" s="2094">
        <v>15518.25</v>
      </c>
      <c r="D986" s="2094">
        <v>7875</v>
      </c>
      <c r="E986" s="1650">
        <f t="shared" si="15"/>
        <v>8</v>
      </c>
    </row>
    <row r="987" spans="2:5" ht="16.5" customHeight="1">
      <c r="B987" s="1486">
        <v>984</v>
      </c>
      <c r="C987" s="2094">
        <v>15518.25</v>
      </c>
      <c r="D987" s="2094">
        <v>7875</v>
      </c>
      <c r="E987" s="1650">
        <f t="shared" si="15"/>
        <v>9</v>
      </c>
    </row>
    <row r="988" spans="2:5" ht="16.5" customHeight="1">
      <c r="B988" s="1486">
        <v>985</v>
      </c>
      <c r="C988" s="2094">
        <v>15518.25</v>
      </c>
      <c r="D988" s="2094">
        <v>7875</v>
      </c>
      <c r="E988" s="1650">
        <f t="shared" si="15"/>
        <v>10</v>
      </c>
    </row>
    <row r="989" spans="2:5" ht="16.5" customHeight="1">
      <c r="B989" s="1486">
        <v>986</v>
      </c>
      <c r="C989" s="2094">
        <v>15518.25</v>
      </c>
      <c r="D989" s="2094">
        <v>7875</v>
      </c>
      <c r="E989" s="1650">
        <f t="shared" si="15"/>
        <v>11</v>
      </c>
    </row>
    <row r="990" spans="2:5" ht="16.5" customHeight="1">
      <c r="B990" s="1486">
        <v>987</v>
      </c>
      <c r="C990" s="2094">
        <v>15518.25</v>
      </c>
      <c r="D990" s="2094">
        <v>7875</v>
      </c>
      <c r="E990" s="1650">
        <f t="shared" si="15"/>
        <v>12</v>
      </c>
    </row>
    <row r="991" spans="2:5" ht="16.5" customHeight="1">
      <c r="B991" s="1486">
        <v>988</v>
      </c>
      <c r="C991" s="2094">
        <v>15518.25</v>
      </c>
      <c r="D991" s="2094">
        <v>7875</v>
      </c>
      <c r="E991" s="1650">
        <f t="shared" si="15"/>
        <v>13</v>
      </c>
    </row>
    <row r="992" spans="2:5" ht="16.5" customHeight="1">
      <c r="B992" s="1486">
        <v>989</v>
      </c>
      <c r="C992" s="2094">
        <v>15518.25</v>
      </c>
      <c r="D992" s="2094">
        <v>7875</v>
      </c>
      <c r="E992" s="1650">
        <f t="shared" si="15"/>
        <v>14</v>
      </c>
    </row>
    <row r="993" spans="2:5" ht="16.5" customHeight="1">
      <c r="B993" s="1486">
        <v>990</v>
      </c>
      <c r="C993" s="2094">
        <v>15518.25</v>
      </c>
      <c r="D993" s="2094">
        <v>7875</v>
      </c>
      <c r="E993" s="1650">
        <f t="shared" si="15"/>
        <v>15</v>
      </c>
    </row>
    <row r="994" spans="2:5" ht="16.5" customHeight="1">
      <c r="B994" s="1486">
        <v>991</v>
      </c>
      <c r="C994" s="2094">
        <v>15518.25</v>
      </c>
      <c r="D994" s="2094">
        <v>7875</v>
      </c>
      <c r="E994" s="1650">
        <f t="shared" si="15"/>
        <v>16</v>
      </c>
    </row>
    <row r="995" spans="2:5" ht="16.5" customHeight="1">
      <c r="B995" s="1486">
        <v>992</v>
      </c>
      <c r="C995" s="2094">
        <v>15518.25</v>
      </c>
      <c r="D995" s="2094">
        <v>7875</v>
      </c>
      <c r="E995" s="1650">
        <f t="shared" si="15"/>
        <v>17</v>
      </c>
    </row>
    <row r="996" spans="2:5" ht="16.5" customHeight="1">
      <c r="B996" s="1486">
        <v>993</v>
      </c>
      <c r="C996" s="2094">
        <v>15518.25</v>
      </c>
      <c r="D996" s="2094">
        <v>7875</v>
      </c>
      <c r="E996" s="1650">
        <f t="shared" si="15"/>
        <v>18</v>
      </c>
    </row>
    <row r="997" spans="2:5" ht="16.5" customHeight="1">
      <c r="B997" s="1486">
        <v>994</v>
      </c>
      <c r="C997" s="2094">
        <v>15518.25</v>
      </c>
      <c r="D997" s="2094">
        <v>7875</v>
      </c>
      <c r="E997" s="1650">
        <f t="shared" si="15"/>
        <v>19</v>
      </c>
    </row>
    <row r="998" spans="2:5" ht="16.5" customHeight="1">
      <c r="B998" s="1486">
        <v>995</v>
      </c>
      <c r="C998" s="2094">
        <v>15518.25</v>
      </c>
      <c r="D998" s="2094">
        <v>7875</v>
      </c>
      <c r="E998" s="1650">
        <f t="shared" si="15"/>
        <v>20</v>
      </c>
    </row>
    <row r="999" spans="2:5" ht="16.5" customHeight="1">
      <c r="B999" s="1486">
        <v>996</v>
      </c>
      <c r="C999" s="2094">
        <v>15518.25</v>
      </c>
      <c r="D999" s="2094">
        <v>7875</v>
      </c>
      <c r="E999" s="1650">
        <f t="shared" si="15"/>
        <v>21</v>
      </c>
    </row>
    <row r="1000" spans="2:5" ht="16.5" customHeight="1">
      <c r="B1000" s="1486">
        <v>997</v>
      </c>
      <c r="C1000" s="2094">
        <v>15518.25</v>
      </c>
      <c r="D1000" s="2094">
        <v>7875</v>
      </c>
      <c r="E1000" s="1650">
        <f t="shared" si="15"/>
        <v>22</v>
      </c>
    </row>
    <row r="1001" spans="2:5" ht="16.5" customHeight="1">
      <c r="B1001" s="1486">
        <v>998</v>
      </c>
      <c r="C1001" s="2094">
        <v>15518.25</v>
      </c>
      <c r="D1001" s="2094">
        <v>7875</v>
      </c>
      <c r="E1001" s="1650">
        <f t="shared" si="15"/>
        <v>23</v>
      </c>
    </row>
    <row r="1002" spans="2:5" ht="16.5" customHeight="1">
      <c r="B1002" s="1486">
        <v>999</v>
      </c>
      <c r="C1002" s="2094">
        <v>15518.25</v>
      </c>
      <c r="D1002" s="2094">
        <v>7875</v>
      </c>
      <c r="E1002" s="1650">
        <f t="shared" si="15"/>
        <v>24</v>
      </c>
    </row>
    <row r="1003" spans="2:5" ht="16.5" customHeight="1">
      <c r="B1003" s="1486">
        <v>1000</v>
      </c>
      <c r="C1003" s="2094">
        <v>17151.75</v>
      </c>
      <c r="D1003" s="2094">
        <v>7875</v>
      </c>
      <c r="E1003" s="1650">
        <f t="shared" si="15"/>
        <v>0</v>
      </c>
    </row>
    <row r="1004" spans="2:5" ht="16.5" customHeight="1">
      <c r="B1004" s="1486">
        <v>1001</v>
      </c>
      <c r="C1004" s="2094">
        <v>17151.75</v>
      </c>
      <c r="D1004" s="2094">
        <v>7875</v>
      </c>
      <c r="E1004" s="1650">
        <f t="shared" si="15"/>
        <v>1</v>
      </c>
    </row>
    <row r="1005" spans="2:5" ht="16.5" customHeight="1">
      <c r="B1005" s="1486">
        <v>1002</v>
      </c>
      <c r="C1005" s="2094">
        <v>17151.75</v>
      </c>
      <c r="D1005" s="2094">
        <v>7875</v>
      </c>
      <c r="E1005" s="1650">
        <f t="shared" si="15"/>
        <v>2</v>
      </c>
    </row>
    <row r="1006" spans="2:5" ht="16.5" customHeight="1">
      <c r="B1006" s="1486">
        <v>1003</v>
      </c>
      <c r="C1006" s="2094">
        <v>17151.75</v>
      </c>
      <c r="D1006" s="2094">
        <v>7875</v>
      </c>
      <c r="E1006" s="1650">
        <f t="shared" si="15"/>
        <v>3</v>
      </c>
    </row>
    <row r="1007" spans="2:5" ht="16.5" customHeight="1">
      <c r="B1007" s="1486">
        <v>1004</v>
      </c>
      <c r="C1007" s="2094">
        <v>17151.75</v>
      </c>
      <c r="D1007" s="2094">
        <v>7875</v>
      </c>
      <c r="E1007" s="1650">
        <f t="shared" si="15"/>
        <v>4</v>
      </c>
    </row>
    <row r="1008" spans="2:5" ht="16.5" customHeight="1">
      <c r="B1008" s="1486">
        <v>1005</v>
      </c>
      <c r="C1008" s="2094">
        <v>17151.75</v>
      </c>
      <c r="D1008" s="2094">
        <v>7875</v>
      </c>
      <c r="E1008" s="1650">
        <f t="shared" si="15"/>
        <v>5</v>
      </c>
    </row>
    <row r="1009" spans="2:5" ht="16.5" customHeight="1">
      <c r="B1009" s="1486">
        <v>1006</v>
      </c>
      <c r="C1009" s="2094">
        <v>17151.75</v>
      </c>
      <c r="D1009" s="2094">
        <v>7875</v>
      </c>
      <c r="E1009" s="1650">
        <f t="shared" si="15"/>
        <v>6</v>
      </c>
    </row>
    <row r="1010" spans="2:5" ht="16.5" customHeight="1">
      <c r="B1010" s="1486">
        <v>1007</v>
      </c>
      <c r="C1010" s="2094">
        <v>17151.75</v>
      </c>
      <c r="D1010" s="2094">
        <v>7875</v>
      </c>
      <c r="E1010" s="1650">
        <f t="shared" si="15"/>
        <v>7</v>
      </c>
    </row>
    <row r="1011" spans="2:5" ht="16.5" customHeight="1">
      <c r="B1011" s="1486">
        <v>1008</v>
      </c>
      <c r="C1011" s="2094">
        <v>17151.75</v>
      </c>
      <c r="D1011" s="2094">
        <v>7875</v>
      </c>
      <c r="E1011" s="1650">
        <f t="shared" si="15"/>
        <v>8</v>
      </c>
    </row>
    <row r="1012" spans="2:5" ht="16.5" customHeight="1">
      <c r="B1012" s="1486">
        <v>1009</v>
      </c>
      <c r="C1012" s="2094">
        <v>17151.75</v>
      </c>
      <c r="D1012" s="2094">
        <v>7875</v>
      </c>
      <c r="E1012" s="1650">
        <f t="shared" si="15"/>
        <v>9</v>
      </c>
    </row>
    <row r="1013" spans="2:5" ht="16.5" customHeight="1">
      <c r="B1013" s="1486">
        <v>1010</v>
      </c>
      <c r="C1013" s="2094">
        <v>17151.75</v>
      </c>
      <c r="D1013" s="2094">
        <v>7875</v>
      </c>
      <c r="E1013" s="1650">
        <f t="shared" si="15"/>
        <v>10</v>
      </c>
    </row>
    <row r="1014" spans="2:5" ht="16.5" customHeight="1">
      <c r="B1014" s="1486">
        <v>1011</v>
      </c>
      <c r="C1014" s="2094">
        <v>17151.75</v>
      </c>
      <c r="D1014" s="2094">
        <v>7875</v>
      </c>
      <c r="E1014" s="1650">
        <f t="shared" si="15"/>
        <v>11</v>
      </c>
    </row>
    <row r="1015" spans="2:5" ht="16.5" customHeight="1">
      <c r="B1015" s="1486">
        <v>1012</v>
      </c>
      <c r="C1015" s="2094">
        <v>17151.75</v>
      </c>
      <c r="D1015" s="2094">
        <v>7875</v>
      </c>
      <c r="E1015" s="1650">
        <f t="shared" si="15"/>
        <v>12</v>
      </c>
    </row>
    <row r="1016" spans="2:5" ht="16.5" customHeight="1">
      <c r="B1016" s="1486">
        <v>1013</v>
      </c>
      <c r="C1016" s="2094">
        <v>17151.75</v>
      </c>
      <c r="D1016" s="2094">
        <v>7875</v>
      </c>
      <c r="E1016" s="1650">
        <f t="shared" si="15"/>
        <v>13</v>
      </c>
    </row>
    <row r="1017" spans="2:5" ht="16.5" customHeight="1">
      <c r="B1017" s="1486">
        <v>1014</v>
      </c>
      <c r="C1017" s="2094">
        <v>17151.75</v>
      </c>
      <c r="D1017" s="2094">
        <v>7875</v>
      </c>
      <c r="E1017" s="1650">
        <f t="shared" si="15"/>
        <v>14</v>
      </c>
    </row>
    <row r="1018" spans="2:5" ht="16.5" customHeight="1">
      <c r="B1018" s="1486">
        <v>1015</v>
      </c>
      <c r="C1018" s="2094">
        <v>17151.75</v>
      </c>
      <c r="D1018" s="2094">
        <v>7875</v>
      </c>
      <c r="E1018" s="1650">
        <f t="shared" si="15"/>
        <v>15</v>
      </c>
    </row>
    <row r="1019" spans="2:5" ht="16.5" customHeight="1">
      <c r="B1019" s="1486">
        <v>1016</v>
      </c>
      <c r="C1019" s="2094">
        <v>17151.75</v>
      </c>
      <c r="D1019" s="2094">
        <v>7875</v>
      </c>
      <c r="E1019" s="1650">
        <f t="shared" si="15"/>
        <v>16</v>
      </c>
    </row>
    <row r="1020" spans="2:5" ht="16.5" customHeight="1">
      <c r="B1020" s="1486">
        <v>1017</v>
      </c>
      <c r="C1020" s="2094">
        <v>17151.75</v>
      </c>
      <c r="D1020" s="2094">
        <v>7875</v>
      </c>
      <c r="E1020" s="1650">
        <f t="shared" si="15"/>
        <v>17</v>
      </c>
    </row>
    <row r="1021" spans="2:5" ht="16.5" customHeight="1">
      <c r="B1021" s="1486">
        <v>1018</v>
      </c>
      <c r="C1021" s="2094">
        <v>17151.75</v>
      </c>
      <c r="D1021" s="2094">
        <v>7875</v>
      </c>
      <c r="E1021" s="1650">
        <f t="shared" si="15"/>
        <v>18</v>
      </c>
    </row>
    <row r="1022" spans="2:5" ht="16.5" customHeight="1">
      <c r="B1022" s="1486">
        <v>1019</v>
      </c>
      <c r="C1022" s="2094">
        <v>17151.75</v>
      </c>
      <c r="D1022" s="2094">
        <v>7875</v>
      </c>
      <c r="E1022" s="1650">
        <f t="shared" si="15"/>
        <v>19</v>
      </c>
    </row>
    <row r="1023" spans="2:5" ht="16.5" customHeight="1">
      <c r="B1023" s="1486">
        <v>1020</v>
      </c>
      <c r="C1023" s="2094">
        <v>17151.75</v>
      </c>
      <c r="D1023" s="2094">
        <v>7875</v>
      </c>
      <c r="E1023" s="1650">
        <f t="shared" si="15"/>
        <v>20</v>
      </c>
    </row>
    <row r="1024" spans="2:5" ht="16.5" customHeight="1">
      <c r="B1024" s="1486">
        <v>1021</v>
      </c>
      <c r="C1024" s="2094">
        <v>17151.75</v>
      </c>
      <c r="D1024" s="2094">
        <v>7875</v>
      </c>
      <c r="E1024" s="1650">
        <f t="shared" si="15"/>
        <v>21</v>
      </c>
    </row>
    <row r="1025" spans="2:5" ht="16.5" customHeight="1">
      <c r="B1025" s="1486">
        <v>1022</v>
      </c>
      <c r="C1025" s="2094">
        <v>17151.75</v>
      </c>
      <c r="D1025" s="2094">
        <v>7875</v>
      </c>
      <c r="E1025" s="1650">
        <f t="shared" si="15"/>
        <v>22</v>
      </c>
    </row>
    <row r="1026" spans="2:5" ht="16.5" customHeight="1">
      <c r="B1026" s="1486">
        <v>1023</v>
      </c>
      <c r="C1026" s="2094">
        <v>17151.75</v>
      </c>
      <c r="D1026" s="2094">
        <v>7875</v>
      </c>
      <c r="E1026" s="1650">
        <f t="shared" si="15"/>
        <v>23</v>
      </c>
    </row>
    <row r="1027" spans="2:5" ht="16.5" customHeight="1">
      <c r="B1027" s="1486">
        <v>1024</v>
      </c>
      <c r="C1027" s="2094">
        <v>17151.75</v>
      </c>
      <c r="D1027" s="2094">
        <v>7875</v>
      </c>
      <c r="E1027" s="1650">
        <f t="shared" si="15"/>
        <v>24</v>
      </c>
    </row>
    <row r="1028" spans="2:5" ht="16.5" customHeight="1">
      <c r="B1028" s="1486">
        <v>1025</v>
      </c>
      <c r="C1028" s="2094">
        <v>17151.75</v>
      </c>
      <c r="D1028" s="2094">
        <v>8662.5</v>
      </c>
      <c r="E1028" s="1650">
        <f t="shared" ref="E1028:E1091" si="16">MOD(ROW()-3,25)</f>
        <v>0</v>
      </c>
    </row>
    <row r="1029" spans="2:5" ht="16.5" customHeight="1">
      <c r="B1029" s="1486">
        <v>1026</v>
      </c>
      <c r="C1029" s="2094">
        <v>17151.75</v>
      </c>
      <c r="D1029" s="2094">
        <v>8662.5</v>
      </c>
      <c r="E1029" s="1650">
        <f t="shared" si="16"/>
        <v>1</v>
      </c>
    </row>
    <row r="1030" spans="2:5" ht="16.5" customHeight="1">
      <c r="B1030" s="1486">
        <v>1027</v>
      </c>
      <c r="C1030" s="2094">
        <v>17151.75</v>
      </c>
      <c r="D1030" s="2094">
        <v>8662.5</v>
      </c>
      <c r="E1030" s="1650">
        <f t="shared" si="16"/>
        <v>2</v>
      </c>
    </row>
    <row r="1031" spans="2:5" ht="16.5" customHeight="1">
      <c r="B1031" s="1486">
        <v>1028</v>
      </c>
      <c r="C1031" s="2094">
        <v>17151.75</v>
      </c>
      <c r="D1031" s="2094">
        <v>8662.5</v>
      </c>
      <c r="E1031" s="1650">
        <f t="shared" si="16"/>
        <v>3</v>
      </c>
    </row>
    <row r="1032" spans="2:5" ht="16.5" customHeight="1">
      <c r="B1032" s="1486">
        <v>1029</v>
      </c>
      <c r="C1032" s="2094">
        <v>17151.75</v>
      </c>
      <c r="D1032" s="2094">
        <v>8662.5</v>
      </c>
      <c r="E1032" s="1650">
        <f t="shared" si="16"/>
        <v>4</v>
      </c>
    </row>
    <row r="1033" spans="2:5" ht="16.5" customHeight="1">
      <c r="B1033" s="1486">
        <v>1030</v>
      </c>
      <c r="C1033" s="2094">
        <v>17151.75</v>
      </c>
      <c r="D1033" s="2094">
        <v>8662.5</v>
      </c>
      <c r="E1033" s="1650">
        <f t="shared" si="16"/>
        <v>5</v>
      </c>
    </row>
    <row r="1034" spans="2:5" ht="16.5" customHeight="1">
      <c r="B1034" s="1486">
        <v>1031</v>
      </c>
      <c r="C1034" s="2094">
        <v>17151.75</v>
      </c>
      <c r="D1034" s="2094">
        <v>8662.5</v>
      </c>
      <c r="E1034" s="1650">
        <f t="shared" si="16"/>
        <v>6</v>
      </c>
    </row>
    <row r="1035" spans="2:5" ht="16.5" customHeight="1">
      <c r="B1035" s="1486">
        <v>1032</v>
      </c>
      <c r="C1035" s="2094">
        <v>17151.75</v>
      </c>
      <c r="D1035" s="2094">
        <v>8662.5</v>
      </c>
      <c r="E1035" s="1650">
        <f t="shared" si="16"/>
        <v>7</v>
      </c>
    </row>
    <row r="1036" spans="2:5" ht="16.5" customHeight="1">
      <c r="B1036" s="1486">
        <v>1033</v>
      </c>
      <c r="C1036" s="2094">
        <v>17151.75</v>
      </c>
      <c r="D1036" s="2094">
        <v>8662.5</v>
      </c>
      <c r="E1036" s="1650">
        <f t="shared" si="16"/>
        <v>8</v>
      </c>
    </row>
    <row r="1037" spans="2:5" ht="16.5" customHeight="1">
      <c r="B1037" s="1486">
        <v>1034</v>
      </c>
      <c r="C1037" s="2094">
        <v>17151.75</v>
      </c>
      <c r="D1037" s="2094">
        <v>8662.5</v>
      </c>
      <c r="E1037" s="1650">
        <f t="shared" si="16"/>
        <v>9</v>
      </c>
    </row>
    <row r="1038" spans="2:5" ht="16.5" customHeight="1">
      <c r="B1038" s="1486">
        <v>1035</v>
      </c>
      <c r="C1038" s="2094">
        <v>17151.75</v>
      </c>
      <c r="D1038" s="2094">
        <v>8662.5</v>
      </c>
      <c r="E1038" s="1650">
        <f t="shared" si="16"/>
        <v>10</v>
      </c>
    </row>
    <row r="1039" spans="2:5" ht="16.5" customHeight="1">
      <c r="B1039" s="1486">
        <v>1036</v>
      </c>
      <c r="C1039" s="2094">
        <v>17151.75</v>
      </c>
      <c r="D1039" s="2094">
        <v>8662.5</v>
      </c>
      <c r="E1039" s="1650">
        <f t="shared" si="16"/>
        <v>11</v>
      </c>
    </row>
    <row r="1040" spans="2:5" ht="16.5" customHeight="1">
      <c r="B1040" s="1486">
        <v>1037</v>
      </c>
      <c r="C1040" s="2094">
        <v>17151.75</v>
      </c>
      <c r="D1040" s="2094">
        <v>8662.5</v>
      </c>
      <c r="E1040" s="1650">
        <f t="shared" si="16"/>
        <v>12</v>
      </c>
    </row>
    <row r="1041" spans="2:5" ht="16.5" customHeight="1">
      <c r="B1041" s="1486">
        <v>1038</v>
      </c>
      <c r="C1041" s="2094">
        <v>17151.75</v>
      </c>
      <c r="D1041" s="2094">
        <v>8662.5</v>
      </c>
      <c r="E1041" s="1650">
        <f t="shared" si="16"/>
        <v>13</v>
      </c>
    </row>
    <row r="1042" spans="2:5" ht="16.5" customHeight="1">
      <c r="B1042" s="1486">
        <v>1039</v>
      </c>
      <c r="C1042" s="2094">
        <v>17151.75</v>
      </c>
      <c r="D1042" s="2094">
        <v>8662.5</v>
      </c>
      <c r="E1042" s="1650">
        <f t="shared" si="16"/>
        <v>14</v>
      </c>
    </row>
    <row r="1043" spans="2:5" ht="16.5" customHeight="1">
      <c r="B1043" s="1486">
        <v>1040</v>
      </c>
      <c r="C1043" s="2094">
        <v>17151.75</v>
      </c>
      <c r="D1043" s="2094">
        <v>8662.5</v>
      </c>
      <c r="E1043" s="1650">
        <f t="shared" si="16"/>
        <v>15</v>
      </c>
    </row>
    <row r="1044" spans="2:5" ht="16.5" customHeight="1">
      <c r="B1044" s="1486">
        <v>1041</v>
      </c>
      <c r="C1044" s="2094">
        <v>17151.75</v>
      </c>
      <c r="D1044" s="2094">
        <v>8662.5</v>
      </c>
      <c r="E1044" s="1650">
        <f t="shared" si="16"/>
        <v>16</v>
      </c>
    </row>
    <row r="1045" spans="2:5" ht="16.5" customHeight="1">
      <c r="B1045" s="1486">
        <v>1042</v>
      </c>
      <c r="C1045" s="2094">
        <v>17151.75</v>
      </c>
      <c r="D1045" s="2094">
        <v>8662.5</v>
      </c>
      <c r="E1045" s="1650">
        <f t="shared" si="16"/>
        <v>17</v>
      </c>
    </row>
    <row r="1046" spans="2:5" ht="16.5" customHeight="1">
      <c r="B1046" s="1486">
        <v>1043</v>
      </c>
      <c r="C1046" s="2094">
        <v>17151.75</v>
      </c>
      <c r="D1046" s="2094">
        <v>8662.5</v>
      </c>
      <c r="E1046" s="1650">
        <f t="shared" si="16"/>
        <v>18</v>
      </c>
    </row>
    <row r="1047" spans="2:5" ht="16.5" customHeight="1">
      <c r="B1047" s="1486">
        <v>1044</v>
      </c>
      <c r="C1047" s="2094">
        <v>17151.75</v>
      </c>
      <c r="D1047" s="2094">
        <v>8662.5</v>
      </c>
      <c r="E1047" s="1650">
        <f t="shared" si="16"/>
        <v>19</v>
      </c>
    </row>
    <row r="1048" spans="2:5" ht="16.5" customHeight="1">
      <c r="B1048" s="1486">
        <v>1045</v>
      </c>
      <c r="C1048" s="2094">
        <v>17151.75</v>
      </c>
      <c r="D1048" s="2094">
        <v>8662.5</v>
      </c>
      <c r="E1048" s="1650">
        <f t="shared" si="16"/>
        <v>20</v>
      </c>
    </row>
    <row r="1049" spans="2:5" ht="16.5" customHeight="1">
      <c r="B1049" s="1486">
        <v>1046</v>
      </c>
      <c r="C1049" s="2094">
        <v>17151.75</v>
      </c>
      <c r="D1049" s="2094">
        <v>8662.5</v>
      </c>
      <c r="E1049" s="1650">
        <f t="shared" si="16"/>
        <v>21</v>
      </c>
    </row>
    <row r="1050" spans="2:5" ht="16.5" customHeight="1">
      <c r="B1050" s="1486">
        <v>1047</v>
      </c>
      <c r="C1050" s="2094">
        <v>17151.75</v>
      </c>
      <c r="D1050" s="2094">
        <v>8662.5</v>
      </c>
      <c r="E1050" s="1650">
        <f t="shared" si="16"/>
        <v>22</v>
      </c>
    </row>
    <row r="1051" spans="2:5" ht="16.5" customHeight="1">
      <c r="B1051" s="1486">
        <v>1048</v>
      </c>
      <c r="C1051" s="2094">
        <v>17151.75</v>
      </c>
      <c r="D1051" s="2094">
        <v>8662.5</v>
      </c>
      <c r="E1051" s="1650">
        <f t="shared" si="16"/>
        <v>23</v>
      </c>
    </row>
    <row r="1052" spans="2:5" ht="16.5" customHeight="1">
      <c r="B1052" s="1486">
        <v>1049</v>
      </c>
      <c r="C1052" s="2094">
        <v>17151.75</v>
      </c>
      <c r="D1052" s="2094">
        <v>8662.5</v>
      </c>
      <c r="E1052" s="1650">
        <f t="shared" si="16"/>
        <v>24</v>
      </c>
    </row>
    <row r="1053" spans="2:5" ht="16.5" customHeight="1">
      <c r="B1053" s="1486">
        <v>1050</v>
      </c>
      <c r="C1053" s="2094">
        <v>18866.924999999999</v>
      </c>
      <c r="D1053" s="2094">
        <v>8662.5</v>
      </c>
      <c r="E1053" s="1650">
        <f t="shared" si="16"/>
        <v>0</v>
      </c>
    </row>
    <row r="1054" spans="2:5" ht="16.5" customHeight="1">
      <c r="B1054" s="1486">
        <v>1051</v>
      </c>
      <c r="C1054" s="2094">
        <v>18866.924999999999</v>
      </c>
      <c r="D1054" s="2094">
        <v>8662.5</v>
      </c>
      <c r="E1054" s="1650">
        <f t="shared" si="16"/>
        <v>1</v>
      </c>
    </row>
    <row r="1055" spans="2:5" ht="16.5" customHeight="1">
      <c r="B1055" s="1486">
        <v>1052</v>
      </c>
      <c r="C1055" s="2094">
        <v>18866.924999999999</v>
      </c>
      <c r="D1055" s="2094">
        <v>8662.5</v>
      </c>
      <c r="E1055" s="1650">
        <f t="shared" si="16"/>
        <v>2</v>
      </c>
    </row>
    <row r="1056" spans="2:5" ht="16.5" customHeight="1">
      <c r="B1056" s="1486">
        <v>1053</v>
      </c>
      <c r="C1056" s="2094">
        <v>18866.924999999999</v>
      </c>
      <c r="D1056" s="2094">
        <v>8662.5</v>
      </c>
      <c r="E1056" s="1650">
        <f t="shared" si="16"/>
        <v>3</v>
      </c>
    </row>
    <row r="1057" spans="2:5" ht="16.5" customHeight="1">
      <c r="B1057" s="1486">
        <v>1054</v>
      </c>
      <c r="C1057" s="2094">
        <v>18866.924999999999</v>
      </c>
      <c r="D1057" s="2094">
        <v>8662.5</v>
      </c>
      <c r="E1057" s="1650">
        <f t="shared" si="16"/>
        <v>4</v>
      </c>
    </row>
    <row r="1058" spans="2:5" ht="16.5" customHeight="1">
      <c r="B1058" s="1486">
        <v>1055</v>
      </c>
      <c r="C1058" s="2094">
        <v>18866.924999999999</v>
      </c>
      <c r="D1058" s="2094">
        <v>8662.5</v>
      </c>
      <c r="E1058" s="1650">
        <f t="shared" si="16"/>
        <v>5</v>
      </c>
    </row>
    <row r="1059" spans="2:5" ht="16.5" customHeight="1">
      <c r="B1059" s="1486">
        <v>1056</v>
      </c>
      <c r="C1059" s="2094">
        <v>18866.924999999999</v>
      </c>
      <c r="D1059" s="2094">
        <v>8662.5</v>
      </c>
      <c r="E1059" s="1650">
        <f t="shared" si="16"/>
        <v>6</v>
      </c>
    </row>
    <row r="1060" spans="2:5" ht="16.5" customHeight="1">
      <c r="B1060" s="1486">
        <v>1057</v>
      </c>
      <c r="C1060" s="2094">
        <v>18866.924999999999</v>
      </c>
      <c r="D1060" s="2094">
        <v>8662.5</v>
      </c>
      <c r="E1060" s="1650">
        <f t="shared" si="16"/>
        <v>7</v>
      </c>
    </row>
    <row r="1061" spans="2:5" ht="16.5" customHeight="1">
      <c r="B1061" s="1486">
        <v>1058</v>
      </c>
      <c r="C1061" s="2094">
        <v>18866.924999999999</v>
      </c>
      <c r="D1061" s="2094">
        <v>8662.5</v>
      </c>
      <c r="E1061" s="1650">
        <f t="shared" si="16"/>
        <v>8</v>
      </c>
    </row>
    <row r="1062" spans="2:5" ht="16.5" customHeight="1">
      <c r="B1062" s="1486">
        <v>1059</v>
      </c>
      <c r="C1062" s="2094">
        <v>18866.924999999999</v>
      </c>
      <c r="D1062" s="2094">
        <v>8662.5</v>
      </c>
      <c r="E1062" s="1650">
        <f t="shared" si="16"/>
        <v>9</v>
      </c>
    </row>
    <row r="1063" spans="2:5" ht="16.5" customHeight="1">
      <c r="B1063" s="1486">
        <v>1060</v>
      </c>
      <c r="C1063" s="2094">
        <v>18866.924999999999</v>
      </c>
      <c r="D1063" s="2094">
        <v>8662.5</v>
      </c>
      <c r="E1063" s="1650">
        <f t="shared" si="16"/>
        <v>10</v>
      </c>
    </row>
    <row r="1064" spans="2:5" ht="16.5" customHeight="1">
      <c r="B1064" s="1486">
        <v>1061</v>
      </c>
      <c r="C1064" s="2094">
        <v>18866.924999999999</v>
      </c>
      <c r="D1064" s="2094">
        <v>8662.5</v>
      </c>
      <c r="E1064" s="1650">
        <f t="shared" si="16"/>
        <v>11</v>
      </c>
    </row>
    <row r="1065" spans="2:5" ht="16.5" customHeight="1">
      <c r="B1065" s="1486">
        <v>1062</v>
      </c>
      <c r="C1065" s="2094">
        <v>18866.924999999999</v>
      </c>
      <c r="D1065" s="2094">
        <v>8662.5</v>
      </c>
      <c r="E1065" s="1650">
        <f t="shared" si="16"/>
        <v>12</v>
      </c>
    </row>
    <row r="1066" spans="2:5" ht="16.5" customHeight="1">
      <c r="B1066" s="1486">
        <v>1063</v>
      </c>
      <c r="C1066" s="2094">
        <v>18866.924999999999</v>
      </c>
      <c r="D1066" s="2094">
        <v>8662.5</v>
      </c>
      <c r="E1066" s="1650">
        <f t="shared" si="16"/>
        <v>13</v>
      </c>
    </row>
    <row r="1067" spans="2:5" ht="16.5" customHeight="1">
      <c r="B1067" s="1486">
        <v>1064</v>
      </c>
      <c r="C1067" s="2094">
        <v>18866.924999999999</v>
      </c>
      <c r="D1067" s="2094">
        <v>8662.5</v>
      </c>
      <c r="E1067" s="1650">
        <f t="shared" si="16"/>
        <v>14</v>
      </c>
    </row>
    <row r="1068" spans="2:5" ht="16.5" customHeight="1">
      <c r="B1068" s="1486">
        <v>1065</v>
      </c>
      <c r="C1068" s="2094">
        <v>18866.924999999999</v>
      </c>
      <c r="D1068" s="2094">
        <v>8662.5</v>
      </c>
      <c r="E1068" s="1650">
        <f t="shared" si="16"/>
        <v>15</v>
      </c>
    </row>
    <row r="1069" spans="2:5" ht="16.5" customHeight="1">
      <c r="B1069" s="1486">
        <v>1066</v>
      </c>
      <c r="C1069" s="2094">
        <v>18866.924999999999</v>
      </c>
      <c r="D1069" s="2094">
        <v>8662.5</v>
      </c>
      <c r="E1069" s="1650">
        <f t="shared" si="16"/>
        <v>16</v>
      </c>
    </row>
    <row r="1070" spans="2:5" ht="16.5" customHeight="1">
      <c r="B1070" s="1486">
        <v>1067</v>
      </c>
      <c r="C1070" s="2094">
        <v>18866.924999999999</v>
      </c>
      <c r="D1070" s="2094">
        <v>8662.5</v>
      </c>
      <c r="E1070" s="1650">
        <f t="shared" si="16"/>
        <v>17</v>
      </c>
    </row>
    <row r="1071" spans="2:5" ht="16.5" customHeight="1">
      <c r="B1071" s="1486">
        <v>1068</v>
      </c>
      <c r="C1071" s="2094">
        <v>18866.924999999999</v>
      </c>
      <c r="D1071" s="2094">
        <v>8662.5</v>
      </c>
      <c r="E1071" s="1650">
        <f t="shared" si="16"/>
        <v>18</v>
      </c>
    </row>
    <row r="1072" spans="2:5" ht="16.5" customHeight="1">
      <c r="B1072" s="1486">
        <v>1069</v>
      </c>
      <c r="C1072" s="2094">
        <v>18866.924999999999</v>
      </c>
      <c r="D1072" s="2094">
        <v>8662.5</v>
      </c>
      <c r="E1072" s="1650">
        <f t="shared" si="16"/>
        <v>19</v>
      </c>
    </row>
    <row r="1073" spans="2:5" ht="16.5" customHeight="1">
      <c r="B1073" s="1486">
        <v>1070</v>
      </c>
      <c r="C1073" s="2094">
        <v>18866.924999999999</v>
      </c>
      <c r="D1073" s="2094">
        <v>8662.5</v>
      </c>
      <c r="E1073" s="1650">
        <f t="shared" si="16"/>
        <v>20</v>
      </c>
    </row>
    <row r="1074" spans="2:5" ht="16.5" customHeight="1">
      <c r="B1074" s="1486">
        <v>1071</v>
      </c>
      <c r="C1074" s="2094">
        <v>18866.924999999999</v>
      </c>
      <c r="D1074" s="2094">
        <v>8662.5</v>
      </c>
      <c r="E1074" s="1650">
        <f t="shared" si="16"/>
        <v>21</v>
      </c>
    </row>
    <row r="1075" spans="2:5" ht="16.5" customHeight="1">
      <c r="B1075" s="1486">
        <v>1072</v>
      </c>
      <c r="C1075" s="2094">
        <v>18866.924999999999</v>
      </c>
      <c r="D1075" s="2094">
        <v>8662.5</v>
      </c>
      <c r="E1075" s="1650">
        <f t="shared" si="16"/>
        <v>22</v>
      </c>
    </row>
    <row r="1076" spans="2:5" ht="16.5" customHeight="1">
      <c r="B1076" s="1486">
        <v>1073</v>
      </c>
      <c r="C1076" s="2094">
        <v>18866.924999999999</v>
      </c>
      <c r="D1076" s="2094">
        <v>8662.5</v>
      </c>
      <c r="E1076" s="1650">
        <f t="shared" si="16"/>
        <v>23</v>
      </c>
    </row>
    <row r="1077" spans="2:5" ht="16.5" customHeight="1">
      <c r="B1077" s="1486">
        <v>1074</v>
      </c>
      <c r="C1077" s="2094">
        <v>18866.924999999999</v>
      </c>
      <c r="D1077" s="2094">
        <v>8662.5</v>
      </c>
      <c r="E1077" s="1650">
        <f t="shared" si="16"/>
        <v>24</v>
      </c>
    </row>
    <row r="1078" spans="2:5" ht="16.5" customHeight="1">
      <c r="B1078" s="1486">
        <v>1075</v>
      </c>
      <c r="C1078" s="2094">
        <v>18866.924999999999</v>
      </c>
      <c r="D1078" s="2094">
        <v>9487.5</v>
      </c>
      <c r="E1078" s="1650">
        <f t="shared" si="16"/>
        <v>0</v>
      </c>
    </row>
    <row r="1079" spans="2:5" ht="16.5" customHeight="1">
      <c r="B1079" s="1486">
        <v>1076</v>
      </c>
      <c r="C1079" s="2094">
        <v>18866.924999999999</v>
      </c>
      <c r="D1079" s="2094">
        <v>9487.5</v>
      </c>
      <c r="E1079" s="1650">
        <f t="shared" si="16"/>
        <v>1</v>
      </c>
    </row>
    <row r="1080" spans="2:5" ht="16.5" customHeight="1">
      <c r="B1080" s="1486">
        <v>1077</v>
      </c>
      <c r="C1080" s="2094">
        <v>18866.924999999999</v>
      </c>
      <c r="D1080" s="2094">
        <v>9487.5</v>
      </c>
      <c r="E1080" s="1650">
        <f t="shared" si="16"/>
        <v>2</v>
      </c>
    </row>
    <row r="1081" spans="2:5" ht="16.5" customHeight="1">
      <c r="B1081" s="1486">
        <v>1078</v>
      </c>
      <c r="C1081" s="2094">
        <v>18866.924999999999</v>
      </c>
      <c r="D1081" s="2094">
        <v>9487.5</v>
      </c>
      <c r="E1081" s="1650">
        <f t="shared" si="16"/>
        <v>3</v>
      </c>
    </row>
    <row r="1082" spans="2:5" ht="16.5" customHeight="1">
      <c r="B1082" s="1486">
        <v>1079</v>
      </c>
      <c r="C1082" s="2094">
        <v>18866.924999999999</v>
      </c>
      <c r="D1082" s="2094">
        <v>9487.5</v>
      </c>
      <c r="E1082" s="1650">
        <f t="shared" si="16"/>
        <v>4</v>
      </c>
    </row>
    <row r="1083" spans="2:5" ht="16.5" customHeight="1">
      <c r="B1083" s="1486">
        <v>1080</v>
      </c>
      <c r="C1083" s="2094">
        <v>18866.924999999999</v>
      </c>
      <c r="D1083" s="2094">
        <v>9487.5</v>
      </c>
      <c r="E1083" s="1650">
        <f t="shared" si="16"/>
        <v>5</v>
      </c>
    </row>
    <row r="1084" spans="2:5" ht="16.5" customHeight="1">
      <c r="B1084" s="1486">
        <v>1081</v>
      </c>
      <c r="C1084" s="2094">
        <v>18866.924999999999</v>
      </c>
      <c r="D1084" s="2094">
        <v>9487.5</v>
      </c>
      <c r="E1084" s="1650">
        <f t="shared" si="16"/>
        <v>6</v>
      </c>
    </row>
    <row r="1085" spans="2:5" ht="16.5" customHeight="1">
      <c r="B1085" s="1486">
        <v>1082</v>
      </c>
      <c r="C1085" s="2094">
        <v>18866.924999999999</v>
      </c>
      <c r="D1085" s="2094">
        <v>9487.5</v>
      </c>
      <c r="E1085" s="1650">
        <f t="shared" si="16"/>
        <v>7</v>
      </c>
    </row>
    <row r="1086" spans="2:5" ht="16.5" customHeight="1">
      <c r="B1086" s="1486">
        <v>1083</v>
      </c>
      <c r="C1086" s="2094">
        <v>18866.924999999999</v>
      </c>
      <c r="D1086" s="2094">
        <v>9487.5</v>
      </c>
      <c r="E1086" s="1650">
        <f t="shared" si="16"/>
        <v>8</v>
      </c>
    </row>
    <row r="1087" spans="2:5" ht="16.5" customHeight="1">
      <c r="B1087" s="1486">
        <v>1084</v>
      </c>
      <c r="C1087" s="2094">
        <v>18866.924999999999</v>
      </c>
      <c r="D1087" s="2094">
        <v>9487.5</v>
      </c>
      <c r="E1087" s="1650">
        <f t="shared" si="16"/>
        <v>9</v>
      </c>
    </row>
    <row r="1088" spans="2:5" ht="16.5" customHeight="1">
      <c r="B1088" s="1486">
        <v>1085</v>
      </c>
      <c r="C1088" s="2094">
        <v>18866.924999999999</v>
      </c>
      <c r="D1088" s="2094">
        <v>9487.5</v>
      </c>
      <c r="E1088" s="1650">
        <f t="shared" si="16"/>
        <v>10</v>
      </c>
    </row>
    <row r="1089" spans="2:5" ht="16.5" customHeight="1">
      <c r="B1089" s="1486">
        <v>1086</v>
      </c>
      <c r="C1089" s="2094">
        <v>18866.924999999999</v>
      </c>
      <c r="D1089" s="2094">
        <v>9487.5</v>
      </c>
      <c r="E1089" s="1650">
        <f t="shared" si="16"/>
        <v>11</v>
      </c>
    </row>
    <row r="1090" spans="2:5" ht="16.5" customHeight="1">
      <c r="B1090" s="1486">
        <v>1087</v>
      </c>
      <c r="C1090" s="2094">
        <v>18866.924999999999</v>
      </c>
      <c r="D1090" s="2094">
        <v>9487.5</v>
      </c>
      <c r="E1090" s="1650">
        <f t="shared" si="16"/>
        <v>12</v>
      </c>
    </row>
    <row r="1091" spans="2:5" ht="16.5" customHeight="1">
      <c r="B1091" s="1486">
        <v>1088</v>
      </c>
      <c r="C1091" s="2094">
        <v>18866.924999999999</v>
      </c>
      <c r="D1091" s="2094">
        <v>9487.5</v>
      </c>
      <c r="E1091" s="1650">
        <f t="shared" si="16"/>
        <v>13</v>
      </c>
    </row>
    <row r="1092" spans="2:5" ht="16.5" customHeight="1">
      <c r="B1092" s="1486">
        <v>1089</v>
      </c>
      <c r="C1092" s="2094">
        <v>18866.924999999999</v>
      </c>
      <c r="D1092" s="2094">
        <v>9487.5</v>
      </c>
      <c r="E1092" s="1650">
        <f t="shared" ref="E1092:E1155" si="17">MOD(ROW()-3,25)</f>
        <v>14</v>
      </c>
    </row>
    <row r="1093" spans="2:5" ht="16.5" customHeight="1">
      <c r="B1093" s="1486">
        <v>1090</v>
      </c>
      <c r="C1093" s="2094">
        <v>18866.924999999999</v>
      </c>
      <c r="D1093" s="2094">
        <v>9487.5</v>
      </c>
      <c r="E1093" s="1650">
        <f t="shared" si="17"/>
        <v>15</v>
      </c>
    </row>
    <row r="1094" spans="2:5" ht="16.5" customHeight="1">
      <c r="B1094" s="1486">
        <v>1091</v>
      </c>
      <c r="C1094" s="2094">
        <v>18866.924999999999</v>
      </c>
      <c r="D1094" s="2094">
        <v>9487.5</v>
      </c>
      <c r="E1094" s="1650">
        <f t="shared" si="17"/>
        <v>16</v>
      </c>
    </row>
    <row r="1095" spans="2:5" ht="16.5" customHeight="1">
      <c r="B1095" s="1486">
        <v>1092</v>
      </c>
      <c r="C1095" s="2094">
        <v>18866.924999999999</v>
      </c>
      <c r="D1095" s="2094">
        <v>9487.5</v>
      </c>
      <c r="E1095" s="1650">
        <f t="shared" si="17"/>
        <v>17</v>
      </c>
    </row>
    <row r="1096" spans="2:5" ht="16.5" customHeight="1">
      <c r="B1096" s="1486">
        <v>1093</v>
      </c>
      <c r="C1096" s="2094">
        <v>18866.924999999999</v>
      </c>
      <c r="D1096" s="2094">
        <v>9487.5</v>
      </c>
      <c r="E1096" s="1650">
        <f t="shared" si="17"/>
        <v>18</v>
      </c>
    </row>
    <row r="1097" spans="2:5" ht="16.5" customHeight="1">
      <c r="B1097" s="1486">
        <v>1094</v>
      </c>
      <c r="C1097" s="2094">
        <v>18866.924999999999</v>
      </c>
      <c r="D1097" s="2094">
        <v>9487.5</v>
      </c>
      <c r="E1097" s="1650">
        <f t="shared" si="17"/>
        <v>19</v>
      </c>
    </row>
    <row r="1098" spans="2:5" ht="16.5" customHeight="1">
      <c r="B1098" s="1486">
        <v>1095</v>
      </c>
      <c r="C1098" s="2094">
        <v>18866.924999999999</v>
      </c>
      <c r="D1098" s="2094">
        <v>9487.5</v>
      </c>
      <c r="E1098" s="1650">
        <f t="shared" si="17"/>
        <v>20</v>
      </c>
    </row>
    <row r="1099" spans="2:5" ht="16.5" customHeight="1">
      <c r="B1099" s="1486">
        <v>1096</v>
      </c>
      <c r="C1099" s="2094">
        <v>18866.924999999999</v>
      </c>
      <c r="D1099" s="2094">
        <v>9487.5</v>
      </c>
      <c r="E1099" s="1650">
        <f t="shared" si="17"/>
        <v>21</v>
      </c>
    </row>
    <row r="1100" spans="2:5" ht="16.5" customHeight="1">
      <c r="B1100" s="1486">
        <v>1097</v>
      </c>
      <c r="C1100" s="2094">
        <v>18866.924999999999</v>
      </c>
      <c r="D1100" s="2094">
        <v>9487.5</v>
      </c>
      <c r="E1100" s="1650">
        <f t="shared" si="17"/>
        <v>22</v>
      </c>
    </row>
    <row r="1101" spans="2:5" ht="16.5" customHeight="1">
      <c r="B1101" s="1486">
        <v>1098</v>
      </c>
      <c r="C1101" s="2094">
        <v>18866.924999999999</v>
      </c>
      <c r="D1101" s="2094">
        <v>9487.5</v>
      </c>
      <c r="E1101" s="1650">
        <f t="shared" si="17"/>
        <v>23</v>
      </c>
    </row>
    <row r="1102" spans="2:5" ht="16.5" customHeight="1">
      <c r="B1102" s="1486">
        <v>1099</v>
      </c>
      <c r="C1102" s="2094">
        <v>18866.924999999999</v>
      </c>
      <c r="D1102" s="2094">
        <v>9487.5</v>
      </c>
      <c r="E1102" s="1650">
        <f t="shared" si="17"/>
        <v>24</v>
      </c>
    </row>
    <row r="1103" spans="2:5" ht="16.5" customHeight="1">
      <c r="B1103" s="1486">
        <v>1100</v>
      </c>
      <c r="C1103" s="2094">
        <v>20663.775000000001</v>
      </c>
      <c r="D1103" s="2094">
        <v>9487.5</v>
      </c>
      <c r="E1103" s="1650">
        <f t="shared" si="17"/>
        <v>0</v>
      </c>
    </row>
    <row r="1104" spans="2:5" ht="16.5" customHeight="1">
      <c r="B1104" s="1486">
        <v>1101</v>
      </c>
      <c r="C1104" s="2094">
        <v>20663.775000000001</v>
      </c>
      <c r="D1104" s="2094">
        <v>9487.5</v>
      </c>
      <c r="E1104" s="1650">
        <f t="shared" si="17"/>
        <v>1</v>
      </c>
    </row>
    <row r="1105" spans="2:5" ht="16.5" customHeight="1">
      <c r="B1105" s="1486">
        <v>1102</v>
      </c>
      <c r="C1105" s="2094">
        <v>20663.775000000001</v>
      </c>
      <c r="D1105" s="2094">
        <v>9487.5</v>
      </c>
      <c r="E1105" s="1650">
        <f t="shared" si="17"/>
        <v>2</v>
      </c>
    </row>
    <row r="1106" spans="2:5" ht="16.5" customHeight="1">
      <c r="B1106" s="1486">
        <v>1103</v>
      </c>
      <c r="C1106" s="2094">
        <v>20663.775000000001</v>
      </c>
      <c r="D1106" s="2094">
        <v>9487.5</v>
      </c>
      <c r="E1106" s="1650">
        <f t="shared" si="17"/>
        <v>3</v>
      </c>
    </row>
    <row r="1107" spans="2:5" ht="16.5" customHeight="1">
      <c r="B1107" s="1529">
        <v>1104</v>
      </c>
      <c r="C1107" s="2094">
        <v>20663.775000000001</v>
      </c>
      <c r="D1107" s="2094">
        <v>9487.5</v>
      </c>
      <c r="E1107" s="1650">
        <f t="shared" si="17"/>
        <v>4</v>
      </c>
    </row>
    <row r="1108" spans="2:5" ht="16.5" customHeight="1">
      <c r="B1108" s="1486">
        <v>1105</v>
      </c>
      <c r="C1108" s="2094">
        <v>20663.775000000001</v>
      </c>
      <c r="D1108" s="2094">
        <v>9487.5</v>
      </c>
      <c r="E1108" s="1650">
        <f t="shared" si="17"/>
        <v>5</v>
      </c>
    </row>
    <row r="1109" spans="2:5" ht="16.5" customHeight="1">
      <c r="B1109" s="1486">
        <v>1106</v>
      </c>
      <c r="C1109" s="2094">
        <v>20663.775000000001</v>
      </c>
      <c r="D1109" s="2094">
        <v>9487.5</v>
      </c>
      <c r="E1109" s="1650">
        <f t="shared" si="17"/>
        <v>6</v>
      </c>
    </row>
    <row r="1110" spans="2:5" ht="16.5" customHeight="1">
      <c r="B1110" s="1486">
        <v>1107</v>
      </c>
      <c r="C1110" s="2094">
        <v>20663.775000000001</v>
      </c>
      <c r="D1110" s="2094">
        <v>9487.5</v>
      </c>
      <c r="E1110" s="1650">
        <f t="shared" si="17"/>
        <v>7</v>
      </c>
    </row>
    <row r="1111" spans="2:5" ht="16.5" customHeight="1">
      <c r="B1111" s="1486">
        <v>1108</v>
      </c>
      <c r="C1111" s="2094">
        <v>20663.775000000001</v>
      </c>
      <c r="D1111" s="2094">
        <v>9487.5</v>
      </c>
      <c r="E1111" s="1650">
        <f t="shared" si="17"/>
        <v>8</v>
      </c>
    </row>
    <row r="1112" spans="2:5" ht="16.5" customHeight="1">
      <c r="B1112" s="1486">
        <v>1109</v>
      </c>
      <c r="C1112" s="2094">
        <v>20663.775000000001</v>
      </c>
      <c r="D1112" s="2094">
        <v>9487.5</v>
      </c>
      <c r="E1112" s="1650">
        <f t="shared" si="17"/>
        <v>9</v>
      </c>
    </row>
    <row r="1113" spans="2:5" s="1531" customFormat="1" ht="16.5" customHeight="1">
      <c r="B1113" s="1486">
        <v>1110</v>
      </c>
      <c r="C1113" s="2094">
        <v>20663.775000000001</v>
      </c>
      <c r="D1113" s="2094">
        <v>9487.5</v>
      </c>
      <c r="E1113" s="1650">
        <f t="shared" si="17"/>
        <v>10</v>
      </c>
    </row>
    <row r="1114" spans="2:5" ht="16.5" customHeight="1">
      <c r="B1114" s="1486">
        <v>1111</v>
      </c>
      <c r="C1114" s="2094">
        <v>20663.775000000001</v>
      </c>
      <c r="D1114" s="2094">
        <v>9487.5</v>
      </c>
      <c r="E1114" s="1650">
        <f t="shared" si="17"/>
        <v>11</v>
      </c>
    </row>
    <row r="1115" spans="2:5" ht="16.5" customHeight="1">
      <c r="B1115" s="1486">
        <v>1112</v>
      </c>
      <c r="C1115" s="2094">
        <v>20663.775000000001</v>
      </c>
      <c r="D1115" s="2094">
        <v>9487.5</v>
      </c>
      <c r="E1115" s="1650">
        <f t="shared" si="17"/>
        <v>12</v>
      </c>
    </row>
    <row r="1116" spans="2:5" ht="16.5" customHeight="1">
      <c r="B1116" s="1486">
        <v>1113</v>
      </c>
      <c r="C1116" s="2094">
        <v>20663.775000000001</v>
      </c>
      <c r="D1116" s="2094">
        <v>9487.5</v>
      </c>
      <c r="E1116" s="1650">
        <f t="shared" si="17"/>
        <v>13</v>
      </c>
    </row>
    <row r="1117" spans="2:5" ht="16.5" customHeight="1">
      <c r="B1117" s="1486">
        <v>1114</v>
      </c>
      <c r="C1117" s="2094">
        <v>20663.775000000001</v>
      </c>
      <c r="D1117" s="2094">
        <v>9487.5</v>
      </c>
      <c r="E1117" s="1650">
        <f t="shared" si="17"/>
        <v>14</v>
      </c>
    </row>
    <row r="1118" spans="2:5" ht="16.5" customHeight="1">
      <c r="B1118" s="1486">
        <v>1115</v>
      </c>
      <c r="C1118" s="2094">
        <v>20663.775000000001</v>
      </c>
      <c r="D1118" s="2094">
        <v>9487.5</v>
      </c>
      <c r="E1118" s="1650">
        <f t="shared" si="17"/>
        <v>15</v>
      </c>
    </row>
    <row r="1119" spans="2:5" ht="16.5" customHeight="1">
      <c r="B1119" s="1486">
        <v>1116</v>
      </c>
      <c r="C1119" s="2094">
        <v>20663.775000000001</v>
      </c>
      <c r="D1119" s="2094">
        <v>9487.5</v>
      </c>
      <c r="E1119" s="1650">
        <f t="shared" si="17"/>
        <v>16</v>
      </c>
    </row>
    <row r="1120" spans="2:5" ht="16.5" customHeight="1">
      <c r="B1120" s="1486">
        <v>1117</v>
      </c>
      <c r="C1120" s="2094">
        <v>20663.775000000001</v>
      </c>
      <c r="D1120" s="2094">
        <v>9487.5</v>
      </c>
      <c r="E1120" s="1650">
        <f t="shared" si="17"/>
        <v>17</v>
      </c>
    </row>
    <row r="1121" spans="2:5" ht="16.5" customHeight="1">
      <c r="B1121" s="1486">
        <v>1118</v>
      </c>
      <c r="C1121" s="2094">
        <v>20663.775000000001</v>
      </c>
      <c r="D1121" s="2094">
        <v>9487.5</v>
      </c>
      <c r="E1121" s="1650">
        <f t="shared" si="17"/>
        <v>18</v>
      </c>
    </row>
    <row r="1122" spans="2:5" ht="16.5" customHeight="1">
      <c r="B1122" s="1486">
        <v>1119</v>
      </c>
      <c r="C1122" s="2094">
        <v>20663.775000000001</v>
      </c>
      <c r="D1122" s="2094">
        <v>9487.5</v>
      </c>
      <c r="E1122" s="1650">
        <f t="shared" si="17"/>
        <v>19</v>
      </c>
    </row>
    <row r="1123" spans="2:5" ht="16.5" customHeight="1">
      <c r="B1123" s="1486">
        <v>1120</v>
      </c>
      <c r="C1123" s="2094">
        <v>20663.775000000001</v>
      </c>
      <c r="D1123" s="2094">
        <v>9487.5</v>
      </c>
      <c r="E1123" s="1650">
        <f t="shared" si="17"/>
        <v>20</v>
      </c>
    </row>
    <row r="1124" spans="2:5" ht="16.5" customHeight="1">
      <c r="B1124" s="1486">
        <v>1121</v>
      </c>
      <c r="C1124" s="2094">
        <v>20663.775000000001</v>
      </c>
      <c r="D1124" s="2094">
        <v>9487.5</v>
      </c>
      <c r="E1124" s="1650">
        <f t="shared" si="17"/>
        <v>21</v>
      </c>
    </row>
    <row r="1125" spans="2:5" ht="16.5" customHeight="1">
      <c r="B1125" s="1486">
        <v>1122</v>
      </c>
      <c r="C1125" s="2094">
        <v>20663.775000000001</v>
      </c>
      <c r="D1125" s="2094">
        <v>9487.5</v>
      </c>
      <c r="E1125" s="1650">
        <f t="shared" si="17"/>
        <v>22</v>
      </c>
    </row>
    <row r="1126" spans="2:5" ht="16.5" customHeight="1">
      <c r="B1126" s="1486">
        <v>1123</v>
      </c>
      <c r="C1126" s="2094">
        <v>20663.775000000001</v>
      </c>
      <c r="D1126" s="2094">
        <v>9487.5</v>
      </c>
      <c r="E1126" s="1650">
        <f t="shared" si="17"/>
        <v>23</v>
      </c>
    </row>
    <row r="1127" spans="2:5" ht="16.5" customHeight="1">
      <c r="B1127" s="1486">
        <v>1124</v>
      </c>
      <c r="C1127" s="2094">
        <v>20663.775000000001</v>
      </c>
      <c r="D1127" s="2094">
        <v>9487.5</v>
      </c>
      <c r="E1127" s="1650">
        <f t="shared" si="17"/>
        <v>24</v>
      </c>
    </row>
    <row r="1128" spans="2:5" ht="16.5" customHeight="1">
      <c r="B1128" s="1486">
        <v>1125</v>
      </c>
      <c r="C1128" s="2094">
        <v>20663.775000000001</v>
      </c>
      <c r="D1128" s="2094">
        <v>10350</v>
      </c>
      <c r="E1128" s="1650">
        <f t="shared" si="17"/>
        <v>0</v>
      </c>
    </row>
    <row r="1129" spans="2:5" ht="16.5" customHeight="1">
      <c r="B1129" s="1486">
        <v>1126</v>
      </c>
      <c r="C1129" s="2094">
        <v>20663.775000000001</v>
      </c>
      <c r="D1129" s="2094">
        <v>10350</v>
      </c>
      <c r="E1129" s="1650">
        <f t="shared" si="17"/>
        <v>1</v>
      </c>
    </row>
    <row r="1130" spans="2:5" ht="16.5" customHeight="1">
      <c r="B1130" s="1486">
        <v>1127</v>
      </c>
      <c r="C1130" s="2094">
        <v>20663.775000000001</v>
      </c>
      <c r="D1130" s="2094">
        <v>10350</v>
      </c>
      <c r="E1130" s="1650">
        <f t="shared" si="17"/>
        <v>2</v>
      </c>
    </row>
    <row r="1131" spans="2:5" ht="16.5" customHeight="1">
      <c r="B1131" s="1486">
        <v>1128</v>
      </c>
      <c r="C1131" s="2094">
        <v>20663.775000000001</v>
      </c>
      <c r="D1131" s="2094">
        <v>10350</v>
      </c>
      <c r="E1131" s="1650">
        <f t="shared" si="17"/>
        <v>3</v>
      </c>
    </row>
    <row r="1132" spans="2:5" ht="16.5" customHeight="1">
      <c r="B1132" s="1486">
        <v>1129</v>
      </c>
      <c r="C1132" s="2094">
        <v>20663.775000000001</v>
      </c>
      <c r="D1132" s="2094">
        <v>10350</v>
      </c>
      <c r="E1132" s="1650">
        <f t="shared" si="17"/>
        <v>4</v>
      </c>
    </row>
    <row r="1133" spans="2:5" ht="16.5" customHeight="1">
      <c r="B1133" s="1486">
        <v>1130</v>
      </c>
      <c r="C1133" s="2094">
        <v>20663.775000000001</v>
      </c>
      <c r="D1133" s="2094">
        <v>10350</v>
      </c>
      <c r="E1133" s="1650">
        <f t="shared" si="17"/>
        <v>5</v>
      </c>
    </row>
    <row r="1134" spans="2:5" ht="16.5" customHeight="1">
      <c r="B1134" s="1486">
        <v>1131</v>
      </c>
      <c r="C1134" s="2094">
        <v>20663.775000000001</v>
      </c>
      <c r="D1134" s="2094">
        <v>10350</v>
      </c>
      <c r="E1134" s="1650">
        <f t="shared" si="17"/>
        <v>6</v>
      </c>
    </row>
    <row r="1135" spans="2:5" ht="16.5" customHeight="1">
      <c r="B1135" s="1486">
        <v>1132</v>
      </c>
      <c r="C1135" s="2094">
        <v>20663.775000000001</v>
      </c>
      <c r="D1135" s="2094">
        <v>10350</v>
      </c>
      <c r="E1135" s="1650">
        <f t="shared" si="17"/>
        <v>7</v>
      </c>
    </row>
    <row r="1136" spans="2:5" ht="16.5" customHeight="1">
      <c r="B1136" s="1486">
        <v>1133</v>
      </c>
      <c r="C1136" s="2094">
        <v>20663.775000000001</v>
      </c>
      <c r="D1136" s="2094">
        <v>10350</v>
      </c>
      <c r="E1136" s="1650">
        <f t="shared" si="17"/>
        <v>8</v>
      </c>
    </row>
    <row r="1137" spans="2:5" ht="16.5" customHeight="1">
      <c r="B1137" s="1486">
        <v>1134</v>
      </c>
      <c r="C1137" s="2094">
        <v>20663.775000000001</v>
      </c>
      <c r="D1137" s="2094">
        <v>10350</v>
      </c>
      <c r="E1137" s="1650">
        <f t="shared" si="17"/>
        <v>9</v>
      </c>
    </row>
    <row r="1138" spans="2:5" ht="16.5" customHeight="1">
      <c r="B1138" s="1486">
        <v>1135</v>
      </c>
      <c r="C1138" s="2094">
        <v>20663.775000000001</v>
      </c>
      <c r="D1138" s="2094">
        <v>10350</v>
      </c>
      <c r="E1138" s="1650">
        <f t="shared" si="17"/>
        <v>10</v>
      </c>
    </row>
    <row r="1139" spans="2:5" ht="16.5" customHeight="1">
      <c r="B1139" s="1486">
        <v>1136</v>
      </c>
      <c r="C1139" s="2094">
        <v>20663.775000000001</v>
      </c>
      <c r="D1139" s="2094">
        <v>10350</v>
      </c>
      <c r="E1139" s="1650">
        <f t="shared" si="17"/>
        <v>11</v>
      </c>
    </row>
    <row r="1140" spans="2:5" ht="16.5" customHeight="1">
      <c r="B1140" s="1486">
        <v>1137</v>
      </c>
      <c r="C1140" s="2094">
        <v>20663.775000000001</v>
      </c>
      <c r="D1140" s="2094">
        <v>10350</v>
      </c>
      <c r="E1140" s="1650">
        <f t="shared" si="17"/>
        <v>12</v>
      </c>
    </row>
    <row r="1141" spans="2:5" ht="16.5" customHeight="1">
      <c r="B1141" s="1486">
        <v>1138</v>
      </c>
      <c r="C1141" s="2094">
        <v>20663.775000000001</v>
      </c>
      <c r="D1141" s="2094">
        <v>10350</v>
      </c>
      <c r="E1141" s="1650">
        <f t="shared" si="17"/>
        <v>13</v>
      </c>
    </row>
    <row r="1142" spans="2:5" ht="16.5" customHeight="1">
      <c r="B1142" s="1486">
        <v>1139</v>
      </c>
      <c r="C1142" s="2094">
        <v>20663.775000000001</v>
      </c>
      <c r="D1142" s="2094">
        <v>10350</v>
      </c>
      <c r="E1142" s="1650">
        <f t="shared" si="17"/>
        <v>14</v>
      </c>
    </row>
    <row r="1143" spans="2:5" ht="16.5" customHeight="1">
      <c r="B1143" s="1486">
        <v>1140</v>
      </c>
      <c r="C1143" s="2094">
        <v>20663.775000000001</v>
      </c>
      <c r="D1143" s="2094">
        <v>10350</v>
      </c>
      <c r="E1143" s="1650">
        <f t="shared" si="17"/>
        <v>15</v>
      </c>
    </row>
    <row r="1144" spans="2:5" ht="16.5" customHeight="1">
      <c r="B1144" s="1486">
        <v>1141</v>
      </c>
      <c r="C1144" s="2094">
        <v>20663.775000000001</v>
      </c>
      <c r="D1144" s="2094">
        <v>10350</v>
      </c>
      <c r="E1144" s="1650">
        <f t="shared" si="17"/>
        <v>16</v>
      </c>
    </row>
    <row r="1145" spans="2:5" ht="16.5" customHeight="1">
      <c r="B1145" s="1486">
        <v>1142</v>
      </c>
      <c r="C1145" s="2094">
        <v>20663.775000000001</v>
      </c>
      <c r="D1145" s="2094">
        <v>10350</v>
      </c>
      <c r="E1145" s="1650">
        <f t="shared" si="17"/>
        <v>17</v>
      </c>
    </row>
    <row r="1146" spans="2:5" ht="16.5" customHeight="1">
      <c r="B1146" s="1486">
        <v>1143</v>
      </c>
      <c r="C1146" s="2094">
        <v>20663.775000000001</v>
      </c>
      <c r="D1146" s="2094">
        <v>10350</v>
      </c>
      <c r="E1146" s="1650">
        <f t="shared" si="17"/>
        <v>18</v>
      </c>
    </row>
    <row r="1147" spans="2:5" ht="16.5" customHeight="1">
      <c r="B1147" s="1486">
        <v>1144</v>
      </c>
      <c r="C1147" s="2094">
        <v>20663.775000000001</v>
      </c>
      <c r="D1147" s="2094">
        <v>10350</v>
      </c>
      <c r="E1147" s="1650">
        <f t="shared" si="17"/>
        <v>19</v>
      </c>
    </row>
    <row r="1148" spans="2:5" ht="16.5" customHeight="1">
      <c r="B1148" s="1486">
        <v>1145</v>
      </c>
      <c r="C1148" s="2094">
        <v>20663.775000000001</v>
      </c>
      <c r="D1148" s="2094">
        <v>10350</v>
      </c>
      <c r="E1148" s="1650">
        <f t="shared" si="17"/>
        <v>20</v>
      </c>
    </row>
    <row r="1149" spans="2:5" ht="16.5" customHeight="1">
      <c r="B1149" s="1486">
        <v>1146</v>
      </c>
      <c r="C1149" s="2094">
        <v>20663.775000000001</v>
      </c>
      <c r="D1149" s="2094">
        <v>10350</v>
      </c>
      <c r="E1149" s="1650">
        <f t="shared" si="17"/>
        <v>21</v>
      </c>
    </row>
    <row r="1150" spans="2:5" ht="16.5" customHeight="1">
      <c r="B1150" s="1486">
        <v>1147</v>
      </c>
      <c r="C1150" s="2094">
        <v>20663.775000000001</v>
      </c>
      <c r="D1150" s="2094">
        <v>10350</v>
      </c>
      <c r="E1150" s="1650">
        <f t="shared" si="17"/>
        <v>22</v>
      </c>
    </row>
    <row r="1151" spans="2:5" ht="16.5" customHeight="1">
      <c r="B1151" s="1486">
        <v>1148</v>
      </c>
      <c r="C1151" s="2094">
        <v>20663.775000000001</v>
      </c>
      <c r="D1151" s="2094">
        <v>10350</v>
      </c>
      <c r="E1151" s="1650">
        <f t="shared" si="17"/>
        <v>23</v>
      </c>
    </row>
    <row r="1152" spans="2:5" ht="16.5" customHeight="1">
      <c r="B1152" s="1486">
        <v>1149</v>
      </c>
      <c r="C1152" s="2094">
        <v>20663.775000000001</v>
      </c>
      <c r="D1152" s="2094">
        <v>10350</v>
      </c>
      <c r="E1152" s="1650">
        <f t="shared" si="17"/>
        <v>24</v>
      </c>
    </row>
    <row r="1153" spans="2:5" ht="16.5" customHeight="1">
      <c r="B1153" s="1486">
        <v>1150</v>
      </c>
      <c r="C1153" s="2094">
        <v>22542.3</v>
      </c>
      <c r="D1153" s="2094">
        <v>10350</v>
      </c>
      <c r="E1153" s="1650">
        <f t="shared" si="17"/>
        <v>0</v>
      </c>
    </row>
    <row r="1154" spans="2:5" ht="16.5" customHeight="1">
      <c r="B1154" s="1486">
        <v>1151</v>
      </c>
      <c r="C1154" s="2094">
        <v>22542.3</v>
      </c>
      <c r="D1154" s="2094">
        <v>10350</v>
      </c>
      <c r="E1154" s="1650">
        <f t="shared" si="17"/>
        <v>1</v>
      </c>
    </row>
    <row r="1155" spans="2:5" ht="16.5" customHeight="1">
      <c r="B1155" s="1486">
        <v>1152</v>
      </c>
      <c r="C1155" s="2094">
        <v>22542.3</v>
      </c>
      <c r="D1155" s="2094">
        <v>10350</v>
      </c>
      <c r="E1155" s="1650">
        <f t="shared" si="17"/>
        <v>2</v>
      </c>
    </row>
    <row r="1156" spans="2:5" ht="16.5" customHeight="1">
      <c r="B1156" s="1486">
        <v>1153</v>
      </c>
      <c r="C1156" s="2094">
        <v>22542.3</v>
      </c>
      <c r="D1156" s="2094">
        <v>10350</v>
      </c>
      <c r="E1156" s="1650">
        <f t="shared" ref="E1156:E1219" si="18">MOD(ROW()-3,25)</f>
        <v>3</v>
      </c>
    </row>
    <row r="1157" spans="2:5" ht="16.5" customHeight="1">
      <c r="B1157" s="1486">
        <v>1154</v>
      </c>
      <c r="C1157" s="2094">
        <v>22542.3</v>
      </c>
      <c r="D1157" s="2094">
        <v>10350</v>
      </c>
      <c r="E1157" s="1650">
        <f t="shared" si="18"/>
        <v>4</v>
      </c>
    </row>
    <row r="1158" spans="2:5" ht="16.5" customHeight="1">
      <c r="B1158" s="1486">
        <v>1155</v>
      </c>
      <c r="C1158" s="2094">
        <v>22542.3</v>
      </c>
      <c r="D1158" s="2094">
        <v>10350</v>
      </c>
      <c r="E1158" s="1650">
        <f t="shared" si="18"/>
        <v>5</v>
      </c>
    </row>
    <row r="1159" spans="2:5" ht="16.5" customHeight="1">
      <c r="B1159" s="1486">
        <v>1156</v>
      </c>
      <c r="C1159" s="2094">
        <v>22542.3</v>
      </c>
      <c r="D1159" s="2094">
        <v>10350</v>
      </c>
      <c r="E1159" s="1650">
        <f t="shared" si="18"/>
        <v>6</v>
      </c>
    </row>
    <row r="1160" spans="2:5" ht="16.5" customHeight="1">
      <c r="B1160" s="1486">
        <v>1157</v>
      </c>
      <c r="C1160" s="2094">
        <v>22542.3</v>
      </c>
      <c r="D1160" s="2094">
        <v>10350</v>
      </c>
      <c r="E1160" s="1650">
        <f t="shared" si="18"/>
        <v>7</v>
      </c>
    </row>
    <row r="1161" spans="2:5" ht="16.5" customHeight="1">
      <c r="B1161" s="1486">
        <v>1158</v>
      </c>
      <c r="C1161" s="2094">
        <v>22542.3</v>
      </c>
      <c r="D1161" s="2094">
        <v>10350</v>
      </c>
      <c r="E1161" s="1650">
        <f t="shared" si="18"/>
        <v>8</v>
      </c>
    </row>
    <row r="1162" spans="2:5" ht="16.5" customHeight="1">
      <c r="B1162" s="1486">
        <v>1159</v>
      </c>
      <c r="C1162" s="2094">
        <v>22542.3</v>
      </c>
      <c r="D1162" s="2094">
        <v>10350</v>
      </c>
      <c r="E1162" s="1650">
        <f t="shared" si="18"/>
        <v>9</v>
      </c>
    </row>
    <row r="1163" spans="2:5" ht="16.5" customHeight="1">
      <c r="B1163" s="1486">
        <v>1160</v>
      </c>
      <c r="C1163" s="2094">
        <v>22542.3</v>
      </c>
      <c r="D1163" s="2094">
        <v>10350</v>
      </c>
      <c r="E1163" s="1650">
        <f t="shared" si="18"/>
        <v>10</v>
      </c>
    </row>
    <row r="1164" spans="2:5" ht="16.5" customHeight="1">
      <c r="B1164" s="1486">
        <v>1161</v>
      </c>
      <c r="C1164" s="2094">
        <v>22542.3</v>
      </c>
      <c r="D1164" s="2094">
        <v>10350</v>
      </c>
      <c r="E1164" s="1650">
        <f t="shared" si="18"/>
        <v>11</v>
      </c>
    </row>
    <row r="1165" spans="2:5" ht="16.5" customHeight="1">
      <c r="B1165" s="1486">
        <v>1162</v>
      </c>
      <c r="C1165" s="2094">
        <v>22542.3</v>
      </c>
      <c r="D1165" s="2094">
        <v>10350</v>
      </c>
      <c r="E1165" s="1650">
        <f t="shared" si="18"/>
        <v>12</v>
      </c>
    </row>
    <row r="1166" spans="2:5" ht="16.5" customHeight="1">
      <c r="B1166" s="1486">
        <v>1163</v>
      </c>
      <c r="C1166" s="2094">
        <v>22542.3</v>
      </c>
      <c r="D1166" s="2094">
        <v>10350</v>
      </c>
      <c r="E1166" s="1650">
        <f t="shared" si="18"/>
        <v>13</v>
      </c>
    </row>
    <row r="1167" spans="2:5" ht="16.5" customHeight="1">
      <c r="B1167" s="1486">
        <v>1164</v>
      </c>
      <c r="C1167" s="2094">
        <v>22542.3</v>
      </c>
      <c r="D1167" s="2094">
        <v>10350</v>
      </c>
      <c r="E1167" s="1650">
        <f t="shared" si="18"/>
        <v>14</v>
      </c>
    </row>
    <row r="1168" spans="2:5" ht="16.5" customHeight="1">
      <c r="B1168" s="1486">
        <v>1165</v>
      </c>
      <c r="C1168" s="2094">
        <v>22542.3</v>
      </c>
      <c r="D1168" s="2094">
        <v>10350</v>
      </c>
      <c r="E1168" s="1650">
        <f t="shared" si="18"/>
        <v>15</v>
      </c>
    </row>
    <row r="1169" spans="2:5" ht="16.5" customHeight="1">
      <c r="B1169" s="1486">
        <v>1166</v>
      </c>
      <c r="C1169" s="2094">
        <v>22542.3</v>
      </c>
      <c r="D1169" s="2094">
        <v>10350</v>
      </c>
      <c r="E1169" s="1650">
        <f t="shared" si="18"/>
        <v>16</v>
      </c>
    </row>
    <row r="1170" spans="2:5" ht="16.5" customHeight="1">
      <c r="B1170" s="1486">
        <v>1167</v>
      </c>
      <c r="C1170" s="2094">
        <v>22542.3</v>
      </c>
      <c r="D1170" s="2094">
        <v>10350</v>
      </c>
      <c r="E1170" s="1650">
        <f t="shared" si="18"/>
        <v>17</v>
      </c>
    </row>
    <row r="1171" spans="2:5" ht="16.5" customHeight="1">
      <c r="B1171" s="1486">
        <v>1168</v>
      </c>
      <c r="C1171" s="2094">
        <v>22542.3</v>
      </c>
      <c r="D1171" s="2094">
        <v>10350</v>
      </c>
      <c r="E1171" s="1650">
        <f t="shared" si="18"/>
        <v>18</v>
      </c>
    </row>
    <row r="1172" spans="2:5" ht="16.5" customHeight="1">
      <c r="B1172" s="1486">
        <v>1169</v>
      </c>
      <c r="C1172" s="2094">
        <v>22542.3</v>
      </c>
      <c r="D1172" s="2094">
        <v>10350</v>
      </c>
      <c r="E1172" s="1650">
        <f t="shared" si="18"/>
        <v>19</v>
      </c>
    </row>
    <row r="1173" spans="2:5" ht="16.5" customHeight="1">
      <c r="B1173" s="1486">
        <v>1170</v>
      </c>
      <c r="C1173" s="2094">
        <v>22542.3</v>
      </c>
      <c r="D1173" s="2094">
        <v>10350</v>
      </c>
      <c r="E1173" s="1650">
        <f t="shared" si="18"/>
        <v>20</v>
      </c>
    </row>
    <row r="1174" spans="2:5" ht="16.5" customHeight="1">
      <c r="B1174" s="1486">
        <v>1171</v>
      </c>
      <c r="C1174" s="2094">
        <v>22542.3</v>
      </c>
      <c r="D1174" s="2094">
        <v>10350</v>
      </c>
      <c r="E1174" s="1650">
        <f t="shared" si="18"/>
        <v>21</v>
      </c>
    </row>
    <row r="1175" spans="2:5" ht="16.5" customHeight="1">
      <c r="B1175" s="1486">
        <v>1172</v>
      </c>
      <c r="C1175" s="2094">
        <v>22542.3</v>
      </c>
      <c r="D1175" s="2094">
        <v>10350</v>
      </c>
      <c r="E1175" s="1650">
        <f t="shared" si="18"/>
        <v>22</v>
      </c>
    </row>
    <row r="1176" spans="2:5" ht="16.5" customHeight="1">
      <c r="B1176" s="1486">
        <v>1173</v>
      </c>
      <c r="C1176" s="2094">
        <v>22542.3</v>
      </c>
      <c r="D1176" s="2094">
        <v>10350</v>
      </c>
      <c r="E1176" s="1650">
        <f t="shared" si="18"/>
        <v>23</v>
      </c>
    </row>
    <row r="1177" spans="2:5" ht="16.5" customHeight="1">
      <c r="B1177" s="1486">
        <v>1174</v>
      </c>
      <c r="C1177" s="2094">
        <v>22542.3</v>
      </c>
      <c r="D1177" s="2094">
        <v>10350</v>
      </c>
      <c r="E1177" s="1650">
        <f t="shared" si="18"/>
        <v>24</v>
      </c>
    </row>
    <row r="1178" spans="2:5" ht="16.5" customHeight="1">
      <c r="B1178" s="1486">
        <v>1175</v>
      </c>
      <c r="C1178" s="2094">
        <v>22542.3</v>
      </c>
      <c r="D1178" s="2094">
        <v>11250</v>
      </c>
      <c r="E1178" s="1650">
        <f t="shared" si="18"/>
        <v>0</v>
      </c>
    </row>
    <row r="1179" spans="2:5" ht="16.5" customHeight="1">
      <c r="B1179" s="1486">
        <v>1176</v>
      </c>
      <c r="C1179" s="2094">
        <v>22542.3</v>
      </c>
      <c r="D1179" s="2094">
        <v>11250</v>
      </c>
      <c r="E1179" s="1650">
        <f t="shared" si="18"/>
        <v>1</v>
      </c>
    </row>
    <row r="1180" spans="2:5" ht="16.5" customHeight="1">
      <c r="B1180" s="1486">
        <v>1177</v>
      </c>
      <c r="C1180" s="2094">
        <v>22542.3</v>
      </c>
      <c r="D1180" s="2094">
        <v>11250</v>
      </c>
      <c r="E1180" s="1650">
        <f t="shared" si="18"/>
        <v>2</v>
      </c>
    </row>
    <row r="1181" spans="2:5" ht="16.5" customHeight="1">
      <c r="B1181" s="1486">
        <v>1178</v>
      </c>
      <c r="C1181" s="2094">
        <v>22542.3</v>
      </c>
      <c r="D1181" s="2094">
        <v>11250</v>
      </c>
      <c r="E1181" s="1650">
        <f t="shared" si="18"/>
        <v>3</v>
      </c>
    </row>
    <row r="1182" spans="2:5" ht="16.5" customHeight="1">
      <c r="B1182" s="1486">
        <v>1179</v>
      </c>
      <c r="C1182" s="2094">
        <v>22542.3</v>
      </c>
      <c r="D1182" s="2094">
        <v>11250</v>
      </c>
      <c r="E1182" s="1650">
        <f t="shared" si="18"/>
        <v>4</v>
      </c>
    </row>
    <row r="1183" spans="2:5" ht="16.5" customHeight="1">
      <c r="B1183" s="1486">
        <v>1180</v>
      </c>
      <c r="C1183" s="2094">
        <v>22542.3</v>
      </c>
      <c r="D1183" s="2094">
        <v>11250</v>
      </c>
      <c r="E1183" s="1650">
        <f t="shared" si="18"/>
        <v>5</v>
      </c>
    </row>
    <row r="1184" spans="2:5" ht="16.5" customHeight="1">
      <c r="B1184" s="1486">
        <v>1181</v>
      </c>
      <c r="C1184" s="2094">
        <v>22542.3</v>
      </c>
      <c r="D1184" s="2094">
        <v>11250</v>
      </c>
      <c r="E1184" s="1650">
        <f t="shared" si="18"/>
        <v>6</v>
      </c>
    </row>
    <row r="1185" spans="2:5" ht="16.5" customHeight="1">
      <c r="B1185" s="1486">
        <v>1182</v>
      </c>
      <c r="C1185" s="2094">
        <v>22542.3</v>
      </c>
      <c r="D1185" s="2094">
        <v>11250</v>
      </c>
      <c r="E1185" s="1650">
        <f t="shared" si="18"/>
        <v>7</v>
      </c>
    </row>
    <row r="1186" spans="2:5" ht="16.5" customHeight="1">
      <c r="B1186" s="1486">
        <v>1183</v>
      </c>
      <c r="C1186" s="2094">
        <v>22542.3</v>
      </c>
      <c r="D1186" s="2094">
        <v>11250</v>
      </c>
      <c r="E1186" s="1650">
        <f t="shared" si="18"/>
        <v>8</v>
      </c>
    </row>
    <row r="1187" spans="2:5" ht="16.5" customHeight="1">
      <c r="B1187" s="1486">
        <v>1184</v>
      </c>
      <c r="C1187" s="2094">
        <v>22542.3</v>
      </c>
      <c r="D1187" s="2094">
        <v>11250</v>
      </c>
      <c r="E1187" s="1650">
        <f t="shared" si="18"/>
        <v>9</v>
      </c>
    </row>
    <row r="1188" spans="2:5" ht="16.5" customHeight="1">
      <c r="B1188" s="1486">
        <v>1185</v>
      </c>
      <c r="C1188" s="2094">
        <v>22542.3</v>
      </c>
      <c r="D1188" s="2094">
        <v>11250</v>
      </c>
      <c r="E1188" s="1650">
        <f t="shared" si="18"/>
        <v>10</v>
      </c>
    </row>
    <row r="1189" spans="2:5" ht="16.5" customHeight="1">
      <c r="B1189" s="1486">
        <v>1186</v>
      </c>
      <c r="C1189" s="2094">
        <v>22542.3</v>
      </c>
      <c r="D1189" s="2094">
        <v>11250</v>
      </c>
      <c r="E1189" s="1650">
        <f t="shared" si="18"/>
        <v>11</v>
      </c>
    </row>
    <row r="1190" spans="2:5" ht="16.5" customHeight="1">
      <c r="B1190" s="1486">
        <v>1187</v>
      </c>
      <c r="C1190" s="2094">
        <v>22542.3</v>
      </c>
      <c r="D1190" s="2094">
        <v>11250</v>
      </c>
      <c r="E1190" s="1650">
        <f t="shared" si="18"/>
        <v>12</v>
      </c>
    </row>
    <row r="1191" spans="2:5" ht="16.5" customHeight="1">
      <c r="B1191" s="1486">
        <v>1188</v>
      </c>
      <c r="C1191" s="2094">
        <v>22542.3</v>
      </c>
      <c r="D1191" s="2094">
        <v>11250</v>
      </c>
      <c r="E1191" s="1650">
        <f t="shared" si="18"/>
        <v>13</v>
      </c>
    </row>
    <row r="1192" spans="2:5" ht="16.5" customHeight="1">
      <c r="B1192" s="1486">
        <v>1189</v>
      </c>
      <c r="C1192" s="2094">
        <v>22542.3</v>
      </c>
      <c r="D1192" s="2094">
        <v>11250</v>
      </c>
      <c r="E1192" s="1650">
        <f t="shared" si="18"/>
        <v>14</v>
      </c>
    </row>
    <row r="1193" spans="2:5" ht="16.5" customHeight="1">
      <c r="B1193" s="1486">
        <v>1190</v>
      </c>
      <c r="C1193" s="2094">
        <v>22542.3</v>
      </c>
      <c r="D1193" s="2094">
        <v>11250</v>
      </c>
      <c r="E1193" s="1650">
        <f t="shared" si="18"/>
        <v>15</v>
      </c>
    </row>
    <row r="1194" spans="2:5" ht="16.5" customHeight="1">
      <c r="B1194" s="1486">
        <v>1191</v>
      </c>
      <c r="C1194" s="2094">
        <v>22542.3</v>
      </c>
      <c r="D1194" s="2094">
        <v>11250</v>
      </c>
      <c r="E1194" s="1650">
        <f t="shared" si="18"/>
        <v>16</v>
      </c>
    </row>
    <row r="1195" spans="2:5" ht="16.5" customHeight="1">
      <c r="B1195" s="1486">
        <v>1192</v>
      </c>
      <c r="C1195" s="2094">
        <v>22542.3</v>
      </c>
      <c r="D1195" s="2094">
        <v>11250</v>
      </c>
      <c r="E1195" s="1650">
        <f t="shared" si="18"/>
        <v>17</v>
      </c>
    </row>
    <row r="1196" spans="2:5" ht="16.5" customHeight="1">
      <c r="B1196" s="1486">
        <v>1193</v>
      </c>
      <c r="C1196" s="2094">
        <v>22542.3</v>
      </c>
      <c r="D1196" s="2094">
        <v>11250</v>
      </c>
      <c r="E1196" s="1650">
        <f t="shared" si="18"/>
        <v>18</v>
      </c>
    </row>
    <row r="1197" spans="2:5" ht="16.5" customHeight="1">
      <c r="B1197" s="1486">
        <v>1194</v>
      </c>
      <c r="C1197" s="2094">
        <v>22542.3</v>
      </c>
      <c r="D1197" s="2094">
        <v>11250</v>
      </c>
      <c r="E1197" s="1650">
        <f t="shared" si="18"/>
        <v>19</v>
      </c>
    </row>
    <row r="1198" spans="2:5" ht="16.5" customHeight="1">
      <c r="B1198" s="1486">
        <v>1195</v>
      </c>
      <c r="C1198" s="2094">
        <v>22542.3</v>
      </c>
      <c r="D1198" s="2094">
        <v>11250</v>
      </c>
      <c r="E1198" s="1650">
        <f t="shared" si="18"/>
        <v>20</v>
      </c>
    </row>
    <row r="1199" spans="2:5" ht="16.5" customHeight="1">
      <c r="B1199" s="1486">
        <v>1196</v>
      </c>
      <c r="C1199" s="2094">
        <v>22542.3</v>
      </c>
      <c r="D1199" s="2094">
        <v>11250</v>
      </c>
      <c r="E1199" s="1650">
        <f t="shared" si="18"/>
        <v>21</v>
      </c>
    </row>
    <row r="1200" spans="2:5" ht="16.5" customHeight="1">
      <c r="B1200" s="1486">
        <v>1197</v>
      </c>
      <c r="C1200" s="2094">
        <v>22542.3</v>
      </c>
      <c r="D1200" s="2094">
        <v>11250</v>
      </c>
      <c r="E1200" s="1650">
        <f t="shared" si="18"/>
        <v>22</v>
      </c>
    </row>
    <row r="1201" spans="2:5" ht="16.5" customHeight="1">
      <c r="B1201" s="1486">
        <v>1198</v>
      </c>
      <c r="C1201" s="2094">
        <v>22542.3</v>
      </c>
      <c r="D1201" s="2094">
        <v>11250</v>
      </c>
      <c r="E1201" s="1650">
        <f t="shared" si="18"/>
        <v>23</v>
      </c>
    </row>
    <row r="1202" spans="2:5" ht="16.5" customHeight="1">
      <c r="B1202" s="1486">
        <v>1199</v>
      </c>
      <c r="C1202" s="2094">
        <v>22542.3</v>
      </c>
      <c r="D1202" s="2094">
        <v>11250</v>
      </c>
      <c r="E1202" s="1650">
        <f t="shared" si="18"/>
        <v>24</v>
      </c>
    </row>
    <row r="1203" spans="2:5" ht="16.5" customHeight="1">
      <c r="B1203" s="1486">
        <v>1200</v>
      </c>
      <c r="C1203" s="2094">
        <v>27472.5</v>
      </c>
      <c r="D1203" s="2094">
        <v>11250</v>
      </c>
      <c r="E1203" s="1650">
        <f t="shared" si="18"/>
        <v>0</v>
      </c>
    </row>
    <row r="1204" spans="2:5" ht="16.5" customHeight="1">
      <c r="B1204" s="1486">
        <v>1201</v>
      </c>
      <c r="C1204" s="2094">
        <v>27472.5</v>
      </c>
      <c r="D1204" s="2094">
        <v>11250</v>
      </c>
      <c r="E1204" s="1650">
        <f t="shared" si="18"/>
        <v>1</v>
      </c>
    </row>
    <row r="1205" spans="2:5" ht="16.5" customHeight="1">
      <c r="B1205" s="1486">
        <v>1202</v>
      </c>
      <c r="C1205" s="2094">
        <v>27472.5</v>
      </c>
      <c r="D1205" s="2094">
        <v>11250</v>
      </c>
      <c r="E1205" s="1650">
        <f t="shared" si="18"/>
        <v>2</v>
      </c>
    </row>
    <row r="1206" spans="2:5" ht="16.5" customHeight="1">
      <c r="B1206" s="1486">
        <v>1203</v>
      </c>
      <c r="C1206" s="2094">
        <v>27472.5</v>
      </c>
      <c r="D1206" s="2094">
        <v>11250</v>
      </c>
      <c r="E1206" s="1650">
        <f t="shared" si="18"/>
        <v>3</v>
      </c>
    </row>
    <row r="1207" spans="2:5" ht="16.5" customHeight="1">
      <c r="B1207" s="1486">
        <v>1204</v>
      </c>
      <c r="C1207" s="2094">
        <v>27472.5</v>
      </c>
      <c r="D1207" s="2094">
        <v>11250</v>
      </c>
      <c r="E1207" s="1650">
        <f t="shared" si="18"/>
        <v>4</v>
      </c>
    </row>
    <row r="1208" spans="2:5" ht="16.5" customHeight="1">
      <c r="B1208" s="1486">
        <v>1205</v>
      </c>
      <c r="C1208" s="2094">
        <v>27472.5</v>
      </c>
      <c r="D1208" s="2094">
        <v>11250</v>
      </c>
      <c r="E1208" s="1650">
        <f t="shared" si="18"/>
        <v>5</v>
      </c>
    </row>
    <row r="1209" spans="2:5" ht="16.5" customHeight="1">
      <c r="B1209" s="1486">
        <v>1206</v>
      </c>
      <c r="C1209" s="2094">
        <v>27472.5</v>
      </c>
      <c r="D1209" s="2094">
        <v>11250</v>
      </c>
      <c r="E1209" s="1650">
        <f t="shared" si="18"/>
        <v>6</v>
      </c>
    </row>
    <row r="1210" spans="2:5" ht="16.5" customHeight="1">
      <c r="B1210" s="1486">
        <v>1207</v>
      </c>
      <c r="C1210" s="2094">
        <v>27472.5</v>
      </c>
      <c r="D1210" s="2094">
        <v>11250</v>
      </c>
      <c r="E1210" s="1650">
        <f t="shared" si="18"/>
        <v>7</v>
      </c>
    </row>
    <row r="1211" spans="2:5" ht="16.5" customHeight="1">
      <c r="B1211" s="1486">
        <v>1208</v>
      </c>
      <c r="C1211" s="2094">
        <v>27472.5</v>
      </c>
      <c r="D1211" s="2094">
        <v>11250</v>
      </c>
      <c r="E1211" s="1650">
        <f t="shared" si="18"/>
        <v>8</v>
      </c>
    </row>
    <row r="1212" spans="2:5" ht="16.5" customHeight="1">
      <c r="B1212" s="1486">
        <v>1209</v>
      </c>
      <c r="C1212" s="2094">
        <v>27472.5</v>
      </c>
      <c r="D1212" s="2094">
        <v>11250</v>
      </c>
      <c r="E1212" s="1650">
        <f t="shared" si="18"/>
        <v>9</v>
      </c>
    </row>
    <row r="1213" spans="2:5" ht="16.5" customHeight="1">
      <c r="B1213" s="1486">
        <v>1210</v>
      </c>
      <c r="C1213" s="2094">
        <v>27472.5</v>
      </c>
      <c r="D1213" s="2094">
        <v>11250</v>
      </c>
      <c r="E1213" s="1650">
        <f t="shared" si="18"/>
        <v>10</v>
      </c>
    </row>
    <row r="1214" spans="2:5" ht="16.5" customHeight="1">
      <c r="B1214" s="1486">
        <v>1211</v>
      </c>
      <c r="C1214" s="2094">
        <v>27472.5</v>
      </c>
      <c r="D1214" s="2094">
        <v>11250</v>
      </c>
      <c r="E1214" s="1650">
        <f t="shared" si="18"/>
        <v>11</v>
      </c>
    </row>
    <row r="1215" spans="2:5" ht="16.5" customHeight="1">
      <c r="B1215" s="1486">
        <v>1212</v>
      </c>
      <c r="C1215" s="2094">
        <v>27472.5</v>
      </c>
      <c r="D1215" s="2094">
        <v>11250</v>
      </c>
      <c r="E1215" s="1650">
        <f t="shared" si="18"/>
        <v>12</v>
      </c>
    </row>
    <row r="1216" spans="2:5" ht="16.5" customHeight="1">
      <c r="B1216" s="1486">
        <v>1213</v>
      </c>
      <c r="C1216" s="2094">
        <v>27472.5</v>
      </c>
      <c r="D1216" s="2094">
        <v>11250</v>
      </c>
      <c r="E1216" s="1650">
        <f t="shared" si="18"/>
        <v>13</v>
      </c>
    </row>
    <row r="1217" spans="2:5" ht="16.5" customHeight="1">
      <c r="B1217" s="1486">
        <v>1214</v>
      </c>
      <c r="C1217" s="2094">
        <v>27472.5</v>
      </c>
      <c r="D1217" s="2094">
        <v>11250</v>
      </c>
      <c r="E1217" s="1650">
        <f t="shared" si="18"/>
        <v>14</v>
      </c>
    </row>
    <row r="1218" spans="2:5" ht="16.5" customHeight="1">
      <c r="B1218" s="1486">
        <v>1215</v>
      </c>
      <c r="C1218" s="2094">
        <v>27472.5</v>
      </c>
      <c r="D1218" s="2094">
        <v>11250</v>
      </c>
      <c r="E1218" s="1650">
        <f t="shared" si="18"/>
        <v>15</v>
      </c>
    </row>
    <row r="1219" spans="2:5" ht="16.5" customHeight="1">
      <c r="B1219" s="1486">
        <v>1216</v>
      </c>
      <c r="C1219" s="2094">
        <v>27472.5</v>
      </c>
      <c r="D1219" s="2094">
        <v>11250</v>
      </c>
      <c r="E1219" s="1650">
        <f t="shared" si="18"/>
        <v>16</v>
      </c>
    </row>
    <row r="1220" spans="2:5" ht="16.5" customHeight="1">
      <c r="B1220" s="1486">
        <v>1217</v>
      </c>
      <c r="C1220" s="2094">
        <v>27472.5</v>
      </c>
      <c r="D1220" s="2094">
        <v>11250</v>
      </c>
      <c r="E1220" s="1650">
        <f t="shared" ref="E1220:E1283" si="19">MOD(ROW()-3,25)</f>
        <v>17</v>
      </c>
    </row>
    <row r="1221" spans="2:5" ht="16.5" customHeight="1">
      <c r="B1221" s="1486">
        <v>1218</v>
      </c>
      <c r="C1221" s="2094">
        <v>27472.5</v>
      </c>
      <c r="D1221" s="2094">
        <v>11250</v>
      </c>
      <c r="E1221" s="1650">
        <f t="shared" si="19"/>
        <v>18</v>
      </c>
    </row>
    <row r="1222" spans="2:5" ht="16.5" customHeight="1">
      <c r="B1222" s="1486">
        <v>1219</v>
      </c>
      <c r="C1222" s="2094">
        <v>27472.5</v>
      </c>
      <c r="D1222" s="2094">
        <v>11250</v>
      </c>
      <c r="E1222" s="1650">
        <f t="shared" si="19"/>
        <v>19</v>
      </c>
    </row>
    <row r="1223" spans="2:5" ht="16.5" customHeight="1">
      <c r="B1223" s="1486">
        <v>1220</v>
      </c>
      <c r="C1223" s="2094">
        <v>27472.5</v>
      </c>
      <c r="D1223" s="2094">
        <v>11250</v>
      </c>
      <c r="E1223" s="1650">
        <f t="shared" si="19"/>
        <v>20</v>
      </c>
    </row>
    <row r="1224" spans="2:5" ht="16.5" customHeight="1">
      <c r="B1224" s="1486">
        <v>1221</v>
      </c>
      <c r="C1224" s="2094">
        <v>27472.5</v>
      </c>
      <c r="D1224" s="2094">
        <v>11250</v>
      </c>
      <c r="E1224" s="1650">
        <f t="shared" si="19"/>
        <v>21</v>
      </c>
    </row>
    <row r="1225" spans="2:5" ht="16.5" customHeight="1">
      <c r="B1225" s="1486">
        <v>1222</v>
      </c>
      <c r="C1225" s="2094">
        <v>27472.5</v>
      </c>
      <c r="D1225" s="2094">
        <v>11250</v>
      </c>
      <c r="E1225" s="1650">
        <f t="shared" si="19"/>
        <v>22</v>
      </c>
    </row>
    <row r="1226" spans="2:5" ht="16.5" customHeight="1">
      <c r="B1226" s="1486">
        <v>1223</v>
      </c>
      <c r="C1226" s="2094">
        <v>27472.5</v>
      </c>
      <c r="D1226" s="2094">
        <v>11250</v>
      </c>
      <c r="E1226" s="1650">
        <f t="shared" si="19"/>
        <v>23</v>
      </c>
    </row>
    <row r="1227" spans="2:5" ht="16.5" customHeight="1">
      <c r="B1227" s="1486">
        <v>1224</v>
      </c>
      <c r="C1227" s="2094">
        <v>27472.5</v>
      </c>
      <c r="D1227" s="2094">
        <v>11250</v>
      </c>
      <c r="E1227" s="1650">
        <f t="shared" si="19"/>
        <v>24</v>
      </c>
    </row>
    <row r="1228" spans="2:5" ht="16.5" customHeight="1">
      <c r="B1228" s="1486">
        <v>1225</v>
      </c>
      <c r="C1228" s="2094">
        <v>27472.5</v>
      </c>
      <c r="D1228" s="2094">
        <v>12187.5</v>
      </c>
      <c r="E1228" s="1650">
        <f t="shared" si="19"/>
        <v>0</v>
      </c>
    </row>
    <row r="1229" spans="2:5" ht="16.5" customHeight="1">
      <c r="B1229" s="1486">
        <v>1226</v>
      </c>
      <c r="C1229" s="2094">
        <v>27472.5</v>
      </c>
      <c r="D1229" s="2094">
        <v>12187.5</v>
      </c>
      <c r="E1229" s="1650">
        <f t="shared" si="19"/>
        <v>1</v>
      </c>
    </row>
    <row r="1230" spans="2:5" ht="16.5" customHeight="1">
      <c r="B1230" s="1486">
        <v>1227</v>
      </c>
      <c r="C1230" s="2094">
        <v>27472.5</v>
      </c>
      <c r="D1230" s="2094">
        <v>12187.5</v>
      </c>
      <c r="E1230" s="1650">
        <f t="shared" si="19"/>
        <v>2</v>
      </c>
    </row>
    <row r="1231" spans="2:5" ht="16.5" customHeight="1">
      <c r="B1231" s="1486">
        <v>1228</v>
      </c>
      <c r="C1231" s="2094">
        <v>27472.5</v>
      </c>
      <c r="D1231" s="2094">
        <v>12187.5</v>
      </c>
      <c r="E1231" s="1650">
        <f t="shared" si="19"/>
        <v>3</v>
      </c>
    </row>
    <row r="1232" spans="2:5" ht="16.5" customHeight="1">
      <c r="B1232" s="1486">
        <v>1229</v>
      </c>
      <c r="C1232" s="2094">
        <v>27472.5</v>
      </c>
      <c r="D1232" s="2094">
        <v>12187.5</v>
      </c>
      <c r="E1232" s="1650">
        <f t="shared" si="19"/>
        <v>4</v>
      </c>
    </row>
    <row r="1233" spans="2:5" ht="16.5" customHeight="1">
      <c r="B1233" s="1486">
        <v>1230</v>
      </c>
      <c r="C1233" s="2094">
        <v>27472.5</v>
      </c>
      <c r="D1233" s="2094">
        <v>12187.5</v>
      </c>
      <c r="E1233" s="1650">
        <f t="shared" si="19"/>
        <v>5</v>
      </c>
    </row>
    <row r="1234" spans="2:5" ht="16.5" customHeight="1">
      <c r="B1234" s="1486">
        <v>1231</v>
      </c>
      <c r="C1234" s="2094">
        <v>27472.5</v>
      </c>
      <c r="D1234" s="2094">
        <v>12187.5</v>
      </c>
      <c r="E1234" s="1650">
        <f t="shared" si="19"/>
        <v>6</v>
      </c>
    </row>
    <row r="1235" spans="2:5" ht="16.5" customHeight="1">
      <c r="B1235" s="1486">
        <v>1232</v>
      </c>
      <c r="C1235" s="2094">
        <v>27472.5</v>
      </c>
      <c r="D1235" s="2094">
        <v>12187.5</v>
      </c>
      <c r="E1235" s="1650">
        <f t="shared" si="19"/>
        <v>7</v>
      </c>
    </row>
    <row r="1236" spans="2:5" ht="16.5" customHeight="1">
      <c r="B1236" s="1486">
        <v>1233</v>
      </c>
      <c r="C1236" s="2094">
        <v>27472.5</v>
      </c>
      <c r="D1236" s="2094">
        <v>12187.5</v>
      </c>
      <c r="E1236" s="1650">
        <f t="shared" si="19"/>
        <v>8</v>
      </c>
    </row>
    <row r="1237" spans="2:5" ht="16.5" customHeight="1">
      <c r="B1237" s="1486">
        <v>1234</v>
      </c>
      <c r="C1237" s="2094">
        <v>27472.5</v>
      </c>
      <c r="D1237" s="2094">
        <v>12187.5</v>
      </c>
      <c r="E1237" s="1650">
        <f t="shared" si="19"/>
        <v>9</v>
      </c>
    </row>
    <row r="1238" spans="2:5" ht="16.5" customHeight="1">
      <c r="B1238" s="1486">
        <v>1235</v>
      </c>
      <c r="C1238" s="2094">
        <v>27472.5</v>
      </c>
      <c r="D1238" s="2094">
        <v>12187.5</v>
      </c>
      <c r="E1238" s="1650">
        <f t="shared" si="19"/>
        <v>10</v>
      </c>
    </row>
    <row r="1239" spans="2:5" ht="16.5" customHeight="1">
      <c r="B1239" s="1486">
        <v>1236</v>
      </c>
      <c r="C1239" s="2094">
        <v>27472.5</v>
      </c>
      <c r="D1239" s="2094">
        <v>12187.5</v>
      </c>
      <c r="E1239" s="1650">
        <f t="shared" si="19"/>
        <v>11</v>
      </c>
    </row>
    <row r="1240" spans="2:5" ht="16.5" customHeight="1">
      <c r="B1240" s="1486">
        <v>1237</v>
      </c>
      <c r="C1240" s="2094">
        <v>27472.5</v>
      </c>
      <c r="D1240" s="2094">
        <v>12187.5</v>
      </c>
      <c r="E1240" s="1650">
        <f t="shared" si="19"/>
        <v>12</v>
      </c>
    </row>
    <row r="1241" spans="2:5" ht="16.5" customHeight="1">
      <c r="B1241" s="1486">
        <v>1238</v>
      </c>
      <c r="C1241" s="2094">
        <v>27472.5</v>
      </c>
      <c r="D1241" s="2094">
        <v>12187.5</v>
      </c>
      <c r="E1241" s="1650">
        <f t="shared" si="19"/>
        <v>13</v>
      </c>
    </row>
    <row r="1242" spans="2:5" ht="16.5" customHeight="1">
      <c r="B1242" s="1486">
        <v>1239</v>
      </c>
      <c r="C1242" s="2094">
        <v>27472.5</v>
      </c>
      <c r="D1242" s="2094">
        <v>12187.5</v>
      </c>
      <c r="E1242" s="1650">
        <f t="shared" si="19"/>
        <v>14</v>
      </c>
    </row>
    <row r="1243" spans="2:5" ht="16.5" customHeight="1">
      <c r="B1243" s="1486">
        <v>1240</v>
      </c>
      <c r="C1243" s="2094">
        <v>27472.5</v>
      </c>
      <c r="D1243" s="2094">
        <v>12187.5</v>
      </c>
      <c r="E1243" s="1650">
        <f t="shared" si="19"/>
        <v>15</v>
      </c>
    </row>
    <row r="1244" spans="2:5" ht="16.5" customHeight="1">
      <c r="B1244" s="1486">
        <v>1241</v>
      </c>
      <c r="C1244" s="2094">
        <v>27472.5</v>
      </c>
      <c r="D1244" s="2094">
        <v>12187.5</v>
      </c>
      <c r="E1244" s="1650">
        <f t="shared" si="19"/>
        <v>16</v>
      </c>
    </row>
    <row r="1245" spans="2:5" ht="16.5" customHeight="1">
      <c r="B1245" s="1486">
        <v>1242</v>
      </c>
      <c r="C1245" s="2094">
        <v>27472.5</v>
      </c>
      <c r="D1245" s="2094">
        <v>12187.5</v>
      </c>
      <c r="E1245" s="1650">
        <f t="shared" si="19"/>
        <v>17</v>
      </c>
    </row>
    <row r="1246" spans="2:5" ht="16.5" customHeight="1">
      <c r="B1246" s="1486">
        <v>1243</v>
      </c>
      <c r="C1246" s="2094">
        <v>27472.5</v>
      </c>
      <c r="D1246" s="2094">
        <v>12187.5</v>
      </c>
      <c r="E1246" s="1650">
        <f t="shared" si="19"/>
        <v>18</v>
      </c>
    </row>
    <row r="1247" spans="2:5" ht="16.5" customHeight="1">
      <c r="B1247" s="1486">
        <v>1244</v>
      </c>
      <c r="C1247" s="2094">
        <v>27472.5</v>
      </c>
      <c r="D1247" s="2094">
        <v>12187.5</v>
      </c>
      <c r="E1247" s="1650">
        <f t="shared" si="19"/>
        <v>19</v>
      </c>
    </row>
    <row r="1248" spans="2:5" ht="16.5" customHeight="1">
      <c r="B1248" s="1486">
        <v>1245</v>
      </c>
      <c r="C1248" s="2094">
        <v>27472.5</v>
      </c>
      <c r="D1248" s="2094">
        <v>12187.5</v>
      </c>
      <c r="E1248" s="1650">
        <f t="shared" si="19"/>
        <v>20</v>
      </c>
    </row>
    <row r="1249" spans="2:5" ht="16.5" customHeight="1">
      <c r="B1249" s="1486">
        <v>1246</v>
      </c>
      <c r="C1249" s="2094">
        <v>27472.5</v>
      </c>
      <c r="D1249" s="2094">
        <v>12187.5</v>
      </c>
      <c r="E1249" s="1650">
        <f t="shared" si="19"/>
        <v>21</v>
      </c>
    </row>
    <row r="1250" spans="2:5" ht="16.5" customHeight="1">
      <c r="B1250" s="1486">
        <v>1247</v>
      </c>
      <c r="C1250" s="2094">
        <v>27472.5</v>
      </c>
      <c r="D1250" s="2094">
        <v>12187.5</v>
      </c>
      <c r="E1250" s="1650">
        <f t="shared" si="19"/>
        <v>22</v>
      </c>
    </row>
    <row r="1251" spans="2:5" ht="16.5" customHeight="1">
      <c r="B1251" s="1486">
        <v>1248</v>
      </c>
      <c r="C1251" s="2094">
        <v>27472.5</v>
      </c>
      <c r="D1251" s="2094">
        <v>12187.5</v>
      </c>
      <c r="E1251" s="1650">
        <f t="shared" si="19"/>
        <v>23</v>
      </c>
    </row>
    <row r="1252" spans="2:5" ht="16.5" customHeight="1">
      <c r="B1252" s="1486">
        <v>1249</v>
      </c>
      <c r="C1252" s="2094">
        <v>27472.5</v>
      </c>
      <c r="D1252" s="2094">
        <v>12187.5</v>
      </c>
      <c r="E1252" s="1650">
        <f t="shared" si="19"/>
        <v>24</v>
      </c>
    </row>
    <row r="1253" spans="2:5" ht="16.5" customHeight="1">
      <c r="B1253" s="1486">
        <v>1250</v>
      </c>
      <c r="C1253" s="2094">
        <v>29761.875</v>
      </c>
      <c r="D1253" s="2094">
        <v>12187.5</v>
      </c>
      <c r="E1253" s="1650">
        <f t="shared" si="19"/>
        <v>0</v>
      </c>
    </row>
    <row r="1254" spans="2:5" ht="16.5" customHeight="1">
      <c r="B1254" s="1486">
        <v>1251</v>
      </c>
      <c r="C1254" s="2094">
        <v>29761.875</v>
      </c>
      <c r="D1254" s="2094">
        <v>12187.5</v>
      </c>
      <c r="E1254" s="1650">
        <f t="shared" si="19"/>
        <v>1</v>
      </c>
    </row>
    <row r="1255" spans="2:5" ht="16.5" customHeight="1">
      <c r="B1255" s="1486">
        <v>1252</v>
      </c>
      <c r="C1255" s="2094">
        <v>29761.875</v>
      </c>
      <c r="D1255" s="2094">
        <v>12187.5</v>
      </c>
      <c r="E1255" s="1650">
        <f t="shared" si="19"/>
        <v>2</v>
      </c>
    </row>
    <row r="1256" spans="2:5" ht="16.5" customHeight="1">
      <c r="B1256" s="1486">
        <v>1253</v>
      </c>
      <c r="C1256" s="2094">
        <v>29761.875</v>
      </c>
      <c r="D1256" s="2094">
        <v>12187.5</v>
      </c>
      <c r="E1256" s="1650">
        <f t="shared" si="19"/>
        <v>3</v>
      </c>
    </row>
    <row r="1257" spans="2:5" ht="16.5" customHeight="1">
      <c r="B1257" s="1486">
        <v>1254</v>
      </c>
      <c r="C1257" s="2094">
        <v>29761.875</v>
      </c>
      <c r="D1257" s="2094">
        <v>12187.5</v>
      </c>
      <c r="E1257" s="1650">
        <f t="shared" si="19"/>
        <v>4</v>
      </c>
    </row>
    <row r="1258" spans="2:5" ht="16.5" customHeight="1">
      <c r="B1258" s="1486">
        <v>1255</v>
      </c>
      <c r="C1258" s="2094">
        <v>29761.875</v>
      </c>
      <c r="D1258" s="2094">
        <v>12187.5</v>
      </c>
      <c r="E1258" s="1650">
        <f t="shared" si="19"/>
        <v>5</v>
      </c>
    </row>
    <row r="1259" spans="2:5" ht="16.5" customHeight="1">
      <c r="B1259" s="1486">
        <v>1256</v>
      </c>
      <c r="C1259" s="2094">
        <v>29761.875</v>
      </c>
      <c r="D1259" s="2094">
        <v>12187.5</v>
      </c>
      <c r="E1259" s="1650">
        <f t="shared" si="19"/>
        <v>6</v>
      </c>
    </row>
    <row r="1260" spans="2:5" ht="16.5" customHeight="1">
      <c r="B1260" s="1486">
        <v>1257</v>
      </c>
      <c r="C1260" s="2094">
        <v>29761.875</v>
      </c>
      <c r="D1260" s="2094">
        <v>12187.5</v>
      </c>
      <c r="E1260" s="1650">
        <f t="shared" si="19"/>
        <v>7</v>
      </c>
    </row>
    <row r="1261" spans="2:5" ht="16.5" customHeight="1">
      <c r="B1261" s="1486">
        <v>1258</v>
      </c>
      <c r="C1261" s="2094">
        <v>29761.875</v>
      </c>
      <c r="D1261" s="2094">
        <v>12187.5</v>
      </c>
      <c r="E1261" s="1650">
        <f t="shared" si="19"/>
        <v>8</v>
      </c>
    </row>
    <row r="1262" spans="2:5" ht="16.5" customHeight="1">
      <c r="B1262" s="1486">
        <v>1259</v>
      </c>
      <c r="C1262" s="2094">
        <v>29761.875</v>
      </c>
      <c r="D1262" s="2094">
        <v>12187.5</v>
      </c>
      <c r="E1262" s="1650">
        <f t="shared" si="19"/>
        <v>9</v>
      </c>
    </row>
    <row r="1263" spans="2:5" ht="16.5" customHeight="1">
      <c r="B1263" s="1486">
        <v>1260</v>
      </c>
      <c r="C1263" s="2094">
        <v>29761.875</v>
      </c>
      <c r="D1263" s="2094">
        <v>12187.5</v>
      </c>
      <c r="E1263" s="1650">
        <f t="shared" si="19"/>
        <v>10</v>
      </c>
    </row>
    <row r="1264" spans="2:5" ht="16.5" customHeight="1">
      <c r="B1264" s="1486">
        <v>1261</v>
      </c>
      <c r="C1264" s="2094">
        <v>29761.875</v>
      </c>
      <c r="D1264" s="2094">
        <v>12187.5</v>
      </c>
      <c r="E1264" s="1650">
        <f t="shared" si="19"/>
        <v>11</v>
      </c>
    </row>
    <row r="1265" spans="2:5" ht="16.5" customHeight="1">
      <c r="B1265" s="1486">
        <v>1262</v>
      </c>
      <c r="C1265" s="2094">
        <v>29761.875</v>
      </c>
      <c r="D1265" s="2094">
        <v>12187.5</v>
      </c>
      <c r="E1265" s="1650">
        <f t="shared" si="19"/>
        <v>12</v>
      </c>
    </row>
    <row r="1266" spans="2:5" ht="16.5" customHeight="1">
      <c r="B1266" s="1486">
        <v>1263</v>
      </c>
      <c r="C1266" s="2094">
        <v>29761.875</v>
      </c>
      <c r="D1266" s="2094">
        <v>12187.5</v>
      </c>
      <c r="E1266" s="1650">
        <f t="shared" si="19"/>
        <v>13</v>
      </c>
    </row>
    <row r="1267" spans="2:5" ht="16.5" customHeight="1">
      <c r="B1267" s="1486">
        <v>1264</v>
      </c>
      <c r="C1267" s="2094">
        <v>29761.875</v>
      </c>
      <c r="D1267" s="2094">
        <v>12187.5</v>
      </c>
      <c r="E1267" s="1650">
        <f t="shared" si="19"/>
        <v>14</v>
      </c>
    </row>
    <row r="1268" spans="2:5" ht="16.5" customHeight="1">
      <c r="B1268" s="1486">
        <v>1265</v>
      </c>
      <c r="C1268" s="2094">
        <v>29761.875</v>
      </c>
      <c r="D1268" s="2094">
        <v>12187.5</v>
      </c>
      <c r="E1268" s="1650">
        <f t="shared" si="19"/>
        <v>15</v>
      </c>
    </row>
    <row r="1269" spans="2:5" ht="16.5" customHeight="1">
      <c r="B1269" s="1486">
        <v>1266</v>
      </c>
      <c r="C1269" s="2094">
        <v>29761.875</v>
      </c>
      <c r="D1269" s="2094">
        <v>12187.5</v>
      </c>
      <c r="E1269" s="1650">
        <f t="shared" si="19"/>
        <v>16</v>
      </c>
    </row>
    <row r="1270" spans="2:5" ht="16.5" customHeight="1">
      <c r="B1270" s="1486">
        <v>1267</v>
      </c>
      <c r="C1270" s="2094">
        <v>29761.875</v>
      </c>
      <c r="D1270" s="2094">
        <v>12187.5</v>
      </c>
      <c r="E1270" s="1650">
        <f t="shared" si="19"/>
        <v>17</v>
      </c>
    </row>
    <row r="1271" spans="2:5" ht="16.5" customHeight="1">
      <c r="B1271" s="1486">
        <v>1268</v>
      </c>
      <c r="C1271" s="2094">
        <v>29761.875</v>
      </c>
      <c r="D1271" s="2094">
        <v>12187.5</v>
      </c>
      <c r="E1271" s="1650">
        <f t="shared" si="19"/>
        <v>18</v>
      </c>
    </row>
    <row r="1272" spans="2:5" ht="16.5" customHeight="1">
      <c r="B1272" s="1486">
        <v>1269</v>
      </c>
      <c r="C1272" s="2094">
        <v>29761.875</v>
      </c>
      <c r="D1272" s="2094">
        <v>12187.5</v>
      </c>
      <c r="E1272" s="1650">
        <f t="shared" si="19"/>
        <v>19</v>
      </c>
    </row>
    <row r="1273" spans="2:5" ht="16.5" customHeight="1">
      <c r="B1273" s="1486">
        <v>1270</v>
      </c>
      <c r="C1273" s="2094">
        <v>29761.875</v>
      </c>
      <c r="D1273" s="2094">
        <v>12187.5</v>
      </c>
      <c r="E1273" s="1650">
        <f t="shared" si="19"/>
        <v>20</v>
      </c>
    </row>
    <row r="1274" spans="2:5" ht="16.5" customHeight="1">
      <c r="B1274" s="1486">
        <v>1271</v>
      </c>
      <c r="C1274" s="2094">
        <v>29761.875</v>
      </c>
      <c r="D1274" s="2094">
        <v>12187.5</v>
      </c>
      <c r="E1274" s="1650">
        <f t="shared" si="19"/>
        <v>21</v>
      </c>
    </row>
    <row r="1275" spans="2:5" ht="16.5" customHeight="1">
      <c r="B1275" s="1486">
        <v>1272</v>
      </c>
      <c r="C1275" s="2094">
        <v>29761.875</v>
      </c>
      <c r="D1275" s="2094">
        <v>12187.5</v>
      </c>
      <c r="E1275" s="1650">
        <f t="shared" si="19"/>
        <v>22</v>
      </c>
    </row>
    <row r="1276" spans="2:5" ht="16.5" customHeight="1">
      <c r="B1276" s="1486">
        <v>1273</v>
      </c>
      <c r="C1276" s="2094">
        <v>29761.875</v>
      </c>
      <c r="D1276" s="2094">
        <v>12187.5</v>
      </c>
      <c r="E1276" s="1650">
        <f t="shared" si="19"/>
        <v>23</v>
      </c>
    </row>
    <row r="1277" spans="2:5" ht="16.5" customHeight="1">
      <c r="B1277" s="1486">
        <v>1274</v>
      </c>
      <c r="C1277" s="2094">
        <v>29761.875</v>
      </c>
      <c r="D1277" s="2094">
        <v>12187.5</v>
      </c>
      <c r="E1277" s="1650">
        <f t="shared" si="19"/>
        <v>24</v>
      </c>
    </row>
    <row r="1278" spans="2:5" ht="16.5" customHeight="1">
      <c r="B1278" s="1486">
        <v>1275</v>
      </c>
      <c r="C1278" s="2094">
        <v>29761.875</v>
      </c>
      <c r="D1278" s="2094">
        <v>13162.5</v>
      </c>
      <c r="E1278" s="1650">
        <f t="shared" si="19"/>
        <v>0</v>
      </c>
    </row>
    <row r="1279" spans="2:5" ht="16.5" customHeight="1">
      <c r="B1279" s="1486">
        <v>1276</v>
      </c>
      <c r="C1279" s="2094">
        <v>29761.875</v>
      </c>
      <c r="D1279" s="2094">
        <v>13162.5</v>
      </c>
      <c r="E1279" s="1650">
        <f t="shared" si="19"/>
        <v>1</v>
      </c>
    </row>
    <row r="1280" spans="2:5" ht="16.5" customHeight="1">
      <c r="B1280" s="1486">
        <v>1277</v>
      </c>
      <c r="C1280" s="2094">
        <v>29761.875</v>
      </c>
      <c r="D1280" s="2094">
        <v>13162.5</v>
      </c>
      <c r="E1280" s="1650">
        <f t="shared" si="19"/>
        <v>2</v>
      </c>
    </row>
    <row r="1281" spans="2:5" ht="16.5" customHeight="1">
      <c r="B1281" s="1486">
        <v>1278</v>
      </c>
      <c r="C1281" s="2094">
        <v>29761.875</v>
      </c>
      <c r="D1281" s="2094">
        <v>13162.5</v>
      </c>
      <c r="E1281" s="1650">
        <f t="shared" si="19"/>
        <v>3</v>
      </c>
    </row>
    <row r="1282" spans="2:5" ht="16.5" customHeight="1">
      <c r="B1282" s="1486">
        <v>1279</v>
      </c>
      <c r="C1282" s="2094">
        <v>29761.875</v>
      </c>
      <c r="D1282" s="2094">
        <v>13162.5</v>
      </c>
      <c r="E1282" s="1650">
        <f t="shared" si="19"/>
        <v>4</v>
      </c>
    </row>
    <row r="1283" spans="2:5" ht="16.5" customHeight="1">
      <c r="B1283" s="1486">
        <v>1280</v>
      </c>
      <c r="C1283" s="2094">
        <v>29761.875</v>
      </c>
      <c r="D1283" s="2094">
        <v>13162.5</v>
      </c>
      <c r="E1283" s="1650">
        <f t="shared" si="19"/>
        <v>5</v>
      </c>
    </row>
    <row r="1284" spans="2:5" ht="16.5" customHeight="1">
      <c r="B1284" s="1486">
        <v>1281</v>
      </c>
      <c r="C1284" s="2094">
        <v>29761.875</v>
      </c>
      <c r="D1284" s="2094">
        <v>13162.5</v>
      </c>
      <c r="E1284" s="1650">
        <f t="shared" ref="E1284:E1347" si="20">MOD(ROW()-3,25)</f>
        <v>6</v>
      </c>
    </row>
    <row r="1285" spans="2:5" ht="16.5" customHeight="1">
      <c r="B1285" s="1486">
        <v>1282</v>
      </c>
      <c r="C1285" s="2094">
        <v>29761.875</v>
      </c>
      <c r="D1285" s="2094">
        <v>13162.5</v>
      </c>
      <c r="E1285" s="1650">
        <f t="shared" si="20"/>
        <v>7</v>
      </c>
    </row>
    <row r="1286" spans="2:5" ht="16.5" customHeight="1">
      <c r="B1286" s="1486">
        <v>1283</v>
      </c>
      <c r="C1286" s="2094">
        <v>29761.875</v>
      </c>
      <c r="D1286" s="2094">
        <v>13162.5</v>
      </c>
      <c r="E1286" s="1650">
        <f t="shared" si="20"/>
        <v>8</v>
      </c>
    </row>
    <row r="1287" spans="2:5" ht="16.5" customHeight="1">
      <c r="B1287" s="1486">
        <v>1284</v>
      </c>
      <c r="C1287" s="2094">
        <v>29761.875</v>
      </c>
      <c r="D1287" s="2094">
        <v>13162.5</v>
      </c>
      <c r="E1287" s="1650">
        <f t="shared" si="20"/>
        <v>9</v>
      </c>
    </row>
    <row r="1288" spans="2:5" ht="16.5" customHeight="1">
      <c r="B1288" s="1486">
        <v>1285</v>
      </c>
      <c r="C1288" s="2094">
        <v>29761.875</v>
      </c>
      <c r="D1288" s="2094">
        <v>13162.5</v>
      </c>
      <c r="E1288" s="1650">
        <f t="shared" si="20"/>
        <v>10</v>
      </c>
    </row>
    <row r="1289" spans="2:5" ht="16.5" customHeight="1">
      <c r="B1289" s="1486">
        <v>1286</v>
      </c>
      <c r="C1289" s="2094">
        <v>29761.875</v>
      </c>
      <c r="D1289" s="2094">
        <v>13162.5</v>
      </c>
      <c r="E1289" s="1650">
        <f t="shared" si="20"/>
        <v>11</v>
      </c>
    </row>
    <row r="1290" spans="2:5" ht="16.5" customHeight="1">
      <c r="B1290" s="1486">
        <v>1287</v>
      </c>
      <c r="C1290" s="2094">
        <v>29761.875</v>
      </c>
      <c r="D1290" s="2094">
        <v>13162.5</v>
      </c>
      <c r="E1290" s="1650">
        <f t="shared" si="20"/>
        <v>12</v>
      </c>
    </row>
    <row r="1291" spans="2:5" ht="16.5" customHeight="1">
      <c r="B1291" s="1486">
        <v>1288</v>
      </c>
      <c r="C1291" s="2094">
        <v>29761.875</v>
      </c>
      <c r="D1291" s="2094">
        <v>13162.5</v>
      </c>
      <c r="E1291" s="1650">
        <f t="shared" si="20"/>
        <v>13</v>
      </c>
    </row>
    <row r="1292" spans="2:5" ht="16.5" customHeight="1">
      <c r="B1292" s="1486">
        <v>1289</v>
      </c>
      <c r="C1292" s="2094">
        <v>29761.875</v>
      </c>
      <c r="D1292" s="2094">
        <v>13162.5</v>
      </c>
      <c r="E1292" s="1650">
        <f t="shared" si="20"/>
        <v>14</v>
      </c>
    </row>
    <row r="1293" spans="2:5" ht="16.5" customHeight="1">
      <c r="B1293" s="1486">
        <v>1290</v>
      </c>
      <c r="C1293" s="2094">
        <v>29761.875</v>
      </c>
      <c r="D1293" s="2094">
        <v>13162.5</v>
      </c>
      <c r="E1293" s="1650">
        <f t="shared" si="20"/>
        <v>15</v>
      </c>
    </row>
    <row r="1294" spans="2:5" ht="16.5" customHeight="1">
      <c r="B1294" s="1486">
        <v>1291</v>
      </c>
      <c r="C1294" s="2094">
        <v>29761.875</v>
      </c>
      <c r="D1294" s="2094">
        <v>13162.5</v>
      </c>
      <c r="E1294" s="1650">
        <f t="shared" si="20"/>
        <v>16</v>
      </c>
    </row>
    <row r="1295" spans="2:5" ht="16.5" customHeight="1">
      <c r="B1295" s="1486">
        <v>1292</v>
      </c>
      <c r="C1295" s="2094">
        <v>29761.875</v>
      </c>
      <c r="D1295" s="2094">
        <v>13162.5</v>
      </c>
      <c r="E1295" s="1650">
        <f t="shared" si="20"/>
        <v>17</v>
      </c>
    </row>
    <row r="1296" spans="2:5" ht="16.5" customHeight="1">
      <c r="B1296" s="1486">
        <v>1293</v>
      </c>
      <c r="C1296" s="2094">
        <v>29761.875</v>
      </c>
      <c r="D1296" s="2094">
        <v>13162.5</v>
      </c>
      <c r="E1296" s="1650">
        <f t="shared" si="20"/>
        <v>18</v>
      </c>
    </row>
    <row r="1297" spans="2:5" ht="16.5" customHeight="1">
      <c r="B1297" s="1486">
        <v>1294</v>
      </c>
      <c r="C1297" s="2094">
        <v>29761.875</v>
      </c>
      <c r="D1297" s="2094">
        <v>13162.5</v>
      </c>
      <c r="E1297" s="1650">
        <f t="shared" si="20"/>
        <v>19</v>
      </c>
    </row>
    <row r="1298" spans="2:5" ht="16.5" customHeight="1">
      <c r="B1298" s="1486">
        <v>1295</v>
      </c>
      <c r="C1298" s="2094">
        <v>29761.875</v>
      </c>
      <c r="D1298" s="2094">
        <v>13162.5</v>
      </c>
      <c r="E1298" s="1650">
        <f t="shared" si="20"/>
        <v>20</v>
      </c>
    </row>
    <row r="1299" spans="2:5" ht="16.5" customHeight="1">
      <c r="B1299" s="1486">
        <v>1296</v>
      </c>
      <c r="C1299" s="2094">
        <v>29761.875</v>
      </c>
      <c r="D1299" s="2094">
        <v>13162.5</v>
      </c>
      <c r="E1299" s="1650">
        <f t="shared" si="20"/>
        <v>21</v>
      </c>
    </row>
    <row r="1300" spans="2:5" ht="16.5" customHeight="1">
      <c r="B1300" s="1486">
        <v>1297</v>
      </c>
      <c r="C1300" s="2094">
        <v>29761.875</v>
      </c>
      <c r="D1300" s="2094">
        <v>13162.5</v>
      </c>
      <c r="E1300" s="1650">
        <f t="shared" si="20"/>
        <v>22</v>
      </c>
    </row>
    <row r="1301" spans="2:5" ht="16.5" customHeight="1">
      <c r="B1301" s="1486">
        <v>1298</v>
      </c>
      <c r="C1301" s="2094">
        <v>29761.875</v>
      </c>
      <c r="D1301" s="2094">
        <v>13162.5</v>
      </c>
      <c r="E1301" s="1650">
        <f t="shared" si="20"/>
        <v>23</v>
      </c>
    </row>
    <row r="1302" spans="2:5" ht="16.5" customHeight="1">
      <c r="B1302" s="1486">
        <v>1299</v>
      </c>
      <c r="C1302" s="2094">
        <v>29761.875</v>
      </c>
      <c r="D1302" s="2094">
        <v>13162.5</v>
      </c>
      <c r="E1302" s="1650">
        <f t="shared" si="20"/>
        <v>24</v>
      </c>
    </row>
    <row r="1303" spans="2:5" ht="16.5" customHeight="1">
      <c r="B1303" s="1486">
        <v>1300</v>
      </c>
      <c r="C1303" s="2094">
        <v>32142.824999999997</v>
      </c>
      <c r="D1303" s="2094">
        <v>13162.5</v>
      </c>
      <c r="E1303" s="1650">
        <f t="shared" si="20"/>
        <v>0</v>
      </c>
    </row>
    <row r="1304" spans="2:5" ht="16.5" customHeight="1">
      <c r="B1304" s="1486">
        <v>1301</v>
      </c>
      <c r="C1304" s="2094">
        <v>32142.824999999997</v>
      </c>
      <c r="D1304" s="2094">
        <v>13162.5</v>
      </c>
      <c r="E1304" s="1650">
        <f t="shared" si="20"/>
        <v>1</v>
      </c>
    </row>
    <row r="1305" spans="2:5" ht="16.5" customHeight="1">
      <c r="B1305" s="1486">
        <v>1302</v>
      </c>
      <c r="C1305" s="2094">
        <v>32142.824999999997</v>
      </c>
      <c r="D1305" s="2094">
        <v>13162.5</v>
      </c>
      <c r="E1305" s="1650">
        <f t="shared" si="20"/>
        <v>2</v>
      </c>
    </row>
    <row r="1306" spans="2:5" ht="16.5" customHeight="1">
      <c r="B1306" s="1486">
        <v>1303</v>
      </c>
      <c r="C1306" s="2094">
        <v>32142.824999999997</v>
      </c>
      <c r="D1306" s="2094">
        <v>13162.5</v>
      </c>
      <c r="E1306" s="1650">
        <f t="shared" si="20"/>
        <v>3</v>
      </c>
    </row>
    <row r="1307" spans="2:5" ht="16.5" customHeight="1">
      <c r="B1307" s="1486">
        <v>1304</v>
      </c>
      <c r="C1307" s="2094">
        <v>32142.824999999997</v>
      </c>
      <c r="D1307" s="2094">
        <v>13162.5</v>
      </c>
      <c r="E1307" s="1650">
        <f t="shared" si="20"/>
        <v>4</v>
      </c>
    </row>
    <row r="1308" spans="2:5" ht="16.5" customHeight="1">
      <c r="B1308" s="1486">
        <v>1305</v>
      </c>
      <c r="C1308" s="2094">
        <v>32142.824999999997</v>
      </c>
      <c r="D1308" s="2094">
        <v>13162.5</v>
      </c>
      <c r="E1308" s="1650">
        <f t="shared" si="20"/>
        <v>5</v>
      </c>
    </row>
    <row r="1309" spans="2:5" ht="16.5" customHeight="1">
      <c r="B1309" s="1486">
        <v>1306</v>
      </c>
      <c r="C1309" s="2094">
        <v>32142.824999999997</v>
      </c>
      <c r="D1309" s="2094">
        <v>13162.5</v>
      </c>
      <c r="E1309" s="1650">
        <f t="shared" si="20"/>
        <v>6</v>
      </c>
    </row>
    <row r="1310" spans="2:5" ht="16.5" customHeight="1">
      <c r="B1310" s="1486">
        <v>1307</v>
      </c>
      <c r="C1310" s="2094">
        <v>32142.824999999997</v>
      </c>
      <c r="D1310" s="2094">
        <v>13162.5</v>
      </c>
      <c r="E1310" s="1650">
        <f t="shared" si="20"/>
        <v>7</v>
      </c>
    </row>
    <row r="1311" spans="2:5" ht="16.5" customHeight="1">
      <c r="B1311" s="1486">
        <v>1308</v>
      </c>
      <c r="C1311" s="2094">
        <v>32142.824999999997</v>
      </c>
      <c r="D1311" s="2094">
        <v>13162.5</v>
      </c>
      <c r="E1311" s="1650">
        <f t="shared" si="20"/>
        <v>8</v>
      </c>
    </row>
    <row r="1312" spans="2:5" ht="16.5" customHeight="1">
      <c r="B1312" s="1486">
        <v>1309</v>
      </c>
      <c r="C1312" s="2094">
        <v>32142.824999999997</v>
      </c>
      <c r="D1312" s="2094">
        <v>13162.5</v>
      </c>
      <c r="E1312" s="1650">
        <f t="shared" si="20"/>
        <v>9</v>
      </c>
    </row>
    <row r="1313" spans="2:5" ht="16.5" customHeight="1">
      <c r="B1313" s="1486">
        <v>1310</v>
      </c>
      <c r="C1313" s="2094">
        <v>32142.824999999997</v>
      </c>
      <c r="D1313" s="2094">
        <v>13162.5</v>
      </c>
      <c r="E1313" s="1650">
        <f t="shared" si="20"/>
        <v>10</v>
      </c>
    </row>
    <row r="1314" spans="2:5" ht="16.5" customHeight="1">
      <c r="B1314" s="1486">
        <v>1311</v>
      </c>
      <c r="C1314" s="2094">
        <v>32142.824999999997</v>
      </c>
      <c r="D1314" s="2094">
        <v>13162.5</v>
      </c>
      <c r="E1314" s="1650">
        <f t="shared" si="20"/>
        <v>11</v>
      </c>
    </row>
    <row r="1315" spans="2:5" ht="16.5" customHeight="1">
      <c r="B1315" s="1486">
        <v>1312</v>
      </c>
      <c r="C1315" s="2094">
        <v>32142.824999999997</v>
      </c>
      <c r="D1315" s="2094">
        <v>13162.5</v>
      </c>
      <c r="E1315" s="1650">
        <f t="shared" si="20"/>
        <v>12</v>
      </c>
    </row>
    <row r="1316" spans="2:5" ht="16.5" customHeight="1">
      <c r="B1316" s="1486">
        <v>1313</v>
      </c>
      <c r="C1316" s="2094">
        <v>32142.824999999997</v>
      </c>
      <c r="D1316" s="2094">
        <v>13162.5</v>
      </c>
      <c r="E1316" s="1650">
        <f t="shared" si="20"/>
        <v>13</v>
      </c>
    </row>
    <row r="1317" spans="2:5" ht="16.5" customHeight="1">
      <c r="B1317" s="1486">
        <v>1314</v>
      </c>
      <c r="C1317" s="2094">
        <v>32142.824999999997</v>
      </c>
      <c r="D1317" s="2094">
        <v>13162.5</v>
      </c>
      <c r="E1317" s="1650">
        <f t="shared" si="20"/>
        <v>14</v>
      </c>
    </row>
    <row r="1318" spans="2:5" ht="16.5" customHeight="1">
      <c r="B1318" s="1486">
        <v>1315</v>
      </c>
      <c r="C1318" s="2094">
        <v>32142.824999999997</v>
      </c>
      <c r="D1318" s="2094">
        <v>13162.5</v>
      </c>
      <c r="E1318" s="1650">
        <f t="shared" si="20"/>
        <v>15</v>
      </c>
    </row>
    <row r="1319" spans="2:5" ht="16.5" customHeight="1">
      <c r="B1319" s="1486">
        <v>1316</v>
      </c>
      <c r="C1319" s="2094">
        <v>32142.824999999997</v>
      </c>
      <c r="D1319" s="2094">
        <v>13162.5</v>
      </c>
      <c r="E1319" s="1650">
        <f t="shared" si="20"/>
        <v>16</v>
      </c>
    </row>
    <row r="1320" spans="2:5" ht="16.5" customHeight="1">
      <c r="B1320" s="1486">
        <v>1317</v>
      </c>
      <c r="C1320" s="2094">
        <v>32142.824999999997</v>
      </c>
      <c r="D1320" s="2094">
        <v>13162.5</v>
      </c>
      <c r="E1320" s="1650">
        <f t="shared" si="20"/>
        <v>17</v>
      </c>
    </row>
    <row r="1321" spans="2:5" ht="16.5" customHeight="1">
      <c r="B1321" s="1486">
        <v>1318</v>
      </c>
      <c r="C1321" s="2094">
        <v>32142.824999999997</v>
      </c>
      <c r="D1321" s="2094">
        <v>13162.5</v>
      </c>
      <c r="E1321" s="1650">
        <f t="shared" si="20"/>
        <v>18</v>
      </c>
    </row>
    <row r="1322" spans="2:5" ht="16.5" customHeight="1">
      <c r="B1322" s="1486">
        <v>1319</v>
      </c>
      <c r="C1322" s="2094">
        <v>32142.824999999997</v>
      </c>
      <c r="D1322" s="2094">
        <v>13162.5</v>
      </c>
      <c r="E1322" s="1650">
        <f t="shared" si="20"/>
        <v>19</v>
      </c>
    </row>
    <row r="1323" spans="2:5" ht="16.5" customHeight="1">
      <c r="B1323" s="1486">
        <v>1320</v>
      </c>
      <c r="C1323" s="2094">
        <v>32142.824999999997</v>
      </c>
      <c r="D1323" s="2094">
        <v>13162.5</v>
      </c>
      <c r="E1323" s="1650">
        <f t="shared" si="20"/>
        <v>20</v>
      </c>
    </row>
    <row r="1324" spans="2:5" ht="16.5" customHeight="1">
      <c r="B1324" s="1486">
        <v>1321</v>
      </c>
      <c r="C1324" s="2094">
        <v>32142.824999999997</v>
      </c>
      <c r="D1324" s="2094">
        <v>13162.5</v>
      </c>
      <c r="E1324" s="1650">
        <f t="shared" si="20"/>
        <v>21</v>
      </c>
    </row>
    <row r="1325" spans="2:5" ht="16.5" customHeight="1">
      <c r="B1325" s="1486">
        <v>1322</v>
      </c>
      <c r="C1325" s="2094">
        <v>32142.824999999997</v>
      </c>
      <c r="D1325" s="2094">
        <v>13162.5</v>
      </c>
      <c r="E1325" s="1650">
        <f t="shared" si="20"/>
        <v>22</v>
      </c>
    </row>
    <row r="1326" spans="2:5" ht="16.5" customHeight="1">
      <c r="B1326" s="1486">
        <v>1323</v>
      </c>
      <c r="C1326" s="2094">
        <v>32142.824999999997</v>
      </c>
      <c r="D1326" s="2094">
        <v>13162.5</v>
      </c>
      <c r="E1326" s="1650">
        <f t="shared" si="20"/>
        <v>23</v>
      </c>
    </row>
    <row r="1327" spans="2:5" ht="16.5" customHeight="1">
      <c r="B1327" s="1486">
        <v>1324</v>
      </c>
      <c r="C1327" s="2094">
        <v>32142.824999999997</v>
      </c>
      <c r="D1327" s="2094">
        <v>13162.5</v>
      </c>
      <c r="E1327" s="1650">
        <f t="shared" si="20"/>
        <v>24</v>
      </c>
    </row>
    <row r="1328" spans="2:5" ht="16.5" customHeight="1">
      <c r="B1328" s="1486">
        <v>1325</v>
      </c>
      <c r="C1328" s="2094">
        <v>32142.824999999997</v>
      </c>
      <c r="D1328" s="2094">
        <v>14175</v>
      </c>
      <c r="E1328" s="1650">
        <f t="shared" si="20"/>
        <v>0</v>
      </c>
    </row>
    <row r="1329" spans="2:5" ht="16.5" customHeight="1">
      <c r="B1329" s="1486">
        <v>1326</v>
      </c>
      <c r="C1329" s="2094">
        <v>32142.824999999997</v>
      </c>
      <c r="D1329" s="2094">
        <v>14175</v>
      </c>
      <c r="E1329" s="1650">
        <f t="shared" si="20"/>
        <v>1</v>
      </c>
    </row>
    <row r="1330" spans="2:5" ht="16.5" customHeight="1">
      <c r="B1330" s="1486">
        <v>1327</v>
      </c>
      <c r="C1330" s="2094">
        <v>32142.824999999997</v>
      </c>
      <c r="D1330" s="2094">
        <v>14175</v>
      </c>
      <c r="E1330" s="1650">
        <f t="shared" si="20"/>
        <v>2</v>
      </c>
    </row>
    <row r="1331" spans="2:5" ht="16.5" customHeight="1">
      <c r="B1331" s="1486">
        <v>1328</v>
      </c>
      <c r="C1331" s="2094">
        <v>32142.824999999997</v>
      </c>
      <c r="D1331" s="2094">
        <v>14175</v>
      </c>
      <c r="E1331" s="1650">
        <f t="shared" si="20"/>
        <v>3</v>
      </c>
    </row>
    <row r="1332" spans="2:5" ht="16.5" customHeight="1">
      <c r="B1332" s="1486">
        <v>1329</v>
      </c>
      <c r="C1332" s="2094">
        <v>32142.824999999997</v>
      </c>
      <c r="D1332" s="2094">
        <v>14175</v>
      </c>
      <c r="E1332" s="1650">
        <f t="shared" si="20"/>
        <v>4</v>
      </c>
    </row>
    <row r="1333" spans="2:5" ht="16.5" customHeight="1">
      <c r="B1333" s="1486">
        <v>1330</v>
      </c>
      <c r="C1333" s="2094">
        <v>32142.824999999997</v>
      </c>
      <c r="D1333" s="2094">
        <v>14175</v>
      </c>
      <c r="E1333" s="1650">
        <f t="shared" si="20"/>
        <v>5</v>
      </c>
    </row>
    <row r="1334" spans="2:5" ht="16.5" customHeight="1">
      <c r="B1334" s="1486">
        <v>1331</v>
      </c>
      <c r="C1334" s="2094">
        <v>32142.824999999997</v>
      </c>
      <c r="D1334" s="2094">
        <v>14175</v>
      </c>
      <c r="E1334" s="1650">
        <f t="shared" si="20"/>
        <v>6</v>
      </c>
    </row>
    <row r="1335" spans="2:5" ht="16.5" customHeight="1">
      <c r="B1335" s="1486">
        <v>1332</v>
      </c>
      <c r="C1335" s="2094">
        <v>32142.824999999997</v>
      </c>
      <c r="D1335" s="2094">
        <v>14175</v>
      </c>
      <c r="E1335" s="1650">
        <f t="shared" si="20"/>
        <v>7</v>
      </c>
    </row>
    <row r="1336" spans="2:5" ht="16.5" customHeight="1">
      <c r="B1336" s="1486">
        <v>1333</v>
      </c>
      <c r="C1336" s="2094">
        <v>32142.824999999997</v>
      </c>
      <c r="D1336" s="2094">
        <v>14175</v>
      </c>
      <c r="E1336" s="1650">
        <f t="shared" si="20"/>
        <v>8</v>
      </c>
    </row>
    <row r="1337" spans="2:5" ht="16.5" customHeight="1">
      <c r="B1337" s="1486">
        <v>1334</v>
      </c>
      <c r="C1337" s="2094">
        <v>32142.824999999997</v>
      </c>
      <c r="D1337" s="2094">
        <v>14175</v>
      </c>
      <c r="E1337" s="1650">
        <f t="shared" si="20"/>
        <v>9</v>
      </c>
    </row>
    <row r="1338" spans="2:5" ht="16.5" customHeight="1">
      <c r="B1338" s="1486">
        <v>1335</v>
      </c>
      <c r="C1338" s="2094">
        <v>32142.824999999997</v>
      </c>
      <c r="D1338" s="2094">
        <v>14175</v>
      </c>
      <c r="E1338" s="1650">
        <f t="shared" si="20"/>
        <v>10</v>
      </c>
    </row>
    <row r="1339" spans="2:5" ht="16.5" customHeight="1">
      <c r="B1339" s="1486">
        <v>1336</v>
      </c>
      <c r="C1339" s="2094">
        <v>32142.824999999997</v>
      </c>
      <c r="D1339" s="2094">
        <v>14175</v>
      </c>
      <c r="E1339" s="1650">
        <f t="shared" si="20"/>
        <v>11</v>
      </c>
    </row>
    <row r="1340" spans="2:5" ht="16.5" customHeight="1">
      <c r="B1340" s="1486">
        <v>1337</v>
      </c>
      <c r="C1340" s="2094">
        <v>32142.824999999997</v>
      </c>
      <c r="D1340" s="2094">
        <v>14175</v>
      </c>
      <c r="E1340" s="1650">
        <f t="shared" si="20"/>
        <v>12</v>
      </c>
    </row>
    <row r="1341" spans="2:5" ht="16.5" customHeight="1">
      <c r="B1341" s="1486">
        <v>1338</v>
      </c>
      <c r="C1341" s="2094">
        <v>32142.824999999997</v>
      </c>
      <c r="D1341" s="2094">
        <v>14175</v>
      </c>
      <c r="E1341" s="1650">
        <f t="shared" si="20"/>
        <v>13</v>
      </c>
    </row>
    <row r="1342" spans="2:5" ht="16.5" customHeight="1">
      <c r="B1342" s="1486">
        <v>1339</v>
      </c>
      <c r="C1342" s="2094">
        <v>32142.824999999997</v>
      </c>
      <c r="D1342" s="2094">
        <v>14175</v>
      </c>
      <c r="E1342" s="1650">
        <f t="shared" si="20"/>
        <v>14</v>
      </c>
    </row>
    <row r="1343" spans="2:5" ht="16.5" customHeight="1">
      <c r="B1343" s="1486">
        <v>1340</v>
      </c>
      <c r="C1343" s="2094">
        <v>32142.824999999997</v>
      </c>
      <c r="D1343" s="2094">
        <v>14175</v>
      </c>
      <c r="E1343" s="1650">
        <f t="shared" si="20"/>
        <v>15</v>
      </c>
    </row>
    <row r="1344" spans="2:5" ht="16.5" customHeight="1">
      <c r="B1344" s="1486">
        <v>1341</v>
      </c>
      <c r="C1344" s="2094">
        <v>32142.824999999997</v>
      </c>
      <c r="D1344" s="2094">
        <v>14175</v>
      </c>
      <c r="E1344" s="1650">
        <f t="shared" si="20"/>
        <v>16</v>
      </c>
    </row>
    <row r="1345" spans="2:5" ht="16.5" customHeight="1">
      <c r="B1345" s="1486">
        <v>1342</v>
      </c>
      <c r="C1345" s="2094">
        <v>32142.824999999997</v>
      </c>
      <c r="D1345" s="2094">
        <v>14175</v>
      </c>
      <c r="E1345" s="1650">
        <f t="shared" si="20"/>
        <v>17</v>
      </c>
    </row>
    <row r="1346" spans="2:5" ht="16.5" customHeight="1">
      <c r="B1346" s="1486">
        <v>1343</v>
      </c>
      <c r="C1346" s="2094">
        <v>32142.824999999997</v>
      </c>
      <c r="D1346" s="2094">
        <v>14175</v>
      </c>
      <c r="E1346" s="1650">
        <f t="shared" si="20"/>
        <v>18</v>
      </c>
    </row>
    <row r="1347" spans="2:5" ht="16.5" customHeight="1">
      <c r="B1347" s="1486">
        <v>1344</v>
      </c>
      <c r="C1347" s="2094">
        <v>32142.824999999997</v>
      </c>
      <c r="D1347" s="2094">
        <v>14175</v>
      </c>
      <c r="E1347" s="1650">
        <f t="shared" si="20"/>
        <v>19</v>
      </c>
    </row>
    <row r="1348" spans="2:5" ht="16.5" customHeight="1">
      <c r="B1348" s="1486">
        <v>1345</v>
      </c>
      <c r="C1348" s="2094">
        <v>32142.824999999997</v>
      </c>
      <c r="D1348" s="2094">
        <v>14175</v>
      </c>
      <c r="E1348" s="1650">
        <f t="shared" ref="E1348:E1411" si="21">MOD(ROW()-3,25)</f>
        <v>20</v>
      </c>
    </row>
    <row r="1349" spans="2:5" ht="16.5" customHeight="1">
      <c r="B1349" s="1486">
        <v>1346</v>
      </c>
      <c r="C1349" s="2094">
        <v>32142.824999999997</v>
      </c>
      <c r="D1349" s="2094">
        <v>14175</v>
      </c>
      <c r="E1349" s="1650">
        <f t="shared" si="21"/>
        <v>21</v>
      </c>
    </row>
    <row r="1350" spans="2:5" ht="16.5" customHeight="1">
      <c r="B1350" s="1486">
        <v>1347</v>
      </c>
      <c r="C1350" s="2094">
        <v>32142.824999999997</v>
      </c>
      <c r="D1350" s="2094">
        <v>14175</v>
      </c>
      <c r="E1350" s="1650">
        <f t="shared" si="21"/>
        <v>22</v>
      </c>
    </row>
    <row r="1351" spans="2:5" ht="16.5" customHeight="1">
      <c r="B1351" s="1486">
        <v>1348</v>
      </c>
      <c r="C1351" s="2094">
        <v>32142.824999999997</v>
      </c>
      <c r="D1351" s="2094">
        <v>14175</v>
      </c>
      <c r="E1351" s="1650">
        <f t="shared" si="21"/>
        <v>23</v>
      </c>
    </row>
    <row r="1352" spans="2:5" ht="16.5" customHeight="1">
      <c r="B1352" s="1486">
        <v>1349</v>
      </c>
      <c r="C1352" s="2094">
        <v>32142.824999999997</v>
      </c>
      <c r="D1352" s="2094">
        <v>14175</v>
      </c>
      <c r="E1352" s="1650">
        <f t="shared" si="21"/>
        <v>24</v>
      </c>
    </row>
    <row r="1353" spans="2:5" ht="16.5" customHeight="1">
      <c r="B1353" s="1486">
        <v>1350</v>
      </c>
      <c r="C1353" s="2094">
        <v>34615.35</v>
      </c>
      <c r="D1353" s="2094">
        <v>14175</v>
      </c>
      <c r="E1353" s="1650">
        <f t="shared" si="21"/>
        <v>0</v>
      </c>
    </row>
    <row r="1354" spans="2:5" ht="16.5" customHeight="1">
      <c r="B1354" s="1486">
        <v>1351</v>
      </c>
      <c r="C1354" s="2094">
        <v>34615.35</v>
      </c>
      <c r="D1354" s="2094">
        <v>14175</v>
      </c>
      <c r="E1354" s="1650">
        <f t="shared" si="21"/>
        <v>1</v>
      </c>
    </row>
    <row r="1355" spans="2:5" ht="16.5" customHeight="1">
      <c r="B1355" s="1486">
        <v>1352</v>
      </c>
      <c r="C1355" s="2094">
        <v>34615.35</v>
      </c>
      <c r="D1355" s="2094">
        <v>14175</v>
      </c>
      <c r="E1355" s="1650">
        <f t="shared" si="21"/>
        <v>2</v>
      </c>
    </row>
    <row r="1356" spans="2:5" ht="16.5" customHeight="1">
      <c r="B1356" s="1486">
        <v>1353</v>
      </c>
      <c r="C1356" s="2094">
        <v>34615.35</v>
      </c>
      <c r="D1356" s="2094">
        <v>14175</v>
      </c>
      <c r="E1356" s="1650">
        <f t="shared" si="21"/>
        <v>3</v>
      </c>
    </row>
    <row r="1357" spans="2:5" ht="16.5" customHeight="1">
      <c r="B1357" s="1486">
        <v>1354</v>
      </c>
      <c r="C1357" s="2094">
        <v>34615.35</v>
      </c>
      <c r="D1357" s="2094">
        <v>14175</v>
      </c>
      <c r="E1357" s="1650">
        <f t="shared" si="21"/>
        <v>4</v>
      </c>
    </row>
    <row r="1358" spans="2:5" ht="16.5" customHeight="1">
      <c r="B1358" s="1486">
        <v>1355</v>
      </c>
      <c r="C1358" s="2094">
        <v>34615.35</v>
      </c>
      <c r="D1358" s="2094">
        <v>14175</v>
      </c>
      <c r="E1358" s="1650">
        <f t="shared" si="21"/>
        <v>5</v>
      </c>
    </row>
    <row r="1359" spans="2:5" ht="16.5" customHeight="1">
      <c r="B1359" s="1486">
        <v>1356</v>
      </c>
      <c r="C1359" s="2094">
        <v>34615.35</v>
      </c>
      <c r="D1359" s="2094">
        <v>14175</v>
      </c>
      <c r="E1359" s="1650">
        <f t="shared" si="21"/>
        <v>6</v>
      </c>
    </row>
    <row r="1360" spans="2:5" ht="16.5" customHeight="1">
      <c r="B1360" s="1486">
        <v>1357</v>
      </c>
      <c r="C1360" s="2094">
        <v>34615.35</v>
      </c>
      <c r="D1360" s="2094">
        <v>14175</v>
      </c>
      <c r="E1360" s="1650">
        <f t="shared" si="21"/>
        <v>7</v>
      </c>
    </row>
    <row r="1361" spans="2:5" ht="16.5" customHeight="1">
      <c r="B1361" s="1486">
        <v>1358</v>
      </c>
      <c r="C1361" s="2094">
        <v>34615.35</v>
      </c>
      <c r="D1361" s="2094">
        <v>14175</v>
      </c>
      <c r="E1361" s="1650">
        <f t="shared" si="21"/>
        <v>8</v>
      </c>
    </row>
    <row r="1362" spans="2:5" ht="16.5" customHeight="1">
      <c r="B1362" s="1486">
        <v>1359</v>
      </c>
      <c r="C1362" s="2094">
        <v>34615.35</v>
      </c>
      <c r="D1362" s="2094">
        <v>14175</v>
      </c>
      <c r="E1362" s="1650">
        <f t="shared" si="21"/>
        <v>9</v>
      </c>
    </row>
    <row r="1363" spans="2:5" ht="16.5" customHeight="1">
      <c r="B1363" s="1486">
        <v>1360</v>
      </c>
      <c r="C1363" s="2094">
        <v>34615.35</v>
      </c>
      <c r="D1363" s="2094">
        <v>14175</v>
      </c>
      <c r="E1363" s="1650">
        <f t="shared" si="21"/>
        <v>10</v>
      </c>
    </row>
    <row r="1364" spans="2:5" ht="16.5" customHeight="1">
      <c r="B1364" s="1486">
        <v>1361</v>
      </c>
      <c r="C1364" s="2094">
        <v>34615.35</v>
      </c>
      <c r="D1364" s="2094">
        <v>14175</v>
      </c>
      <c r="E1364" s="1650">
        <f t="shared" si="21"/>
        <v>11</v>
      </c>
    </row>
    <row r="1365" spans="2:5" ht="16.5" customHeight="1">
      <c r="B1365" s="1486">
        <v>1362</v>
      </c>
      <c r="C1365" s="2094">
        <v>34615.35</v>
      </c>
      <c r="D1365" s="2094">
        <v>14175</v>
      </c>
      <c r="E1365" s="1650">
        <f t="shared" si="21"/>
        <v>12</v>
      </c>
    </row>
    <row r="1366" spans="2:5" ht="16.5" customHeight="1">
      <c r="B1366" s="1486">
        <v>1363</v>
      </c>
      <c r="C1366" s="2094">
        <v>34615.35</v>
      </c>
      <c r="D1366" s="2094">
        <v>14175</v>
      </c>
      <c r="E1366" s="1650">
        <f t="shared" si="21"/>
        <v>13</v>
      </c>
    </row>
    <row r="1367" spans="2:5" ht="16.5" customHeight="1">
      <c r="B1367" s="1486">
        <v>1364</v>
      </c>
      <c r="C1367" s="2094">
        <v>34615.35</v>
      </c>
      <c r="D1367" s="2094">
        <v>14175</v>
      </c>
      <c r="E1367" s="1650">
        <f t="shared" si="21"/>
        <v>14</v>
      </c>
    </row>
    <row r="1368" spans="2:5" ht="16.5" customHeight="1">
      <c r="B1368" s="1486">
        <v>1365</v>
      </c>
      <c r="C1368" s="2094">
        <v>34615.35</v>
      </c>
      <c r="D1368" s="2094">
        <v>14175</v>
      </c>
      <c r="E1368" s="1650">
        <f t="shared" si="21"/>
        <v>15</v>
      </c>
    </row>
    <row r="1369" spans="2:5" ht="16.5" customHeight="1">
      <c r="B1369" s="1486">
        <v>1366</v>
      </c>
      <c r="C1369" s="2094">
        <v>34615.35</v>
      </c>
      <c r="D1369" s="2094">
        <v>14175</v>
      </c>
      <c r="E1369" s="1650">
        <f t="shared" si="21"/>
        <v>16</v>
      </c>
    </row>
    <row r="1370" spans="2:5" ht="16.5" customHeight="1">
      <c r="B1370" s="1486">
        <v>1367</v>
      </c>
      <c r="C1370" s="2094">
        <v>34615.35</v>
      </c>
      <c r="D1370" s="2094">
        <v>14175</v>
      </c>
      <c r="E1370" s="1650">
        <f t="shared" si="21"/>
        <v>17</v>
      </c>
    </row>
    <row r="1371" spans="2:5" ht="16.5" customHeight="1">
      <c r="B1371" s="1486">
        <v>1368</v>
      </c>
      <c r="C1371" s="2094">
        <v>34615.35</v>
      </c>
      <c r="D1371" s="2094">
        <v>14175</v>
      </c>
      <c r="E1371" s="1650">
        <f t="shared" si="21"/>
        <v>18</v>
      </c>
    </row>
    <row r="1372" spans="2:5" ht="16.5" customHeight="1">
      <c r="B1372" s="1486">
        <v>1369</v>
      </c>
      <c r="C1372" s="2094">
        <v>34615.35</v>
      </c>
      <c r="D1372" s="2094">
        <v>14175</v>
      </c>
      <c r="E1372" s="1650">
        <f t="shared" si="21"/>
        <v>19</v>
      </c>
    </row>
    <row r="1373" spans="2:5" ht="16.5" customHeight="1">
      <c r="B1373" s="1486">
        <v>1370</v>
      </c>
      <c r="C1373" s="2094">
        <v>34615.35</v>
      </c>
      <c r="D1373" s="2094">
        <v>14175</v>
      </c>
      <c r="E1373" s="1650">
        <f t="shared" si="21"/>
        <v>20</v>
      </c>
    </row>
    <row r="1374" spans="2:5" ht="16.5" customHeight="1">
      <c r="B1374" s="1486">
        <v>1371</v>
      </c>
      <c r="C1374" s="2094">
        <v>34615.35</v>
      </c>
      <c r="D1374" s="2094">
        <v>14175</v>
      </c>
      <c r="E1374" s="1650">
        <f t="shared" si="21"/>
        <v>21</v>
      </c>
    </row>
    <row r="1375" spans="2:5" ht="16.5" customHeight="1">
      <c r="B1375" s="1486">
        <v>1372</v>
      </c>
      <c r="C1375" s="2094">
        <v>34615.35</v>
      </c>
      <c r="D1375" s="2094">
        <v>14175</v>
      </c>
      <c r="E1375" s="1650">
        <f t="shared" si="21"/>
        <v>22</v>
      </c>
    </row>
    <row r="1376" spans="2:5" ht="16.5" customHeight="1">
      <c r="B1376" s="1486">
        <v>1373</v>
      </c>
      <c r="C1376" s="2094">
        <v>34615.35</v>
      </c>
      <c r="D1376" s="2094">
        <v>14175</v>
      </c>
      <c r="E1376" s="1650">
        <f t="shared" si="21"/>
        <v>23</v>
      </c>
    </row>
    <row r="1377" spans="2:5" ht="16.5" customHeight="1">
      <c r="B1377" s="1486">
        <v>1374</v>
      </c>
      <c r="C1377" s="2094">
        <v>34615.35</v>
      </c>
      <c r="D1377" s="2094">
        <v>14175</v>
      </c>
      <c r="E1377" s="1650">
        <f t="shared" si="21"/>
        <v>24</v>
      </c>
    </row>
    <row r="1378" spans="2:5" ht="16.5" customHeight="1">
      <c r="B1378" s="1486">
        <v>1375</v>
      </c>
      <c r="C1378" s="2094">
        <v>34615.35</v>
      </c>
      <c r="D1378" s="2094">
        <v>15225</v>
      </c>
      <c r="E1378" s="1650">
        <f t="shared" si="21"/>
        <v>0</v>
      </c>
    </row>
    <row r="1379" spans="2:5" ht="16.5" customHeight="1">
      <c r="B1379" s="1486">
        <v>1376</v>
      </c>
      <c r="C1379" s="2094">
        <v>34615.35</v>
      </c>
      <c r="D1379" s="2094">
        <v>15225</v>
      </c>
      <c r="E1379" s="1650">
        <f t="shared" si="21"/>
        <v>1</v>
      </c>
    </row>
    <row r="1380" spans="2:5" ht="16.5" customHeight="1">
      <c r="B1380" s="1486">
        <v>1377</v>
      </c>
      <c r="C1380" s="2094">
        <v>34615.35</v>
      </c>
      <c r="D1380" s="2094">
        <v>15225</v>
      </c>
      <c r="E1380" s="1650">
        <f t="shared" si="21"/>
        <v>2</v>
      </c>
    </row>
    <row r="1381" spans="2:5" ht="16.5" customHeight="1">
      <c r="B1381" s="1486">
        <v>1378</v>
      </c>
      <c r="C1381" s="2094">
        <v>34615.35</v>
      </c>
      <c r="D1381" s="2094">
        <v>15225</v>
      </c>
      <c r="E1381" s="1650">
        <f t="shared" si="21"/>
        <v>3</v>
      </c>
    </row>
    <row r="1382" spans="2:5" ht="16.5" customHeight="1">
      <c r="B1382" s="1486">
        <v>1379</v>
      </c>
      <c r="C1382" s="2094">
        <v>34615.35</v>
      </c>
      <c r="D1382" s="2094">
        <v>15225</v>
      </c>
      <c r="E1382" s="1650">
        <f t="shared" si="21"/>
        <v>4</v>
      </c>
    </row>
    <row r="1383" spans="2:5" ht="16.5" customHeight="1">
      <c r="B1383" s="1486">
        <v>1380</v>
      </c>
      <c r="C1383" s="2094">
        <v>34615.35</v>
      </c>
      <c r="D1383" s="2094">
        <v>15225</v>
      </c>
      <c r="E1383" s="1650">
        <f t="shared" si="21"/>
        <v>5</v>
      </c>
    </row>
    <row r="1384" spans="2:5" ht="16.5" customHeight="1">
      <c r="B1384" s="1486">
        <v>1381</v>
      </c>
      <c r="C1384" s="2094">
        <v>34615.35</v>
      </c>
      <c r="D1384" s="2094">
        <v>15225</v>
      </c>
      <c r="E1384" s="1650">
        <f t="shared" si="21"/>
        <v>6</v>
      </c>
    </row>
    <row r="1385" spans="2:5" ht="16.5" customHeight="1">
      <c r="B1385" s="1486">
        <v>1382</v>
      </c>
      <c r="C1385" s="2094">
        <v>34615.35</v>
      </c>
      <c r="D1385" s="2094">
        <v>15225</v>
      </c>
      <c r="E1385" s="1650">
        <f t="shared" si="21"/>
        <v>7</v>
      </c>
    </row>
    <row r="1386" spans="2:5" ht="16.5" customHeight="1">
      <c r="B1386" s="1486">
        <v>1383</v>
      </c>
      <c r="C1386" s="2094">
        <v>34615.35</v>
      </c>
      <c r="D1386" s="2094">
        <v>15225</v>
      </c>
      <c r="E1386" s="1650">
        <f t="shared" si="21"/>
        <v>8</v>
      </c>
    </row>
    <row r="1387" spans="2:5" ht="16.5" customHeight="1">
      <c r="B1387" s="1486">
        <v>1384</v>
      </c>
      <c r="C1387" s="2094">
        <v>34615.35</v>
      </c>
      <c r="D1387" s="2094">
        <v>15225</v>
      </c>
      <c r="E1387" s="1650">
        <f t="shared" si="21"/>
        <v>9</v>
      </c>
    </row>
    <row r="1388" spans="2:5" ht="16.5" customHeight="1">
      <c r="B1388" s="1486">
        <v>1385</v>
      </c>
      <c r="C1388" s="2094">
        <v>34615.35</v>
      </c>
      <c r="D1388" s="2094">
        <v>15225</v>
      </c>
      <c r="E1388" s="1650">
        <f t="shared" si="21"/>
        <v>10</v>
      </c>
    </row>
    <row r="1389" spans="2:5" ht="16.5" customHeight="1">
      <c r="B1389" s="1486">
        <v>1386</v>
      </c>
      <c r="C1389" s="2094">
        <v>34615.35</v>
      </c>
      <c r="D1389" s="2094">
        <v>15225</v>
      </c>
      <c r="E1389" s="1650">
        <f t="shared" si="21"/>
        <v>11</v>
      </c>
    </row>
    <row r="1390" spans="2:5" ht="16.5" customHeight="1">
      <c r="B1390" s="1486">
        <v>1387</v>
      </c>
      <c r="C1390" s="2094">
        <v>34615.35</v>
      </c>
      <c r="D1390" s="2094">
        <v>15225</v>
      </c>
      <c r="E1390" s="1650">
        <f t="shared" si="21"/>
        <v>12</v>
      </c>
    </row>
    <row r="1391" spans="2:5" ht="16.5" customHeight="1">
      <c r="B1391" s="1486">
        <v>1388</v>
      </c>
      <c r="C1391" s="2094">
        <v>34615.35</v>
      </c>
      <c r="D1391" s="2094">
        <v>15225</v>
      </c>
      <c r="E1391" s="1650">
        <f t="shared" si="21"/>
        <v>13</v>
      </c>
    </row>
    <row r="1392" spans="2:5" ht="16.5" customHeight="1">
      <c r="B1392" s="1486">
        <v>1389</v>
      </c>
      <c r="C1392" s="2094">
        <v>34615.35</v>
      </c>
      <c r="D1392" s="2094">
        <v>15225</v>
      </c>
      <c r="E1392" s="1650">
        <f t="shared" si="21"/>
        <v>14</v>
      </c>
    </row>
    <row r="1393" spans="2:5" ht="16.5" customHeight="1">
      <c r="B1393" s="1486">
        <v>1390</v>
      </c>
      <c r="C1393" s="2094">
        <v>34615.35</v>
      </c>
      <c r="D1393" s="2094">
        <v>15225</v>
      </c>
      <c r="E1393" s="1650">
        <f t="shared" si="21"/>
        <v>15</v>
      </c>
    </row>
    <row r="1394" spans="2:5" ht="16.5" customHeight="1">
      <c r="B1394" s="1486">
        <v>1391</v>
      </c>
      <c r="C1394" s="2094">
        <v>34615.35</v>
      </c>
      <c r="D1394" s="2094">
        <v>15225</v>
      </c>
      <c r="E1394" s="1650">
        <f t="shared" si="21"/>
        <v>16</v>
      </c>
    </row>
    <row r="1395" spans="2:5" ht="16.5" customHeight="1">
      <c r="B1395" s="1486">
        <v>1392</v>
      </c>
      <c r="C1395" s="2094">
        <v>34615.35</v>
      </c>
      <c r="D1395" s="2094">
        <v>15225</v>
      </c>
      <c r="E1395" s="1650">
        <f t="shared" si="21"/>
        <v>17</v>
      </c>
    </row>
    <row r="1396" spans="2:5" ht="16.5" customHeight="1">
      <c r="B1396" s="1486">
        <v>1393</v>
      </c>
      <c r="C1396" s="2094">
        <v>34615.35</v>
      </c>
      <c r="D1396" s="2094">
        <v>15225</v>
      </c>
      <c r="E1396" s="1650">
        <f t="shared" si="21"/>
        <v>18</v>
      </c>
    </row>
    <row r="1397" spans="2:5" ht="16.5" customHeight="1">
      <c r="B1397" s="1486">
        <v>1394</v>
      </c>
      <c r="C1397" s="2094">
        <v>34615.35</v>
      </c>
      <c r="D1397" s="2094">
        <v>15225</v>
      </c>
      <c r="E1397" s="1650">
        <f t="shared" si="21"/>
        <v>19</v>
      </c>
    </row>
    <row r="1398" spans="2:5" ht="16.5" customHeight="1">
      <c r="B1398" s="1486">
        <v>1395</v>
      </c>
      <c r="C1398" s="2094">
        <v>34615.35</v>
      </c>
      <c r="D1398" s="2094">
        <v>15225</v>
      </c>
      <c r="E1398" s="1650">
        <f t="shared" si="21"/>
        <v>20</v>
      </c>
    </row>
    <row r="1399" spans="2:5" ht="16.5" customHeight="1">
      <c r="B1399" s="1486">
        <v>1396</v>
      </c>
      <c r="C1399" s="2094">
        <v>34615.35</v>
      </c>
      <c r="D1399" s="2094">
        <v>15225</v>
      </c>
      <c r="E1399" s="1650">
        <f t="shared" si="21"/>
        <v>21</v>
      </c>
    </row>
    <row r="1400" spans="2:5" ht="16.5" customHeight="1">
      <c r="B1400" s="1486">
        <v>1397</v>
      </c>
      <c r="C1400" s="2094">
        <v>34615.35</v>
      </c>
      <c r="D1400" s="2094">
        <v>15225</v>
      </c>
      <c r="E1400" s="1650">
        <f t="shared" si="21"/>
        <v>22</v>
      </c>
    </row>
    <row r="1401" spans="2:5" ht="16.5" customHeight="1">
      <c r="B1401" s="1486">
        <v>1398</v>
      </c>
      <c r="C1401" s="2094">
        <v>34615.35</v>
      </c>
      <c r="D1401" s="2094">
        <v>15225</v>
      </c>
      <c r="E1401" s="1650">
        <f t="shared" si="21"/>
        <v>23</v>
      </c>
    </row>
    <row r="1402" spans="2:5" ht="16.5" customHeight="1">
      <c r="B1402" s="1486">
        <v>1399</v>
      </c>
      <c r="C1402" s="2094">
        <v>34615.35</v>
      </c>
      <c r="D1402" s="2094">
        <v>15225</v>
      </c>
      <c r="E1402" s="1650">
        <f t="shared" si="21"/>
        <v>24</v>
      </c>
    </row>
    <row r="1403" spans="2:5" ht="16.5" customHeight="1">
      <c r="B1403" s="1486">
        <v>1400</v>
      </c>
      <c r="C1403" s="2094">
        <v>37179.449999999997</v>
      </c>
      <c r="D1403" s="2094">
        <v>15225</v>
      </c>
      <c r="E1403" s="1650">
        <f t="shared" si="21"/>
        <v>0</v>
      </c>
    </row>
    <row r="1404" spans="2:5" ht="16.5" customHeight="1">
      <c r="B1404" s="1486">
        <v>1401</v>
      </c>
      <c r="C1404" s="2094">
        <v>37179.449999999997</v>
      </c>
      <c r="D1404" s="2094">
        <v>15225</v>
      </c>
      <c r="E1404" s="1650">
        <f t="shared" si="21"/>
        <v>1</v>
      </c>
    </row>
    <row r="1405" spans="2:5" ht="16.5" customHeight="1">
      <c r="B1405" s="1486">
        <v>1402</v>
      </c>
      <c r="C1405" s="2094">
        <v>37179.449999999997</v>
      </c>
      <c r="D1405" s="2094">
        <v>15225</v>
      </c>
      <c r="E1405" s="1650">
        <f t="shared" si="21"/>
        <v>2</v>
      </c>
    </row>
    <row r="1406" spans="2:5" ht="16.5" customHeight="1">
      <c r="B1406" s="1486">
        <v>1403</v>
      </c>
      <c r="C1406" s="2094">
        <v>37179.449999999997</v>
      </c>
      <c r="D1406" s="2094">
        <v>15225</v>
      </c>
      <c r="E1406" s="1650">
        <f t="shared" si="21"/>
        <v>3</v>
      </c>
    </row>
    <row r="1407" spans="2:5" ht="16.5" customHeight="1">
      <c r="B1407" s="1486">
        <v>1404</v>
      </c>
      <c r="C1407" s="2094">
        <v>37179.449999999997</v>
      </c>
      <c r="D1407" s="2094">
        <v>15225</v>
      </c>
      <c r="E1407" s="1650">
        <f t="shared" si="21"/>
        <v>4</v>
      </c>
    </row>
    <row r="1408" spans="2:5" ht="16.5" customHeight="1">
      <c r="B1408" s="1486">
        <v>1405</v>
      </c>
      <c r="C1408" s="2094">
        <v>37179.449999999997</v>
      </c>
      <c r="D1408" s="2094">
        <v>15225</v>
      </c>
      <c r="E1408" s="1650">
        <f t="shared" si="21"/>
        <v>5</v>
      </c>
    </row>
    <row r="1409" spans="2:5" ht="16.5" customHeight="1">
      <c r="B1409" s="1486">
        <v>1406</v>
      </c>
      <c r="C1409" s="2094">
        <v>37179.449999999997</v>
      </c>
      <c r="D1409" s="2094">
        <v>15225</v>
      </c>
      <c r="E1409" s="1650">
        <f t="shared" si="21"/>
        <v>6</v>
      </c>
    </row>
    <row r="1410" spans="2:5" ht="16.5" customHeight="1">
      <c r="B1410" s="1486">
        <v>1407</v>
      </c>
      <c r="C1410" s="2094">
        <v>37179.449999999997</v>
      </c>
      <c r="D1410" s="2094">
        <v>15225</v>
      </c>
      <c r="E1410" s="1650">
        <f t="shared" si="21"/>
        <v>7</v>
      </c>
    </row>
    <row r="1411" spans="2:5" ht="16.5" customHeight="1">
      <c r="B1411" s="1486">
        <v>1408</v>
      </c>
      <c r="C1411" s="2094">
        <v>37179.449999999997</v>
      </c>
      <c r="D1411" s="2094">
        <v>15225</v>
      </c>
      <c r="E1411" s="1650">
        <f t="shared" si="21"/>
        <v>8</v>
      </c>
    </row>
    <row r="1412" spans="2:5" ht="16.5" customHeight="1">
      <c r="B1412" s="1486">
        <v>1409</v>
      </c>
      <c r="C1412" s="2094">
        <v>37179.449999999997</v>
      </c>
      <c r="D1412" s="2094">
        <v>15225</v>
      </c>
      <c r="E1412" s="1650">
        <f t="shared" ref="E1412:E1475" si="22">MOD(ROW()-3,25)</f>
        <v>9</v>
      </c>
    </row>
    <row r="1413" spans="2:5" ht="16.5" customHeight="1">
      <c r="B1413" s="1486">
        <v>1410</v>
      </c>
      <c r="C1413" s="2094">
        <v>37179.449999999997</v>
      </c>
      <c r="D1413" s="2094">
        <v>15225</v>
      </c>
      <c r="E1413" s="1650">
        <f t="shared" si="22"/>
        <v>10</v>
      </c>
    </row>
    <row r="1414" spans="2:5" ht="16.5" customHeight="1">
      <c r="B1414" s="1486">
        <v>1411</v>
      </c>
      <c r="C1414" s="2094">
        <v>37179.449999999997</v>
      </c>
      <c r="D1414" s="2094">
        <v>15225</v>
      </c>
      <c r="E1414" s="1650">
        <f t="shared" si="22"/>
        <v>11</v>
      </c>
    </row>
    <row r="1415" spans="2:5" ht="16.5" customHeight="1">
      <c r="B1415" s="1486">
        <v>1412</v>
      </c>
      <c r="C1415" s="2094">
        <v>37179.449999999997</v>
      </c>
      <c r="D1415" s="2094">
        <v>15225</v>
      </c>
      <c r="E1415" s="1650">
        <f t="shared" si="22"/>
        <v>12</v>
      </c>
    </row>
    <row r="1416" spans="2:5" ht="16.5" customHeight="1">
      <c r="B1416" s="1486">
        <v>1413</v>
      </c>
      <c r="C1416" s="2094">
        <v>37179.449999999997</v>
      </c>
      <c r="D1416" s="2094">
        <v>15225</v>
      </c>
      <c r="E1416" s="1650">
        <f t="shared" si="22"/>
        <v>13</v>
      </c>
    </row>
    <row r="1417" spans="2:5" ht="16.5" customHeight="1">
      <c r="B1417" s="1486">
        <v>1414</v>
      </c>
      <c r="C1417" s="2094">
        <v>37179.449999999997</v>
      </c>
      <c r="D1417" s="2094">
        <v>15225</v>
      </c>
      <c r="E1417" s="1650">
        <f t="shared" si="22"/>
        <v>14</v>
      </c>
    </row>
    <row r="1418" spans="2:5" ht="16.5" customHeight="1">
      <c r="B1418" s="1486">
        <v>1415</v>
      </c>
      <c r="C1418" s="2094">
        <v>37179.449999999997</v>
      </c>
      <c r="D1418" s="2094">
        <v>15225</v>
      </c>
      <c r="E1418" s="1650">
        <f t="shared" si="22"/>
        <v>15</v>
      </c>
    </row>
    <row r="1419" spans="2:5" ht="16.5" customHeight="1">
      <c r="B1419" s="1486">
        <v>1416</v>
      </c>
      <c r="C1419" s="2094">
        <v>37179.449999999997</v>
      </c>
      <c r="D1419" s="2094">
        <v>15225</v>
      </c>
      <c r="E1419" s="1650">
        <f t="shared" si="22"/>
        <v>16</v>
      </c>
    </row>
    <row r="1420" spans="2:5" ht="16.5" customHeight="1">
      <c r="B1420" s="1486">
        <v>1417</v>
      </c>
      <c r="C1420" s="2094">
        <v>37179.449999999997</v>
      </c>
      <c r="D1420" s="2094">
        <v>15225</v>
      </c>
      <c r="E1420" s="1650">
        <f t="shared" si="22"/>
        <v>17</v>
      </c>
    </row>
    <row r="1421" spans="2:5" ht="16.5" customHeight="1">
      <c r="B1421" s="1486">
        <v>1418</v>
      </c>
      <c r="C1421" s="2094">
        <v>37179.449999999997</v>
      </c>
      <c r="D1421" s="2094">
        <v>15225</v>
      </c>
      <c r="E1421" s="1650">
        <f t="shared" si="22"/>
        <v>18</v>
      </c>
    </row>
    <row r="1422" spans="2:5" ht="16.5" customHeight="1">
      <c r="B1422" s="1486">
        <v>1419</v>
      </c>
      <c r="C1422" s="2094">
        <v>37179.449999999997</v>
      </c>
      <c r="D1422" s="2094">
        <v>15225</v>
      </c>
      <c r="E1422" s="1650">
        <f t="shared" si="22"/>
        <v>19</v>
      </c>
    </row>
    <row r="1423" spans="2:5" ht="16.5" customHeight="1">
      <c r="B1423" s="1486">
        <v>1420</v>
      </c>
      <c r="C1423" s="2094">
        <v>37179.449999999997</v>
      </c>
      <c r="D1423" s="2094">
        <v>15225</v>
      </c>
      <c r="E1423" s="1650">
        <f t="shared" si="22"/>
        <v>20</v>
      </c>
    </row>
    <row r="1424" spans="2:5" ht="16.5" customHeight="1">
      <c r="B1424" s="1486">
        <v>1421</v>
      </c>
      <c r="C1424" s="2094">
        <v>37179.449999999997</v>
      </c>
      <c r="D1424" s="2094">
        <v>15225</v>
      </c>
      <c r="E1424" s="1650">
        <f t="shared" si="22"/>
        <v>21</v>
      </c>
    </row>
    <row r="1425" spans="2:5" ht="16.5" customHeight="1">
      <c r="B1425" s="1486">
        <v>1422</v>
      </c>
      <c r="C1425" s="2094">
        <v>37179.449999999997</v>
      </c>
      <c r="D1425" s="2094">
        <v>15225</v>
      </c>
      <c r="E1425" s="1650">
        <f t="shared" si="22"/>
        <v>22</v>
      </c>
    </row>
    <row r="1426" spans="2:5" ht="16.5" customHeight="1">
      <c r="B1426" s="1486">
        <v>1423</v>
      </c>
      <c r="C1426" s="2094">
        <v>37179.449999999997</v>
      </c>
      <c r="D1426" s="2094">
        <v>15225</v>
      </c>
      <c r="E1426" s="1650">
        <f t="shared" si="22"/>
        <v>23</v>
      </c>
    </row>
    <row r="1427" spans="2:5" ht="16.5" customHeight="1">
      <c r="B1427" s="1486">
        <v>1424</v>
      </c>
      <c r="C1427" s="2094">
        <v>37179.449999999997</v>
      </c>
      <c r="D1427" s="2094">
        <v>15225</v>
      </c>
      <c r="E1427" s="1650">
        <f t="shared" si="22"/>
        <v>24</v>
      </c>
    </row>
    <row r="1428" spans="2:5" ht="16.5" customHeight="1">
      <c r="B1428" s="1486">
        <v>1425</v>
      </c>
      <c r="C1428" s="2094">
        <v>37179.449999999997</v>
      </c>
      <c r="D1428" s="2094">
        <v>16312.5</v>
      </c>
      <c r="E1428" s="1650">
        <f t="shared" si="22"/>
        <v>0</v>
      </c>
    </row>
    <row r="1429" spans="2:5" ht="16.5" customHeight="1">
      <c r="B1429" s="1486">
        <v>1426</v>
      </c>
      <c r="C1429" s="2094">
        <v>37179.449999999997</v>
      </c>
      <c r="D1429" s="2094">
        <v>16312.5</v>
      </c>
      <c r="E1429" s="1650">
        <f t="shared" si="22"/>
        <v>1</v>
      </c>
    </row>
    <row r="1430" spans="2:5" ht="16.5" customHeight="1">
      <c r="B1430" s="1486">
        <v>1427</v>
      </c>
      <c r="C1430" s="2094">
        <v>37179.449999999997</v>
      </c>
      <c r="D1430" s="2094">
        <v>16312.5</v>
      </c>
      <c r="E1430" s="1650">
        <f t="shared" si="22"/>
        <v>2</v>
      </c>
    </row>
    <row r="1431" spans="2:5" ht="16.5" customHeight="1">
      <c r="B1431" s="1486">
        <v>1428</v>
      </c>
      <c r="C1431" s="2094">
        <v>37179.449999999997</v>
      </c>
      <c r="D1431" s="2094">
        <v>16312.5</v>
      </c>
      <c r="E1431" s="1650">
        <f t="shared" si="22"/>
        <v>3</v>
      </c>
    </row>
    <row r="1432" spans="2:5" ht="16.5" customHeight="1">
      <c r="B1432" s="1486">
        <v>1429</v>
      </c>
      <c r="C1432" s="2094">
        <v>37179.449999999997</v>
      </c>
      <c r="D1432" s="2094">
        <v>16312.5</v>
      </c>
      <c r="E1432" s="1650">
        <f t="shared" si="22"/>
        <v>4</v>
      </c>
    </row>
    <row r="1433" spans="2:5" ht="16.5" customHeight="1">
      <c r="B1433" s="1486">
        <v>1430</v>
      </c>
      <c r="C1433" s="2094">
        <v>37179.449999999997</v>
      </c>
      <c r="D1433" s="2094">
        <v>16312.5</v>
      </c>
      <c r="E1433" s="1650">
        <f t="shared" si="22"/>
        <v>5</v>
      </c>
    </row>
    <row r="1434" spans="2:5" ht="16.5" customHeight="1">
      <c r="B1434" s="1486">
        <v>1431</v>
      </c>
      <c r="C1434" s="2094">
        <v>37179.449999999997</v>
      </c>
      <c r="D1434" s="2094">
        <v>16312.5</v>
      </c>
      <c r="E1434" s="1650">
        <f t="shared" si="22"/>
        <v>6</v>
      </c>
    </row>
    <row r="1435" spans="2:5" ht="16.5" customHeight="1">
      <c r="B1435" s="1486">
        <v>1432</v>
      </c>
      <c r="C1435" s="2094">
        <v>37179.449999999997</v>
      </c>
      <c r="D1435" s="2094">
        <v>16312.5</v>
      </c>
      <c r="E1435" s="1650">
        <f t="shared" si="22"/>
        <v>7</v>
      </c>
    </row>
    <row r="1436" spans="2:5" ht="16.5" customHeight="1">
      <c r="B1436" s="1486">
        <v>1433</v>
      </c>
      <c r="C1436" s="2094">
        <v>37179.449999999997</v>
      </c>
      <c r="D1436" s="2094">
        <v>16312.5</v>
      </c>
      <c r="E1436" s="1650">
        <f t="shared" si="22"/>
        <v>8</v>
      </c>
    </row>
    <row r="1437" spans="2:5" ht="16.5" customHeight="1">
      <c r="B1437" s="1486">
        <v>1434</v>
      </c>
      <c r="C1437" s="2094">
        <v>37179.449999999997</v>
      </c>
      <c r="D1437" s="2094">
        <v>16312.5</v>
      </c>
      <c r="E1437" s="1650">
        <f t="shared" si="22"/>
        <v>9</v>
      </c>
    </row>
    <row r="1438" spans="2:5" ht="16.5" customHeight="1">
      <c r="B1438" s="1486">
        <v>1435</v>
      </c>
      <c r="C1438" s="2094">
        <v>37179.449999999997</v>
      </c>
      <c r="D1438" s="2094">
        <v>16312.5</v>
      </c>
      <c r="E1438" s="1650">
        <f t="shared" si="22"/>
        <v>10</v>
      </c>
    </row>
    <row r="1439" spans="2:5" ht="16.5" customHeight="1">
      <c r="B1439" s="1486">
        <v>1436</v>
      </c>
      <c r="C1439" s="2094">
        <v>37179.449999999997</v>
      </c>
      <c r="D1439" s="2094">
        <v>16312.5</v>
      </c>
      <c r="E1439" s="1650">
        <f t="shared" si="22"/>
        <v>11</v>
      </c>
    </row>
    <row r="1440" spans="2:5" ht="16.5" customHeight="1">
      <c r="B1440" s="1486">
        <v>1437</v>
      </c>
      <c r="C1440" s="2094">
        <v>37179.449999999997</v>
      </c>
      <c r="D1440" s="2094">
        <v>16312.5</v>
      </c>
      <c r="E1440" s="1650">
        <f t="shared" si="22"/>
        <v>12</v>
      </c>
    </row>
    <row r="1441" spans="2:5" ht="16.5" customHeight="1">
      <c r="B1441" s="1486">
        <v>1438</v>
      </c>
      <c r="C1441" s="2094">
        <v>37179.449999999997</v>
      </c>
      <c r="D1441" s="2094">
        <v>16312.5</v>
      </c>
      <c r="E1441" s="1650">
        <f t="shared" si="22"/>
        <v>13</v>
      </c>
    </row>
    <row r="1442" spans="2:5" ht="16.5" customHeight="1">
      <c r="B1442" s="1486">
        <v>1439</v>
      </c>
      <c r="C1442" s="2094">
        <v>37179.449999999997</v>
      </c>
      <c r="D1442" s="2094">
        <v>16312.5</v>
      </c>
      <c r="E1442" s="1650">
        <f t="shared" si="22"/>
        <v>14</v>
      </c>
    </row>
    <row r="1443" spans="2:5" ht="16.5" customHeight="1">
      <c r="B1443" s="1486">
        <v>1440</v>
      </c>
      <c r="C1443" s="2094">
        <v>37179.449999999997</v>
      </c>
      <c r="D1443" s="2094">
        <v>16312.5</v>
      </c>
      <c r="E1443" s="1650">
        <f t="shared" si="22"/>
        <v>15</v>
      </c>
    </row>
    <row r="1444" spans="2:5" ht="16.5" customHeight="1">
      <c r="B1444" s="1486">
        <v>1441</v>
      </c>
      <c r="C1444" s="2094">
        <v>37179.449999999997</v>
      </c>
      <c r="D1444" s="2094">
        <v>16312.5</v>
      </c>
      <c r="E1444" s="1650">
        <f t="shared" si="22"/>
        <v>16</v>
      </c>
    </row>
    <row r="1445" spans="2:5" ht="16.5" customHeight="1">
      <c r="B1445" s="1486">
        <v>1442</v>
      </c>
      <c r="C1445" s="2094">
        <v>37179.449999999997</v>
      </c>
      <c r="D1445" s="2094">
        <v>16312.5</v>
      </c>
      <c r="E1445" s="1650">
        <f t="shared" si="22"/>
        <v>17</v>
      </c>
    </row>
    <row r="1446" spans="2:5" ht="16.5" customHeight="1">
      <c r="B1446" s="1486">
        <v>1443</v>
      </c>
      <c r="C1446" s="2094">
        <v>37179.449999999997</v>
      </c>
      <c r="D1446" s="2094">
        <v>16312.5</v>
      </c>
      <c r="E1446" s="1650">
        <f t="shared" si="22"/>
        <v>18</v>
      </c>
    </row>
    <row r="1447" spans="2:5" ht="16.5" customHeight="1">
      <c r="B1447" s="1486">
        <v>1444</v>
      </c>
      <c r="C1447" s="2094">
        <v>37179.449999999997</v>
      </c>
      <c r="D1447" s="2094">
        <v>16312.5</v>
      </c>
      <c r="E1447" s="1650">
        <f t="shared" si="22"/>
        <v>19</v>
      </c>
    </row>
    <row r="1448" spans="2:5" ht="16.5" customHeight="1">
      <c r="B1448" s="1486">
        <v>1445</v>
      </c>
      <c r="C1448" s="2094">
        <v>37179.449999999997</v>
      </c>
      <c r="D1448" s="2094">
        <v>16312.5</v>
      </c>
      <c r="E1448" s="1650">
        <f t="shared" si="22"/>
        <v>20</v>
      </c>
    </row>
    <row r="1449" spans="2:5" ht="16.5" customHeight="1">
      <c r="B1449" s="1486">
        <v>1446</v>
      </c>
      <c r="C1449" s="2094">
        <v>37179.449999999997</v>
      </c>
      <c r="D1449" s="2094">
        <v>16312.5</v>
      </c>
      <c r="E1449" s="1650">
        <f t="shared" si="22"/>
        <v>21</v>
      </c>
    </row>
    <row r="1450" spans="2:5" ht="16.5" customHeight="1">
      <c r="B1450" s="1486">
        <v>1447</v>
      </c>
      <c r="C1450" s="2094">
        <v>37179.449999999997</v>
      </c>
      <c r="D1450" s="2094">
        <v>16312.5</v>
      </c>
      <c r="E1450" s="1650">
        <f t="shared" si="22"/>
        <v>22</v>
      </c>
    </row>
    <row r="1451" spans="2:5" ht="16.5" customHeight="1">
      <c r="B1451" s="1486">
        <v>1448</v>
      </c>
      <c r="C1451" s="2094">
        <v>37179.449999999997</v>
      </c>
      <c r="D1451" s="2094">
        <v>16312.5</v>
      </c>
      <c r="E1451" s="1650">
        <f t="shared" si="22"/>
        <v>23</v>
      </c>
    </row>
    <row r="1452" spans="2:5" ht="16.5" customHeight="1">
      <c r="B1452" s="1486">
        <v>1449</v>
      </c>
      <c r="C1452" s="2094">
        <v>37179.449999999997</v>
      </c>
      <c r="D1452" s="2094">
        <v>16312.5</v>
      </c>
      <c r="E1452" s="1650">
        <f t="shared" si="22"/>
        <v>24</v>
      </c>
    </row>
    <row r="1453" spans="2:5" ht="16.5" customHeight="1">
      <c r="B1453" s="1486">
        <v>1450</v>
      </c>
      <c r="C1453" s="2094">
        <v>39835.125</v>
      </c>
      <c r="D1453" s="2094">
        <v>16312.5</v>
      </c>
      <c r="E1453" s="1650">
        <f t="shared" si="22"/>
        <v>0</v>
      </c>
    </row>
    <row r="1454" spans="2:5" ht="16.5" customHeight="1">
      <c r="B1454" s="1486">
        <v>1451</v>
      </c>
      <c r="C1454" s="2094">
        <v>39835.125</v>
      </c>
      <c r="D1454" s="2094">
        <v>16312.5</v>
      </c>
      <c r="E1454" s="1650">
        <f t="shared" si="22"/>
        <v>1</v>
      </c>
    </row>
    <row r="1455" spans="2:5" ht="16.5" customHeight="1">
      <c r="B1455" s="1486">
        <v>1452</v>
      </c>
      <c r="C1455" s="2094">
        <v>39835.125</v>
      </c>
      <c r="D1455" s="2094">
        <v>16312.5</v>
      </c>
      <c r="E1455" s="1650">
        <f t="shared" si="22"/>
        <v>2</v>
      </c>
    </row>
    <row r="1456" spans="2:5" ht="16.5" customHeight="1">
      <c r="B1456" s="1486">
        <v>1453</v>
      </c>
      <c r="C1456" s="2094">
        <v>39835.125</v>
      </c>
      <c r="D1456" s="2094">
        <v>16312.5</v>
      </c>
      <c r="E1456" s="1650">
        <f t="shared" si="22"/>
        <v>3</v>
      </c>
    </row>
    <row r="1457" spans="2:5" ht="16.5" customHeight="1">
      <c r="B1457" s="1486">
        <v>1454</v>
      </c>
      <c r="C1457" s="2094">
        <v>39835.125</v>
      </c>
      <c r="D1457" s="2094">
        <v>16312.5</v>
      </c>
      <c r="E1457" s="1650">
        <f t="shared" si="22"/>
        <v>4</v>
      </c>
    </row>
    <row r="1458" spans="2:5" ht="16.5" customHeight="1">
      <c r="B1458" s="1486">
        <v>1455</v>
      </c>
      <c r="C1458" s="2094">
        <v>39835.125</v>
      </c>
      <c r="D1458" s="2094">
        <v>16312.5</v>
      </c>
      <c r="E1458" s="1650">
        <f t="shared" si="22"/>
        <v>5</v>
      </c>
    </row>
    <row r="1459" spans="2:5" ht="16.5" customHeight="1">
      <c r="B1459" s="1486">
        <v>1456</v>
      </c>
      <c r="C1459" s="2094">
        <v>39835.125</v>
      </c>
      <c r="D1459" s="2094">
        <v>16312.5</v>
      </c>
      <c r="E1459" s="1650">
        <f t="shared" si="22"/>
        <v>6</v>
      </c>
    </row>
    <row r="1460" spans="2:5" ht="16.5" customHeight="1">
      <c r="B1460" s="1486">
        <v>1457</v>
      </c>
      <c r="C1460" s="2094">
        <v>39835.125</v>
      </c>
      <c r="D1460" s="2094">
        <v>16312.5</v>
      </c>
      <c r="E1460" s="1650">
        <f t="shared" si="22"/>
        <v>7</v>
      </c>
    </row>
    <row r="1461" spans="2:5" ht="16.5" customHeight="1">
      <c r="B1461" s="1486">
        <v>1458</v>
      </c>
      <c r="C1461" s="2094">
        <v>39835.125</v>
      </c>
      <c r="D1461" s="2094">
        <v>16312.5</v>
      </c>
      <c r="E1461" s="1650">
        <f t="shared" si="22"/>
        <v>8</v>
      </c>
    </row>
    <row r="1462" spans="2:5" ht="16.5" customHeight="1">
      <c r="B1462" s="1486">
        <v>1459</v>
      </c>
      <c r="C1462" s="2094">
        <v>39835.125</v>
      </c>
      <c r="D1462" s="2094">
        <v>16312.5</v>
      </c>
      <c r="E1462" s="1650">
        <f t="shared" si="22"/>
        <v>9</v>
      </c>
    </row>
    <row r="1463" spans="2:5" ht="16.5" customHeight="1">
      <c r="B1463" s="1486">
        <v>1460</v>
      </c>
      <c r="C1463" s="2094">
        <v>39835.125</v>
      </c>
      <c r="D1463" s="2094">
        <v>16312.5</v>
      </c>
      <c r="E1463" s="1650">
        <f t="shared" si="22"/>
        <v>10</v>
      </c>
    </row>
    <row r="1464" spans="2:5" ht="16.5" customHeight="1">
      <c r="B1464" s="1486">
        <v>1461</v>
      </c>
      <c r="C1464" s="2094">
        <v>39835.125</v>
      </c>
      <c r="D1464" s="2094">
        <v>16312.5</v>
      </c>
      <c r="E1464" s="1650">
        <f t="shared" si="22"/>
        <v>11</v>
      </c>
    </row>
    <row r="1465" spans="2:5" ht="16.5" customHeight="1">
      <c r="B1465" s="1486">
        <v>1462</v>
      </c>
      <c r="C1465" s="2094">
        <v>39835.125</v>
      </c>
      <c r="D1465" s="2094">
        <v>16312.5</v>
      </c>
      <c r="E1465" s="1650">
        <f t="shared" si="22"/>
        <v>12</v>
      </c>
    </row>
    <row r="1466" spans="2:5" ht="16.5" customHeight="1">
      <c r="B1466" s="1486">
        <v>1463</v>
      </c>
      <c r="C1466" s="2094">
        <v>39835.125</v>
      </c>
      <c r="D1466" s="2094">
        <v>16312.5</v>
      </c>
      <c r="E1466" s="1650">
        <f t="shared" si="22"/>
        <v>13</v>
      </c>
    </row>
    <row r="1467" spans="2:5" ht="16.5" customHeight="1">
      <c r="B1467" s="1486">
        <v>1464</v>
      </c>
      <c r="C1467" s="2094">
        <v>39835.125</v>
      </c>
      <c r="D1467" s="2094">
        <v>16312.5</v>
      </c>
      <c r="E1467" s="1650">
        <f t="shared" si="22"/>
        <v>14</v>
      </c>
    </row>
    <row r="1468" spans="2:5" ht="16.5" customHeight="1">
      <c r="B1468" s="1486">
        <v>1465</v>
      </c>
      <c r="C1468" s="2094">
        <v>39835.125</v>
      </c>
      <c r="D1468" s="2094">
        <v>16312.5</v>
      </c>
      <c r="E1468" s="1650">
        <f t="shared" si="22"/>
        <v>15</v>
      </c>
    </row>
    <row r="1469" spans="2:5" ht="16.5" customHeight="1">
      <c r="B1469" s="1486">
        <v>1466</v>
      </c>
      <c r="C1469" s="2094">
        <v>39835.125</v>
      </c>
      <c r="D1469" s="2094">
        <v>16312.5</v>
      </c>
      <c r="E1469" s="1650">
        <f t="shared" si="22"/>
        <v>16</v>
      </c>
    </row>
    <row r="1470" spans="2:5" ht="16.5" customHeight="1">
      <c r="B1470" s="1486">
        <v>1467</v>
      </c>
      <c r="C1470" s="2094">
        <v>39835.125</v>
      </c>
      <c r="D1470" s="2094">
        <v>16312.5</v>
      </c>
      <c r="E1470" s="1650">
        <f t="shared" si="22"/>
        <v>17</v>
      </c>
    </row>
    <row r="1471" spans="2:5" ht="16.5" customHeight="1">
      <c r="B1471" s="1486">
        <v>1468</v>
      </c>
      <c r="C1471" s="2094">
        <v>39835.125</v>
      </c>
      <c r="D1471" s="2094">
        <v>16312.5</v>
      </c>
      <c r="E1471" s="1650">
        <f t="shared" si="22"/>
        <v>18</v>
      </c>
    </row>
    <row r="1472" spans="2:5" ht="16.5" customHeight="1">
      <c r="B1472" s="1486">
        <v>1469</v>
      </c>
      <c r="C1472" s="2094">
        <v>39835.125</v>
      </c>
      <c r="D1472" s="2094">
        <v>16312.5</v>
      </c>
      <c r="E1472" s="1650">
        <f t="shared" si="22"/>
        <v>19</v>
      </c>
    </row>
    <row r="1473" spans="2:5" ht="16.5" customHeight="1">
      <c r="B1473" s="1486">
        <v>1470</v>
      </c>
      <c r="C1473" s="2094">
        <v>39835.125</v>
      </c>
      <c r="D1473" s="2094">
        <v>16312.5</v>
      </c>
      <c r="E1473" s="1650">
        <f t="shared" si="22"/>
        <v>20</v>
      </c>
    </row>
    <row r="1474" spans="2:5" ht="16.5" customHeight="1">
      <c r="B1474" s="1486">
        <v>1471</v>
      </c>
      <c r="C1474" s="2094">
        <v>39835.125</v>
      </c>
      <c r="D1474" s="2094">
        <v>16312.5</v>
      </c>
      <c r="E1474" s="1650">
        <f t="shared" si="22"/>
        <v>21</v>
      </c>
    </row>
    <row r="1475" spans="2:5" ht="16.5" customHeight="1">
      <c r="B1475" s="1486">
        <v>1472</v>
      </c>
      <c r="C1475" s="2094">
        <v>39835.125</v>
      </c>
      <c r="D1475" s="2094">
        <v>16312.5</v>
      </c>
      <c r="E1475" s="1650">
        <f t="shared" si="22"/>
        <v>22</v>
      </c>
    </row>
    <row r="1476" spans="2:5" ht="16.5" customHeight="1">
      <c r="B1476" s="1486">
        <v>1473</v>
      </c>
      <c r="C1476" s="2094">
        <v>39835.125</v>
      </c>
      <c r="D1476" s="2094">
        <v>16312.5</v>
      </c>
      <c r="E1476" s="1650">
        <f t="shared" ref="E1476:E1539" si="23">MOD(ROW()-3,25)</f>
        <v>23</v>
      </c>
    </row>
    <row r="1477" spans="2:5" ht="16.5" customHeight="1">
      <c r="B1477" s="1486">
        <v>1474</v>
      </c>
      <c r="C1477" s="2094">
        <v>39835.125</v>
      </c>
      <c r="D1477" s="2094">
        <v>16312.5</v>
      </c>
      <c r="E1477" s="1650">
        <f t="shared" si="23"/>
        <v>24</v>
      </c>
    </row>
    <row r="1478" spans="2:5" ht="16.5" customHeight="1">
      <c r="B1478" s="1486">
        <v>1475</v>
      </c>
      <c r="C1478" s="2094">
        <v>39835.125</v>
      </c>
      <c r="D1478" s="2094">
        <v>17437.5</v>
      </c>
      <c r="E1478" s="1650">
        <f t="shared" si="23"/>
        <v>0</v>
      </c>
    </row>
    <row r="1479" spans="2:5" ht="16.5" customHeight="1">
      <c r="B1479" s="1486">
        <v>1476</v>
      </c>
      <c r="C1479" s="2094">
        <v>39835.125</v>
      </c>
      <c r="D1479" s="2094">
        <v>17437.5</v>
      </c>
      <c r="E1479" s="1650">
        <f t="shared" si="23"/>
        <v>1</v>
      </c>
    </row>
    <row r="1480" spans="2:5" ht="16.5" customHeight="1">
      <c r="B1480" s="1486">
        <v>1477</v>
      </c>
      <c r="C1480" s="2094">
        <v>39835.125</v>
      </c>
      <c r="D1480" s="2094">
        <v>17437.5</v>
      </c>
      <c r="E1480" s="1650">
        <f t="shared" si="23"/>
        <v>2</v>
      </c>
    </row>
    <row r="1481" spans="2:5" ht="16.5" customHeight="1">
      <c r="B1481" s="1486">
        <v>1478</v>
      </c>
      <c r="C1481" s="2094">
        <v>39835.125</v>
      </c>
      <c r="D1481" s="2094">
        <v>17437.5</v>
      </c>
      <c r="E1481" s="1650">
        <f t="shared" si="23"/>
        <v>3</v>
      </c>
    </row>
    <row r="1482" spans="2:5" ht="16.5" customHeight="1">
      <c r="B1482" s="1486">
        <v>1479</v>
      </c>
      <c r="C1482" s="2094">
        <v>39835.125</v>
      </c>
      <c r="D1482" s="2094">
        <v>17437.5</v>
      </c>
      <c r="E1482" s="1650">
        <f t="shared" si="23"/>
        <v>4</v>
      </c>
    </row>
    <row r="1483" spans="2:5" ht="16.5" customHeight="1">
      <c r="B1483" s="1486">
        <v>1480</v>
      </c>
      <c r="C1483" s="2094">
        <v>39835.125</v>
      </c>
      <c r="D1483" s="2094">
        <v>17437.5</v>
      </c>
      <c r="E1483" s="1650">
        <f t="shared" si="23"/>
        <v>5</v>
      </c>
    </row>
    <row r="1484" spans="2:5" ht="16.5" customHeight="1">
      <c r="B1484" s="1486">
        <v>1481</v>
      </c>
      <c r="C1484" s="2094">
        <v>39835.125</v>
      </c>
      <c r="D1484" s="2094">
        <v>17437.5</v>
      </c>
      <c r="E1484" s="1650">
        <f t="shared" si="23"/>
        <v>6</v>
      </c>
    </row>
    <row r="1485" spans="2:5" ht="16.5" customHeight="1">
      <c r="B1485" s="1486">
        <v>1482</v>
      </c>
      <c r="C1485" s="2094">
        <v>39835.125</v>
      </c>
      <c r="D1485" s="2094">
        <v>17437.5</v>
      </c>
      <c r="E1485" s="1650">
        <f t="shared" si="23"/>
        <v>7</v>
      </c>
    </row>
    <row r="1486" spans="2:5" ht="16.5" customHeight="1">
      <c r="B1486" s="1486">
        <v>1483</v>
      </c>
      <c r="C1486" s="2094">
        <v>39835.125</v>
      </c>
      <c r="D1486" s="2094">
        <v>17437.5</v>
      </c>
      <c r="E1486" s="1650">
        <f t="shared" si="23"/>
        <v>8</v>
      </c>
    </row>
    <row r="1487" spans="2:5" ht="16.5" customHeight="1">
      <c r="B1487" s="1486">
        <v>1484</v>
      </c>
      <c r="C1487" s="2094">
        <v>39835.125</v>
      </c>
      <c r="D1487" s="2094">
        <v>17437.5</v>
      </c>
      <c r="E1487" s="1650">
        <f t="shared" si="23"/>
        <v>9</v>
      </c>
    </row>
    <row r="1488" spans="2:5" ht="16.5" customHeight="1">
      <c r="B1488" s="1486">
        <v>1485</v>
      </c>
      <c r="C1488" s="2094">
        <v>39835.125</v>
      </c>
      <c r="D1488" s="2094">
        <v>17437.5</v>
      </c>
      <c r="E1488" s="1650">
        <f t="shared" si="23"/>
        <v>10</v>
      </c>
    </row>
    <row r="1489" spans="2:5" ht="16.5" customHeight="1">
      <c r="B1489" s="1486">
        <v>1486</v>
      </c>
      <c r="C1489" s="2094">
        <v>39835.125</v>
      </c>
      <c r="D1489" s="2094">
        <v>17437.5</v>
      </c>
      <c r="E1489" s="1650">
        <f t="shared" si="23"/>
        <v>11</v>
      </c>
    </row>
    <row r="1490" spans="2:5" ht="16.5" customHeight="1">
      <c r="B1490" s="1486">
        <v>1487</v>
      </c>
      <c r="C1490" s="2094">
        <v>39835.125</v>
      </c>
      <c r="D1490" s="2094">
        <v>17437.5</v>
      </c>
      <c r="E1490" s="1650">
        <f t="shared" si="23"/>
        <v>12</v>
      </c>
    </row>
    <row r="1491" spans="2:5" ht="16.5" customHeight="1">
      <c r="B1491" s="1486">
        <v>1488</v>
      </c>
      <c r="C1491" s="2094">
        <v>39835.125</v>
      </c>
      <c r="D1491" s="2094">
        <v>17437.5</v>
      </c>
      <c r="E1491" s="1650">
        <f t="shared" si="23"/>
        <v>13</v>
      </c>
    </row>
    <row r="1492" spans="2:5" ht="16.5" customHeight="1">
      <c r="B1492" s="1486">
        <v>1489</v>
      </c>
      <c r="C1492" s="2094">
        <v>39835.125</v>
      </c>
      <c r="D1492" s="2094">
        <v>17437.5</v>
      </c>
      <c r="E1492" s="1650">
        <f t="shared" si="23"/>
        <v>14</v>
      </c>
    </row>
    <row r="1493" spans="2:5" ht="16.5" customHeight="1">
      <c r="B1493" s="1486">
        <v>1490</v>
      </c>
      <c r="C1493" s="2094">
        <v>39835.125</v>
      </c>
      <c r="D1493" s="2094">
        <v>17437.5</v>
      </c>
      <c r="E1493" s="1650">
        <f t="shared" si="23"/>
        <v>15</v>
      </c>
    </row>
    <row r="1494" spans="2:5" ht="16.5" customHeight="1">
      <c r="B1494" s="1486">
        <v>1491</v>
      </c>
      <c r="C1494" s="2094">
        <v>39835.125</v>
      </c>
      <c r="D1494" s="2094">
        <v>17437.5</v>
      </c>
      <c r="E1494" s="1650">
        <f t="shared" si="23"/>
        <v>16</v>
      </c>
    </row>
    <row r="1495" spans="2:5" ht="16.5" customHeight="1">
      <c r="B1495" s="1486">
        <v>1492</v>
      </c>
      <c r="C1495" s="2094">
        <v>39835.125</v>
      </c>
      <c r="D1495" s="2094">
        <v>17437.5</v>
      </c>
      <c r="E1495" s="1650">
        <f t="shared" si="23"/>
        <v>17</v>
      </c>
    </row>
    <row r="1496" spans="2:5" ht="16.5" customHeight="1">
      <c r="B1496" s="1486">
        <v>1493</v>
      </c>
      <c r="C1496" s="2094">
        <v>39835.125</v>
      </c>
      <c r="D1496" s="2094">
        <v>17437.5</v>
      </c>
      <c r="E1496" s="1650">
        <f t="shared" si="23"/>
        <v>18</v>
      </c>
    </row>
    <row r="1497" spans="2:5" ht="16.5" customHeight="1">
      <c r="B1497" s="1486">
        <v>1494</v>
      </c>
      <c r="C1497" s="2094">
        <v>39835.125</v>
      </c>
      <c r="D1497" s="2094">
        <v>17437.5</v>
      </c>
      <c r="E1497" s="1650">
        <f t="shared" si="23"/>
        <v>19</v>
      </c>
    </row>
    <row r="1498" spans="2:5" ht="16.5" customHeight="1">
      <c r="B1498" s="1486">
        <v>1495</v>
      </c>
      <c r="C1498" s="2094">
        <v>39835.125</v>
      </c>
      <c r="D1498" s="2094">
        <v>17437.5</v>
      </c>
      <c r="E1498" s="1650">
        <f t="shared" si="23"/>
        <v>20</v>
      </c>
    </row>
    <row r="1499" spans="2:5" ht="16.5" customHeight="1">
      <c r="B1499" s="1486">
        <v>1496</v>
      </c>
      <c r="C1499" s="2094">
        <v>39835.125</v>
      </c>
      <c r="D1499" s="2094">
        <v>17437.5</v>
      </c>
      <c r="E1499" s="1650">
        <f t="shared" si="23"/>
        <v>21</v>
      </c>
    </row>
    <row r="1500" spans="2:5" ht="16.5" customHeight="1">
      <c r="B1500" s="1486">
        <v>1497</v>
      </c>
      <c r="C1500" s="2094">
        <v>39835.125</v>
      </c>
      <c r="D1500" s="2094">
        <v>17437.5</v>
      </c>
      <c r="E1500" s="1650">
        <f t="shared" si="23"/>
        <v>22</v>
      </c>
    </row>
    <row r="1501" spans="2:5" ht="16.5" customHeight="1">
      <c r="B1501" s="1486">
        <v>1498</v>
      </c>
      <c r="C1501" s="2094">
        <v>39835.125</v>
      </c>
      <c r="D1501" s="2094">
        <v>17437.5</v>
      </c>
      <c r="E1501" s="1650">
        <f t="shared" si="23"/>
        <v>23</v>
      </c>
    </row>
    <row r="1502" spans="2:5" ht="16.5" customHeight="1">
      <c r="B1502" s="1486">
        <v>1499</v>
      </c>
      <c r="C1502" s="2094">
        <v>39835.125</v>
      </c>
      <c r="D1502" s="2094">
        <v>17437.5</v>
      </c>
      <c r="E1502" s="1650">
        <f t="shared" si="23"/>
        <v>24</v>
      </c>
    </row>
    <row r="1503" spans="2:5" ht="16.5" customHeight="1">
      <c r="B1503" s="1486">
        <v>1500</v>
      </c>
      <c r="C1503" s="2094">
        <v>42582.375</v>
      </c>
      <c r="D1503" s="2094">
        <v>17437.5</v>
      </c>
      <c r="E1503" s="1650">
        <f t="shared" si="23"/>
        <v>0</v>
      </c>
    </row>
    <row r="1504" spans="2:5" ht="16.5" customHeight="1">
      <c r="B1504" s="1486">
        <v>1501</v>
      </c>
      <c r="C1504" s="2094">
        <v>42582.375</v>
      </c>
      <c r="D1504" s="2094">
        <v>17437.5</v>
      </c>
      <c r="E1504" s="1650">
        <f t="shared" si="23"/>
        <v>1</v>
      </c>
    </row>
    <row r="1505" spans="2:5" ht="16.5" customHeight="1">
      <c r="B1505" s="1486">
        <v>1502</v>
      </c>
      <c r="C1505" s="2094">
        <v>42582.375</v>
      </c>
      <c r="D1505" s="2094">
        <v>17437.5</v>
      </c>
      <c r="E1505" s="1650">
        <f t="shared" si="23"/>
        <v>2</v>
      </c>
    </row>
    <row r="1506" spans="2:5" ht="16.5" customHeight="1">
      <c r="B1506" s="1486">
        <v>1503</v>
      </c>
      <c r="C1506" s="2094">
        <v>42582.375</v>
      </c>
      <c r="D1506" s="2094">
        <v>17437.5</v>
      </c>
      <c r="E1506" s="1650">
        <f t="shared" si="23"/>
        <v>3</v>
      </c>
    </row>
    <row r="1507" spans="2:5" ht="16.5" customHeight="1">
      <c r="B1507" s="1486">
        <v>1504</v>
      </c>
      <c r="C1507" s="2094">
        <v>42582.375</v>
      </c>
      <c r="D1507" s="2094">
        <v>17437.5</v>
      </c>
      <c r="E1507" s="1650">
        <f t="shared" si="23"/>
        <v>4</v>
      </c>
    </row>
    <row r="1508" spans="2:5" ht="16.5" customHeight="1">
      <c r="B1508" s="1486">
        <v>1505</v>
      </c>
      <c r="C1508" s="2094">
        <v>42582.375</v>
      </c>
      <c r="D1508" s="2094">
        <v>17437.5</v>
      </c>
      <c r="E1508" s="1650">
        <f t="shared" si="23"/>
        <v>5</v>
      </c>
    </row>
    <row r="1509" spans="2:5" ht="16.5" customHeight="1">
      <c r="B1509" s="1486">
        <v>1506</v>
      </c>
      <c r="C1509" s="2094">
        <v>42582.375</v>
      </c>
      <c r="D1509" s="2094">
        <v>17437.5</v>
      </c>
      <c r="E1509" s="1650">
        <f t="shared" si="23"/>
        <v>6</v>
      </c>
    </row>
    <row r="1510" spans="2:5" ht="16.5" customHeight="1">
      <c r="B1510" s="1486">
        <v>1507</v>
      </c>
      <c r="C1510" s="2094">
        <v>42582.375</v>
      </c>
      <c r="D1510" s="2094">
        <v>17437.5</v>
      </c>
      <c r="E1510" s="1650">
        <f t="shared" si="23"/>
        <v>7</v>
      </c>
    </row>
    <row r="1511" spans="2:5" ht="16.5" customHeight="1">
      <c r="B1511" s="1486">
        <v>1508</v>
      </c>
      <c r="C1511" s="2094">
        <v>42582.375</v>
      </c>
      <c r="D1511" s="2094">
        <v>17437.5</v>
      </c>
      <c r="E1511" s="1650">
        <f t="shared" si="23"/>
        <v>8</v>
      </c>
    </row>
    <row r="1512" spans="2:5" ht="16.5" customHeight="1">
      <c r="B1512" s="1486">
        <v>1509</v>
      </c>
      <c r="C1512" s="2094">
        <v>42582.375</v>
      </c>
      <c r="D1512" s="2094">
        <v>17437.5</v>
      </c>
      <c r="E1512" s="1650">
        <f t="shared" si="23"/>
        <v>9</v>
      </c>
    </row>
    <row r="1513" spans="2:5" ht="16.5" customHeight="1">
      <c r="B1513" s="1486">
        <v>1510</v>
      </c>
      <c r="C1513" s="2094">
        <v>42582.375</v>
      </c>
      <c r="D1513" s="2094">
        <v>17437.5</v>
      </c>
      <c r="E1513" s="1650">
        <f t="shared" si="23"/>
        <v>10</v>
      </c>
    </row>
    <row r="1514" spans="2:5" ht="16.5" customHeight="1">
      <c r="B1514" s="1486">
        <v>1511</v>
      </c>
      <c r="C1514" s="2094">
        <v>42582.375</v>
      </c>
      <c r="D1514" s="2094">
        <v>17437.5</v>
      </c>
      <c r="E1514" s="1650">
        <f t="shared" si="23"/>
        <v>11</v>
      </c>
    </row>
    <row r="1515" spans="2:5" ht="16.5" customHeight="1">
      <c r="B1515" s="1486">
        <v>1512</v>
      </c>
      <c r="C1515" s="2094">
        <v>42582.375</v>
      </c>
      <c r="D1515" s="2094">
        <v>17437.5</v>
      </c>
      <c r="E1515" s="1650">
        <f t="shared" si="23"/>
        <v>12</v>
      </c>
    </row>
    <row r="1516" spans="2:5" ht="16.5" customHeight="1">
      <c r="B1516" s="1486">
        <v>1513</v>
      </c>
      <c r="C1516" s="2094">
        <v>42582.375</v>
      </c>
      <c r="D1516" s="2094">
        <v>17437.5</v>
      </c>
      <c r="E1516" s="1650">
        <f t="shared" si="23"/>
        <v>13</v>
      </c>
    </row>
    <row r="1517" spans="2:5" ht="16.5" customHeight="1">
      <c r="B1517" s="1486">
        <v>1514</v>
      </c>
      <c r="C1517" s="2094">
        <v>42582.375</v>
      </c>
      <c r="D1517" s="2094">
        <v>17437.5</v>
      </c>
      <c r="E1517" s="1650">
        <f t="shared" si="23"/>
        <v>14</v>
      </c>
    </row>
    <row r="1518" spans="2:5" ht="16.5" customHeight="1">
      <c r="B1518" s="1486">
        <v>1515</v>
      </c>
      <c r="C1518" s="2094">
        <v>42582.375</v>
      </c>
      <c r="D1518" s="2094">
        <v>17437.5</v>
      </c>
      <c r="E1518" s="1650">
        <f t="shared" si="23"/>
        <v>15</v>
      </c>
    </row>
    <row r="1519" spans="2:5" ht="16.5" customHeight="1">
      <c r="B1519" s="1486">
        <v>1516</v>
      </c>
      <c r="C1519" s="2094">
        <v>42582.375</v>
      </c>
      <c r="D1519" s="2094">
        <v>17437.5</v>
      </c>
      <c r="E1519" s="1650">
        <f t="shared" si="23"/>
        <v>16</v>
      </c>
    </row>
    <row r="1520" spans="2:5" ht="16.5" customHeight="1">
      <c r="B1520" s="1486">
        <v>1517</v>
      </c>
      <c r="C1520" s="2094">
        <v>42582.375</v>
      </c>
      <c r="D1520" s="2094">
        <v>17437.5</v>
      </c>
      <c r="E1520" s="1650">
        <f t="shared" si="23"/>
        <v>17</v>
      </c>
    </row>
    <row r="1521" spans="2:5" ht="16.5" customHeight="1">
      <c r="B1521" s="1486">
        <v>1518</v>
      </c>
      <c r="C1521" s="2094">
        <v>42582.375</v>
      </c>
      <c r="D1521" s="2094">
        <v>17437.5</v>
      </c>
      <c r="E1521" s="1650">
        <f t="shared" si="23"/>
        <v>18</v>
      </c>
    </row>
    <row r="1522" spans="2:5" ht="16.5" customHeight="1">
      <c r="B1522" s="1486">
        <v>1519</v>
      </c>
      <c r="C1522" s="2094">
        <v>42582.375</v>
      </c>
      <c r="D1522" s="2094">
        <v>17437.5</v>
      </c>
      <c r="E1522" s="1650">
        <f t="shared" si="23"/>
        <v>19</v>
      </c>
    </row>
    <row r="1523" spans="2:5" ht="16.5" customHeight="1">
      <c r="B1523" s="1486">
        <v>1520</v>
      </c>
      <c r="C1523" s="2094">
        <v>42582.375</v>
      </c>
      <c r="D1523" s="2094">
        <v>17437.5</v>
      </c>
      <c r="E1523" s="1650">
        <f t="shared" si="23"/>
        <v>20</v>
      </c>
    </row>
    <row r="1524" spans="2:5" ht="16.5" customHeight="1">
      <c r="B1524" s="1486">
        <v>1521</v>
      </c>
      <c r="C1524" s="2094">
        <v>42582.375</v>
      </c>
      <c r="D1524" s="2094">
        <v>17437.5</v>
      </c>
      <c r="E1524" s="1650">
        <f t="shared" si="23"/>
        <v>21</v>
      </c>
    </row>
    <row r="1525" spans="2:5" ht="16.5" customHeight="1">
      <c r="B1525" s="1486">
        <v>1522</v>
      </c>
      <c r="C1525" s="2094">
        <v>42582.375</v>
      </c>
      <c r="D1525" s="2094">
        <v>17437.5</v>
      </c>
      <c r="E1525" s="1650">
        <f t="shared" si="23"/>
        <v>22</v>
      </c>
    </row>
    <row r="1526" spans="2:5" ht="16.5" customHeight="1">
      <c r="B1526" s="1486">
        <v>1523</v>
      </c>
      <c r="C1526" s="2094">
        <v>42582.375</v>
      </c>
      <c r="D1526" s="2094">
        <v>17437.5</v>
      </c>
      <c r="E1526" s="1650">
        <f t="shared" si="23"/>
        <v>23</v>
      </c>
    </row>
    <row r="1527" spans="2:5" ht="16.5" customHeight="1">
      <c r="B1527" s="1486">
        <v>1524</v>
      </c>
      <c r="C1527" s="2094">
        <v>42582.375</v>
      </c>
      <c r="D1527" s="2094">
        <v>17437.5</v>
      </c>
      <c r="E1527" s="1650">
        <f t="shared" si="23"/>
        <v>24</v>
      </c>
    </row>
    <row r="1528" spans="2:5" ht="16.5" customHeight="1">
      <c r="B1528" s="1486">
        <v>1525</v>
      </c>
      <c r="C1528" s="2094">
        <v>42582.375</v>
      </c>
      <c r="D1528" s="2094">
        <v>18600</v>
      </c>
      <c r="E1528" s="1650">
        <f t="shared" si="23"/>
        <v>0</v>
      </c>
    </row>
    <row r="1529" spans="2:5" ht="16.5" customHeight="1">
      <c r="B1529" s="1486">
        <v>1526</v>
      </c>
      <c r="C1529" s="2094">
        <v>42582.375</v>
      </c>
      <c r="D1529" s="2094">
        <v>18600</v>
      </c>
      <c r="E1529" s="1650">
        <f t="shared" si="23"/>
        <v>1</v>
      </c>
    </row>
    <row r="1530" spans="2:5" ht="16.5" customHeight="1">
      <c r="B1530" s="1486">
        <v>1527</v>
      </c>
      <c r="C1530" s="2094">
        <v>42582.375</v>
      </c>
      <c r="D1530" s="2094">
        <v>18600</v>
      </c>
      <c r="E1530" s="1650">
        <f t="shared" si="23"/>
        <v>2</v>
      </c>
    </row>
    <row r="1531" spans="2:5" ht="16.5" customHeight="1">
      <c r="B1531" s="1486">
        <v>1528</v>
      </c>
      <c r="C1531" s="2094">
        <v>42582.375</v>
      </c>
      <c r="D1531" s="2094">
        <v>18600</v>
      </c>
      <c r="E1531" s="1650">
        <f t="shared" si="23"/>
        <v>3</v>
      </c>
    </row>
    <row r="1532" spans="2:5" ht="16.5" customHeight="1">
      <c r="B1532" s="1486">
        <v>1529</v>
      </c>
      <c r="C1532" s="2094">
        <v>42582.375</v>
      </c>
      <c r="D1532" s="2094">
        <v>18600</v>
      </c>
      <c r="E1532" s="1650">
        <f t="shared" si="23"/>
        <v>4</v>
      </c>
    </row>
    <row r="1533" spans="2:5" ht="16.5" customHeight="1">
      <c r="B1533" s="1486">
        <v>1530</v>
      </c>
      <c r="C1533" s="2094">
        <v>42582.375</v>
      </c>
      <c r="D1533" s="2094">
        <v>18600</v>
      </c>
      <c r="E1533" s="1650">
        <f t="shared" si="23"/>
        <v>5</v>
      </c>
    </row>
    <row r="1534" spans="2:5" ht="16.5" customHeight="1">
      <c r="B1534" s="1486">
        <v>1531</v>
      </c>
      <c r="C1534" s="2094">
        <v>42582.375</v>
      </c>
      <c r="D1534" s="2094">
        <v>18600</v>
      </c>
      <c r="E1534" s="1650">
        <f t="shared" si="23"/>
        <v>6</v>
      </c>
    </row>
    <row r="1535" spans="2:5" ht="16.5" customHeight="1">
      <c r="B1535" s="1486">
        <v>1532</v>
      </c>
      <c r="C1535" s="2094">
        <v>42582.375</v>
      </c>
      <c r="D1535" s="2094">
        <v>18600</v>
      </c>
      <c r="E1535" s="1650">
        <f t="shared" si="23"/>
        <v>7</v>
      </c>
    </row>
    <row r="1536" spans="2:5" ht="16.5" customHeight="1">
      <c r="B1536" s="1486">
        <v>1533</v>
      </c>
      <c r="C1536" s="2094">
        <v>42582.375</v>
      </c>
      <c r="D1536" s="2094">
        <v>18600</v>
      </c>
      <c r="E1536" s="1650">
        <f t="shared" si="23"/>
        <v>8</v>
      </c>
    </row>
    <row r="1537" spans="2:5" ht="16.5" customHeight="1">
      <c r="B1537" s="1486">
        <v>1534</v>
      </c>
      <c r="C1537" s="2094">
        <v>42582.375</v>
      </c>
      <c r="D1537" s="2094">
        <v>18600</v>
      </c>
      <c r="E1537" s="1650">
        <f t="shared" si="23"/>
        <v>9</v>
      </c>
    </row>
    <row r="1538" spans="2:5" ht="16.5" customHeight="1">
      <c r="B1538" s="1486">
        <v>1535</v>
      </c>
      <c r="C1538" s="2094">
        <v>42582.375</v>
      </c>
      <c r="D1538" s="2094">
        <v>18600</v>
      </c>
      <c r="E1538" s="1650">
        <f t="shared" si="23"/>
        <v>10</v>
      </c>
    </row>
    <row r="1539" spans="2:5" ht="16.5" customHeight="1">
      <c r="B1539" s="1486">
        <v>1536</v>
      </c>
      <c r="C1539" s="2094">
        <v>42582.375</v>
      </c>
      <c r="D1539" s="2094">
        <v>18600</v>
      </c>
      <c r="E1539" s="1650">
        <f t="shared" si="23"/>
        <v>11</v>
      </c>
    </row>
    <row r="1540" spans="2:5" ht="16.5" customHeight="1">
      <c r="B1540" s="1486">
        <v>1537</v>
      </c>
      <c r="C1540" s="2094">
        <v>42582.375</v>
      </c>
      <c r="D1540" s="2094">
        <v>18600</v>
      </c>
      <c r="E1540" s="1650">
        <f t="shared" ref="E1540:E1603" si="24">MOD(ROW()-3,25)</f>
        <v>12</v>
      </c>
    </row>
    <row r="1541" spans="2:5" ht="16.5" customHeight="1">
      <c r="B1541" s="1486">
        <v>1538</v>
      </c>
      <c r="C1541" s="2094">
        <v>42582.375</v>
      </c>
      <c r="D1541" s="2094">
        <v>18600</v>
      </c>
      <c r="E1541" s="1650">
        <f t="shared" si="24"/>
        <v>13</v>
      </c>
    </row>
    <row r="1542" spans="2:5" ht="16.5" customHeight="1">
      <c r="B1542" s="1486">
        <v>1539</v>
      </c>
      <c r="C1542" s="2094">
        <v>42582.375</v>
      </c>
      <c r="D1542" s="2094">
        <v>18600</v>
      </c>
      <c r="E1542" s="1650">
        <f t="shared" si="24"/>
        <v>14</v>
      </c>
    </row>
    <row r="1543" spans="2:5" ht="16.5" customHeight="1">
      <c r="B1543" s="1486">
        <v>1540</v>
      </c>
      <c r="C1543" s="2094">
        <v>42582.375</v>
      </c>
      <c r="D1543" s="2094">
        <v>18600</v>
      </c>
      <c r="E1543" s="1650">
        <f t="shared" si="24"/>
        <v>15</v>
      </c>
    </row>
    <row r="1544" spans="2:5" ht="16.5" customHeight="1">
      <c r="B1544" s="1486">
        <v>1541</v>
      </c>
      <c r="C1544" s="2094">
        <v>42582.375</v>
      </c>
      <c r="D1544" s="2094">
        <v>18600</v>
      </c>
      <c r="E1544" s="1650">
        <f t="shared" si="24"/>
        <v>16</v>
      </c>
    </row>
    <row r="1545" spans="2:5" ht="16.5" customHeight="1">
      <c r="B1545" s="1486">
        <v>1542</v>
      </c>
      <c r="C1545" s="2094">
        <v>42582.375</v>
      </c>
      <c r="D1545" s="2094">
        <v>18600</v>
      </c>
      <c r="E1545" s="1650">
        <f t="shared" si="24"/>
        <v>17</v>
      </c>
    </row>
    <row r="1546" spans="2:5" ht="16.5" customHeight="1">
      <c r="B1546" s="1486">
        <v>1543</v>
      </c>
      <c r="C1546" s="2094">
        <v>42582.375</v>
      </c>
      <c r="D1546" s="2094">
        <v>18600</v>
      </c>
      <c r="E1546" s="1650">
        <f t="shared" si="24"/>
        <v>18</v>
      </c>
    </row>
    <row r="1547" spans="2:5" ht="16.5" customHeight="1">
      <c r="B1547" s="1486">
        <v>1544</v>
      </c>
      <c r="C1547" s="2094">
        <v>42582.375</v>
      </c>
      <c r="D1547" s="2094">
        <v>18600</v>
      </c>
      <c r="E1547" s="1650">
        <f t="shared" si="24"/>
        <v>19</v>
      </c>
    </row>
    <row r="1548" spans="2:5" ht="16.5" customHeight="1">
      <c r="B1548" s="1486">
        <v>1545</v>
      </c>
      <c r="C1548" s="2094">
        <v>42582.375</v>
      </c>
      <c r="D1548" s="2094">
        <v>18600</v>
      </c>
      <c r="E1548" s="1650">
        <f t="shared" si="24"/>
        <v>20</v>
      </c>
    </row>
    <row r="1549" spans="2:5" ht="16.5" customHeight="1">
      <c r="B1549" s="1486">
        <v>1546</v>
      </c>
      <c r="C1549" s="2094">
        <v>42582.375</v>
      </c>
      <c r="D1549" s="2094">
        <v>18600</v>
      </c>
      <c r="E1549" s="1650">
        <f t="shared" si="24"/>
        <v>21</v>
      </c>
    </row>
    <row r="1550" spans="2:5" ht="16.5" customHeight="1">
      <c r="B1550" s="1486">
        <v>1547</v>
      </c>
      <c r="C1550" s="2094">
        <v>42582.375</v>
      </c>
      <c r="D1550" s="2094">
        <v>18600</v>
      </c>
      <c r="E1550" s="1650">
        <f t="shared" si="24"/>
        <v>22</v>
      </c>
    </row>
    <row r="1551" spans="2:5" ht="16.5" customHeight="1">
      <c r="B1551" s="1486">
        <v>1548</v>
      </c>
      <c r="C1551" s="2094">
        <v>42582.375</v>
      </c>
      <c r="D1551" s="2094">
        <v>18600</v>
      </c>
      <c r="E1551" s="1650">
        <f t="shared" si="24"/>
        <v>23</v>
      </c>
    </row>
    <row r="1552" spans="2:5" ht="16.5" customHeight="1">
      <c r="B1552" s="1486">
        <v>1549</v>
      </c>
      <c r="C1552" s="2094">
        <v>42582.375</v>
      </c>
      <c r="D1552" s="2094">
        <v>18600</v>
      </c>
      <c r="E1552" s="1650">
        <f t="shared" si="24"/>
        <v>24</v>
      </c>
    </row>
    <row r="1553" spans="2:5" ht="16.5" customHeight="1">
      <c r="B1553" s="1486">
        <v>1550</v>
      </c>
      <c r="C1553" s="2094">
        <v>45421.2</v>
      </c>
      <c r="D1553" s="2094">
        <v>18600</v>
      </c>
      <c r="E1553" s="1650">
        <f t="shared" si="24"/>
        <v>0</v>
      </c>
    </row>
    <row r="1554" spans="2:5" ht="16.5" customHeight="1">
      <c r="B1554" s="1486">
        <v>1551</v>
      </c>
      <c r="C1554" s="2094">
        <v>45421.2</v>
      </c>
      <c r="D1554" s="2094">
        <v>18600</v>
      </c>
      <c r="E1554" s="1650">
        <f t="shared" si="24"/>
        <v>1</v>
      </c>
    </row>
    <row r="1555" spans="2:5" ht="16.5" customHeight="1">
      <c r="B1555" s="1486">
        <v>1552</v>
      </c>
      <c r="C1555" s="2094">
        <v>45421.2</v>
      </c>
      <c r="D1555" s="2094">
        <v>18600</v>
      </c>
      <c r="E1555" s="1650">
        <f t="shared" si="24"/>
        <v>2</v>
      </c>
    </row>
    <row r="1556" spans="2:5" ht="16.5" customHeight="1">
      <c r="B1556" s="1486">
        <v>1553</v>
      </c>
      <c r="C1556" s="2094">
        <v>45421.2</v>
      </c>
      <c r="D1556" s="2094">
        <v>18600</v>
      </c>
      <c r="E1556" s="1650">
        <f t="shared" si="24"/>
        <v>3</v>
      </c>
    </row>
    <row r="1557" spans="2:5" ht="16.5" customHeight="1">
      <c r="B1557" s="1486">
        <v>1554</v>
      </c>
      <c r="C1557" s="2094">
        <v>45421.2</v>
      </c>
      <c r="D1557" s="2094">
        <v>18600</v>
      </c>
      <c r="E1557" s="1650">
        <f t="shared" si="24"/>
        <v>4</v>
      </c>
    </row>
    <row r="1558" spans="2:5" ht="16.5" customHeight="1">
      <c r="B1558" s="1486">
        <v>1555</v>
      </c>
      <c r="C1558" s="2094">
        <v>45421.2</v>
      </c>
      <c r="D1558" s="2094">
        <v>18600</v>
      </c>
      <c r="E1558" s="1650">
        <f t="shared" si="24"/>
        <v>5</v>
      </c>
    </row>
    <row r="1559" spans="2:5" ht="16.5" customHeight="1">
      <c r="B1559" s="1486">
        <v>1556</v>
      </c>
      <c r="C1559" s="2094">
        <v>45421.2</v>
      </c>
      <c r="D1559" s="2094">
        <v>18600</v>
      </c>
      <c r="E1559" s="1650">
        <f t="shared" si="24"/>
        <v>6</v>
      </c>
    </row>
    <row r="1560" spans="2:5" ht="16.5" customHeight="1">
      <c r="B1560" s="1486">
        <v>1557</v>
      </c>
      <c r="C1560" s="2094">
        <v>45421.2</v>
      </c>
      <c r="D1560" s="2094">
        <v>18600</v>
      </c>
      <c r="E1560" s="1650">
        <f t="shared" si="24"/>
        <v>7</v>
      </c>
    </row>
    <row r="1561" spans="2:5" ht="16.5" customHeight="1">
      <c r="B1561" s="1486">
        <v>1558</v>
      </c>
      <c r="C1561" s="2094">
        <v>45421.2</v>
      </c>
      <c r="D1561" s="2094">
        <v>18600</v>
      </c>
      <c r="E1561" s="1650">
        <f t="shared" si="24"/>
        <v>8</v>
      </c>
    </row>
    <row r="1562" spans="2:5" ht="16.5" customHeight="1">
      <c r="B1562" s="1486">
        <v>1559</v>
      </c>
      <c r="C1562" s="2094">
        <v>45421.2</v>
      </c>
      <c r="D1562" s="2094">
        <v>18600</v>
      </c>
      <c r="E1562" s="1650">
        <f t="shared" si="24"/>
        <v>9</v>
      </c>
    </row>
    <row r="1563" spans="2:5" ht="16.5" customHeight="1">
      <c r="B1563" s="1486">
        <v>1560</v>
      </c>
      <c r="C1563" s="2094">
        <v>45421.2</v>
      </c>
      <c r="D1563" s="2094">
        <v>18600</v>
      </c>
      <c r="E1563" s="1650">
        <f t="shared" si="24"/>
        <v>10</v>
      </c>
    </row>
    <row r="1564" spans="2:5" ht="16.5" customHeight="1">
      <c r="B1564" s="1486">
        <v>1561</v>
      </c>
      <c r="C1564" s="2094">
        <v>45421.2</v>
      </c>
      <c r="D1564" s="2094">
        <v>18600</v>
      </c>
      <c r="E1564" s="1650">
        <f t="shared" si="24"/>
        <v>11</v>
      </c>
    </row>
    <row r="1565" spans="2:5" ht="16.5" customHeight="1">
      <c r="B1565" s="1486">
        <v>1562</v>
      </c>
      <c r="C1565" s="2094">
        <v>45421.2</v>
      </c>
      <c r="D1565" s="2094">
        <v>18600</v>
      </c>
      <c r="E1565" s="1650">
        <f t="shared" si="24"/>
        <v>12</v>
      </c>
    </row>
    <row r="1566" spans="2:5" ht="16.5" customHeight="1">
      <c r="B1566" s="1486">
        <v>1563</v>
      </c>
      <c r="C1566" s="2094">
        <v>45421.2</v>
      </c>
      <c r="D1566" s="2094">
        <v>18600</v>
      </c>
      <c r="E1566" s="1650">
        <f t="shared" si="24"/>
        <v>13</v>
      </c>
    </row>
    <row r="1567" spans="2:5" ht="16.5" customHeight="1">
      <c r="B1567" s="1486">
        <v>1564</v>
      </c>
      <c r="C1567" s="2094">
        <v>45421.2</v>
      </c>
      <c r="D1567" s="2094">
        <v>18600</v>
      </c>
      <c r="E1567" s="1650">
        <f t="shared" si="24"/>
        <v>14</v>
      </c>
    </row>
    <row r="1568" spans="2:5" ht="16.5" customHeight="1">
      <c r="B1568" s="1486">
        <v>1565</v>
      </c>
      <c r="C1568" s="2094">
        <v>45421.2</v>
      </c>
      <c r="D1568" s="2094">
        <v>18600</v>
      </c>
      <c r="E1568" s="1650">
        <f t="shared" si="24"/>
        <v>15</v>
      </c>
    </row>
    <row r="1569" spans="2:5" ht="16.5" customHeight="1">
      <c r="B1569" s="1486">
        <v>1566</v>
      </c>
      <c r="C1569" s="2094">
        <v>45421.2</v>
      </c>
      <c r="D1569" s="2094">
        <v>18600</v>
      </c>
      <c r="E1569" s="1650">
        <f t="shared" si="24"/>
        <v>16</v>
      </c>
    </row>
    <row r="1570" spans="2:5" ht="16.5" customHeight="1">
      <c r="B1570" s="1486">
        <v>1567</v>
      </c>
      <c r="C1570" s="2094">
        <v>45421.2</v>
      </c>
      <c r="D1570" s="2094">
        <v>18600</v>
      </c>
      <c r="E1570" s="1650">
        <f t="shared" si="24"/>
        <v>17</v>
      </c>
    </row>
    <row r="1571" spans="2:5" ht="16.5" customHeight="1">
      <c r="B1571" s="1486">
        <v>1568</v>
      </c>
      <c r="C1571" s="2094">
        <v>45421.2</v>
      </c>
      <c r="D1571" s="2094">
        <v>18600</v>
      </c>
      <c r="E1571" s="1650">
        <f t="shared" si="24"/>
        <v>18</v>
      </c>
    </row>
    <row r="1572" spans="2:5" ht="16.5" customHeight="1">
      <c r="B1572" s="1486">
        <v>1569</v>
      </c>
      <c r="C1572" s="2094">
        <v>45421.2</v>
      </c>
      <c r="D1572" s="2094">
        <v>18600</v>
      </c>
      <c r="E1572" s="1650">
        <f t="shared" si="24"/>
        <v>19</v>
      </c>
    </row>
    <row r="1573" spans="2:5" ht="16.5" customHeight="1">
      <c r="B1573" s="1486">
        <v>1570</v>
      </c>
      <c r="C1573" s="2094">
        <v>45421.2</v>
      </c>
      <c r="D1573" s="2094">
        <v>18600</v>
      </c>
      <c r="E1573" s="1650">
        <f t="shared" si="24"/>
        <v>20</v>
      </c>
    </row>
    <row r="1574" spans="2:5" ht="16.5" customHeight="1">
      <c r="B1574" s="1486">
        <v>1571</v>
      </c>
      <c r="C1574" s="2094">
        <v>45421.2</v>
      </c>
      <c r="D1574" s="2094">
        <v>18600</v>
      </c>
      <c r="E1574" s="1650">
        <f t="shared" si="24"/>
        <v>21</v>
      </c>
    </row>
    <row r="1575" spans="2:5" ht="16.5" customHeight="1">
      <c r="B1575" s="1486">
        <v>1572</v>
      </c>
      <c r="C1575" s="2094">
        <v>45421.2</v>
      </c>
      <c r="D1575" s="2094">
        <v>18600</v>
      </c>
      <c r="E1575" s="1650">
        <f t="shared" si="24"/>
        <v>22</v>
      </c>
    </row>
    <row r="1576" spans="2:5" ht="16.5" customHeight="1">
      <c r="B1576" s="1486">
        <v>1573</v>
      </c>
      <c r="C1576" s="2094">
        <v>45421.2</v>
      </c>
      <c r="D1576" s="2094">
        <v>18600</v>
      </c>
      <c r="E1576" s="1650">
        <f t="shared" si="24"/>
        <v>23</v>
      </c>
    </row>
    <row r="1577" spans="2:5" ht="16.5" customHeight="1">
      <c r="B1577" s="1486">
        <v>1574</v>
      </c>
      <c r="C1577" s="2094">
        <v>45421.2</v>
      </c>
      <c r="D1577" s="2094">
        <v>18600</v>
      </c>
      <c r="E1577" s="1650">
        <f t="shared" si="24"/>
        <v>24</v>
      </c>
    </row>
    <row r="1578" spans="2:5" ht="16.5" customHeight="1">
      <c r="B1578" s="1486">
        <v>1575</v>
      </c>
      <c r="C1578" s="2094">
        <v>45421.2</v>
      </c>
      <c r="D1578" s="2094">
        <v>19800</v>
      </c>
      <c r="E1578" s="1650">
        <f t="shared" si="24"/>
        <v>0</v>
      </c>
    </row>
    <row r="1579" spans="2:5" ht="16.5" customHeight="1">
      <c r="B1579" s="1486">
        <v>1576</v>
      </c>
      <c r="C1579" s="2094">
        <v>45421.2</v>
      </c>
      <c r="D1579" s="2094">
        <v>19800</v>
      </c>
      <c r="E1579" s="1650">
        <f t="shared" si="24"/>
        <v>1</v>
      </c>
    </row>
    <row r="1580" spans="2:5" ht="16.5" customHeight="1">
      <c r="B1580" s="1486">
        <v>1577</v>
      </c>
      <c r="C1580" s="2094">
        <v>45421.2</v>
      </c>
      <c r="D1580" s="2094">
        <v>19800</v>
      </c>
      <c r="E1580" s="1650">
        <f t="shared" si="24"/>
        <v>2</v>
      </c>
    </row>
    <row r="1581" spans="2:5" ht="16.5" customHeight="1">
      <c r="B1581" s="1486">
        <v>1578</v>
      </c>
      <c r="C1581" s="2094">
        <v>45421.2</v>
      </c>
      <c r="D1581" s="2094">
        <v>19800</v>
      </c>
      <c r="E1581" s="1650">
        <f t="shared" si="24"/>
        <v>3</v>
      </c>
    </row>
    <row r="1582" spans="2:5" ht="16.5" customHeight="1">
      <c r="B1582" s="1486">
        <v>1579</v>
      </c>
      <c r="C1582" s="2094">
        <v>45421.2</v>
      </c>
      <c r="D1582" s="2094">
        <v>19800</v>
      </c>
      <c r="E1582" s="1650">
        <f t="shared" si="24"/>
        <v>4</v>
      </c>
    </row>
    <row r="1583" spans="2:5" ht="16.5" customHeight="1">
      <c r="B1583" s="1486">
        <v>1580</v>
      </c>
      <c r="C1583" s="2094">
        <v>45421.2</v>
      </c>
      <c r="D1583" s="2094">
        <v>19800</v>
      </c>
      <c r="E1583" s="1650">
        <f t="shared" si="24"/>
        <v>5</v>
      </c>
    </row>
    <row r="1584" spans="2:5" ht="16.5" customHeight="1">
      <c r="B1584" s="1486">
        <v>1581</v>
      </c>
      <c r="C1584" s="2094">
        <v>45421.2</v>
      </c>
      <c r="D1584" s="2094">
        <v>19800</v>
      </c>
      <c r="E1584" s="1650">
        <f t="shared" si="24"/>
        <v>6</v>
      </c>
    </row>
    <row r="1585" spans="2:5" ht="16.5" customHeight="1">
      <c r="B1585" s="1486">
        <v>1582</v>
      </c>
      <c r="C1585" s="2094">
        <v>45421.2</v>
      </c>
      <c r="D1585" s="2094">
        <v>19800</v>
      </c>
      <c r="E1585" s="1650">
        <f t="shared" si="24"/>
        <v>7</v>
      </c>
    </row>
    <row r="1586" spans="2:5" ht="16.5" customHeight="1">
      <c r="B1586" s="1486">
        <v>1583</v>
      </c>
      <c r="C1586" s="2094">
        <v>45421.2</v>
      </c>
      <c r="D1586" s="2094">
        <v>19800</v>
      </c>
      <c r="E1586" s="1650">
        <f t="shared" si="24"/>
        <v>8</v>
      </c>
    </row>
    <row r="1587" spans="2:5" ht="16.5" customHeight="1">
      <c r="B1587" s="1486">
        <v>1584</v>
      </c>
      <c r="C1587" s="2094">
        <v>45421.2</v>
      </c>
      <c r="D1587" s="2094">
        <v>19800</v>
      </c>
      <c r="E1587" s="1650">
        <f t="shared" si="24"/>
        <v>9</v>
      </c>
    </row>
    <row r="1588" spans="2:5" ht="16.5" customHeight="1">
      <c r="B1588" s="1486">
        <v>1585</v>
      </c>
      <c r="C1588" s="2094">
        <v>45421.2</v>
      </c>
      <c r="D1588" s="2094">
        <v>19800</v>
      </c>
      <c r="E1588" s="1650">
        <f t="shared" si="24"/>
        <v>10</v>
      </c>
    </row>
    <row r="1589" spans="2:5" ht="16.5" customHeight="1">
      <c r="B1589" s="1486">
        <v>1586</v>
      </c>
      <c r="C1589" s="2094">
        <v>45421.2</v>
      </c>
      <c r="D1589" s="2094">
        <v>19800</v>
      </c>
      <c r="E1589" s="1650">
        <f t="shared" si="24"/>
        <v>11</v>
      </c>
    </row>
    <row r="1590" spans="2:5" ht="16.5" customHeight="1">
      <c r="B1590" s="1486">
        <v>1587</v>
      </c>
      <c r="C1590" s="2094">
        <v>45421.2</v>
      </c>
      <c r="D1590" s="2094">
        <v>19800</v>
      </c>
      <c r="E1590" s="1650">
        <f t="shared" si="24"/>
        <v>12</v>
      </c>
    </row>
    <row r="1591" spans="2:5" ht="16.5" customHeight="1">
      <c r="B1591" s="1486">
        <v>1588</v>
      </c>
      <c r="C1591" s="2094">
        <v>45421.2</v>
      </c>
      <c r="D1591" s="2094">
        <v>19800</v>
      </c>
      <c r="E1591" s="1650">
        <f t="shared" si="24"/>
        <v>13</v>
      </c>
    </row>
    <row r="1592" spans="2:5" ht="16.5" customHeight="1">
      <c r="B1592" s="1486">
        <v>1589</v>
      </c>
      <c r="C1592" s="2094">
        <v>45421.2</v>
      </c>
      <c r="D1592" s="2094">
        <v>19800</v>
      </c>
      <c r="E1592" s="1650">
        <f t="shared" si="24"/>
        <v>14</v>
      </c>
    </row>
    <row r="1593" spans="2:5" ht="16.5" customHeight="1">
      <c r="B1593" s="1486">
        <v>1590</v>
      </c>
      <c r="C1593" s="2094">
        <v>45421.2</v>
      </c>
      <c r="D1593" s="2094">
        <v>19800</v>
      </c>
      <c r="E1593" s="1650">
        <f t="shared" si="24"/>
        <v>15</v>
      </c>
    </row>
    <row r="1594" spans="2:5" ht="16.5" customHeight="1">
      <c r="B1594" s="1486">
        <v>1591</v>
      </c>
      <c r="C1594" s="2094">
        <v>45421.2</v>
      </c>
      <c r="D1594" s="2094">
        <v>19800</v>
      </c>
      <c r="E1594" s="1650">
        <f t="shared" si="24"/>
        <v>16</v>
      </c>
    </row>
    <row r="1595" spans="2:5" ht="16.5" customHeight="1">
      <c r="B1595" s="1486">
        <v>1592</v>
      </c>
      <c r="C1595" s="2094">
        <v>45421.2</v>
      </c>
      <c r="D1595" s="2094">
        <v>19800</v>
      </c>
      <c r="E1595" s="1650">
        <f t="shared" si="24"/>
        <v>17</v>
      </c>
    </row>
    <row r="1596" spans="2:5" ht="16.5" customHeight="1">
      <c r="B1596" s="1486">
        <v>1593</v>
      </c>
      <c r="C1596" s="2094">
        <v>45421.2</v>
      </c>
      <c r="D1596" s="2094">
        <v>19800</v>
      </c>
      <c r="E1596" s="1650">
        <f t="shared" si="24"/>
        <v>18</v>
      </c>
    </row>
    <row r="1597" spans="2:5" ht="16.5" customHeight="1">
      <c r="B1597" s="1486">
        <v>1594</v>
      </c>
      <c r="C1597" s="2094">
        <v>45421.2</v>
      </c>
      <c r="D1597" s="2094">
        <v>19800</v>
      </c>
      <c r="E1597" s="1650">
        <f t="shared" si="24"/>
        <v>19</v>
      </c>
    </row>
    <row r="1598" spans="2:5" ht="16.5" customHeight="1">
      <c r="B1598" s="1486">
        <v>1595</v>
      </c>
      <c r="C1598" s="2094">
        <v>45421.2</v>
      </c>
      <c r="D1598" s="2094">
        <v>19800</v>
      </c>
      <c r="E1598" s="1650">
        <f t="shared" si="24"/>
        <v>20</v>
      </c>
    </row>
    <row r="1599" spans="2:5" ht="16.5" customHeight="1">
      <c r="B1599" s="1486">
        <v>1596</v>
      </c>
      <c r="C1599" s="2094">
        <v>45421.2</v>
      </c>
      <c r="D1599" s="2094">
        <v>19800</v>
      </c>
      <c r="E1599" s="1650">
        <f t="shared" si="24"/>
        <v>21</v>
      </c>
    </row>
    <row r="1600" spans="2:5" ht="16.5" customHeight="1">
      <c r="B1600" s="1486">
        <v>1597</v>
      </c>
      <c r="C1600" s="2094">
        <v>45421.2</v>
      </c>
      <c r="D1600" s="2094">
        <v>19800</v>
      </c>
      <c r="E1600" s="1650">
        <f t="shared" si="24"/>
        <v>22</v>
      </c>
    </row>
    <row r="1601" spans="2:5" ht="16.5" customHeight="1">
      <c r="B1601" s="1486">
        <v>1598</v>
      </c>
      <c r="C1601" s="2094">
        <v>45421.2</v>
      </c>
      <c r="D1601" s="2094">
        <v>19800</v>
      </c>
      <c r="E1601" s="1650">
        <f t="shared" si="24"/>
        <v>23</v>
      </c>
    </row>
    <row r="1602" spans="2:5" ht="16.5" customHeight="1">
      <c r="B1602" s="1486">
        <v>1599</v>
      </c>
      <c r="C1602" s="2094">
        <v>45421.2</v>
      </c>
      <c r="D1602" s="2094">
        <v>19800</v>
      </c>
      <c r="E1602" s="1650">
        <f t="shared" si="24"/>
        <v>24</v>
      </c>
    </row>
    <row r="1603" spans="2:5" ht="16.5" customHeight="1">
      <c r="B1603" s="1486">
        <v>1600</v>
      </c>
      <c r="C1603" s="2094">
        <v>53578.8</v>
      </c>
      <c r="D1603" s="2094">
        <v>19800</v>
      </c>
      <c r="E1603" s="1650">
        <f t="shared" si="24"/>
        <v>0</v>
      </c>
    </row>
    <row r="1604" spans="2:5" ht="16.5" customHeight="1">
      <c r="B1604" s="1486">
        <v>1601</v>
      </c>
      <c r="C1604" s="2094">
        <v>53578.8</v>
      </c>
      <c r="D1604" s="2094">
        <v>19800</v>
      </c>
      <c r="E1604" s="1650">
        <f t="shared" ref="E1604:E1667" si="25">MOD(ROW()-3,25)</f>
        <v>1</v>
      </c>
    </row>
    <row r="1605" spans="2:5" ht="16.5" customHeight="1">
      <c r="B1605" s="1486">
        <v>1602</v>
      </c>
      <c r="C1605" s="2094">
        <v>53578.8</v>
      </c>
      <c r="D1605" s="2094">
        <v>19800</v>
      </c>
      <c r="E1605" s="1650">
        <f t="shared" si="25"/>
        <v>2</v>
      </c>
    </row>
    <row r="1606" spans="2:5" ht="16.5" customHeight="1">
      <c r="B1606" s="1486">
        <v>1603</v>
      </c>
      <c r="C1606" s="2094">
        <v>53578.8</v>
      </c>
      <c r="D1606" s="2094">
        <v>19800</v>
      </c>
      <c r="E1606" s="1650">
        <f t="shared" si="25"/>
        <v>3</v>
      </c>
    </row>
    <row r="1607" spans="2:5" ht="16.5" customHeight="1">
      <c r="B1607" s="1486">
        <v>1604</v>
      </c>
      <c r="C1607" s="2094">
        <v>53578.8</v>
      </c>
      <c r="D1607" s="2094">
        <v>19800</v>
      </c>
      <c r="E1607" s="1650">
        <f t="shared" si="25"/>
        <v>4</v>
      </c>
    </row>
    <row r="1608" spans="2:5" ht="16.5" customHeight="1">
      <c r="B1608" s="1486">
        <v>1605</v>
      </c>
      <c r="C1608" s="2094">
        <v>53578.8</v>
      </c>
      <c r="D1608" s="2094">
        <v>19800</v>
      </c>
      <c r="E1608" s="1650">
        <f t="shared" si="25"/>
        <v>5</v>
      </c>
    </row>
    <row r="1609" spans="2:5" ht="16.5" customHeight="1">
      <c r="B1609" s="1486">
        <v>1606</v>
      </c>
      <c r="C1609" s="2094">
        <v>53578.8</v>
      </c>
      <c r="D1609" s="2094">
        <v>19800</v>
      </c>
      <c r="E1609" s="1650">
        <f t="shared" si="25"/>
        <v>6</v>
      </c>
    </row>
    <row r="1610" spans="2:5" ht="16.5" customHeight="1">
      <c r="B1610" s="1486">
        <v>1607</v>
      </c>
      <c r="C1610" s="2094">
        <v>53578.8</v>
      </c>
      <c r="D1610" s="2094">
        <v>19800</v>
      </c>
      <c r="E1610" s="1650">
        <f t="shared" si="25"/>
        <v>7</v>
      </c>
    </row>
    <row r="1611" spans="2:5" ht="16.5" customHeight="1">
      <c r="B1611" s="1486">
        <v>1608</v>
      </c>
      <c r="C1611" s="2094">
        <v>53578.8</v>
      </c>
      <c r="D1611" s="2094">
        <v>19800</v>
      </c>
      <c r="E1611" s="1650">
        <f t="shared" si="25"/>
        <v>8</v>
      </c>
    </row>
    <row r="1612" spans="2:5" ht="16.5" customHeight="1">
      <c r="B1612" s="1486">
        <v>1609</v>
      </c>
      <c r="C1612" s="2094">
        <v>53578.8</v>
      </c>
      <c r="D1612" s="2094">
        <v>19800</v>
      </c>
      <c r="E1612" s="1650">
        <f t="shared" si="25"/>
        <v>9</v>
      </c>
    </row>
    <row r="1613" spans="2:5" ht="16.5" customHeight="1">
      <c r="B1613" s="1486">
        <v>1610</v>
      </c>
      <c r="C1613" s="2094">
        <v>53578.8</v>
      </c>
      <c r="D1613" s="2094">
        <v>19800</v>
      </c>
      <c r="E1613" s="1650">
        <f t="shared" si="25"/>
        <v>10</v>
      </c>
    </row>
    <row r="1614" spans="2:5" ht="16.5" customHeight="1">
      <c r="B1614" s="1486">
        <v>1611</v>
      </c>
      <c r="C1614" s="2094">
        <v>53578.8</v>
      </c>
      <c r="D1614" s="2094">
        <v>19800</v>
      </c>
      <c r="E1614" s="1650">
        <f t="shared" si="25"/>
        <v>11</v>
      </c>
    </row>
    <row r="1615" spans="2:5" ht="16.5" customHeight="1">
      <c r="B1615" s="1486">
        <v>1612</v>
      </c>
      <c r="C1615" s="2094">
        <v>53578.8</v>
      </c>
      <c r="D1615" s="2094">
        <v>19800</v>
      </c>
      <c r="E1615" s="1650">
        <f t="shared" si="25"/>
        <v>12</v>
      </c>
    </row>
    <row r="1616" spans="2:5" ht="16.5" customHeight="1">
      <c r="B1616" s="1486">
        <v>1613</v>
      </c>
      <c r="C1616" s="2094">
        <v>53578.8</v>
      </c>
      <c r="D1616" s="2094">
        <v>19800</v>
      </c>
      <c r="E1616" s="1650">
        <f t="shared" si="25"/>
        <v>13</v>
      </c>
    </row>
    <row r="1617" spans="2:5" ht="16.5" customHeight="1">
      <c r="B1617" s="1486">
        <v>1614</v>
      </c>
      <c r="C1617" s="2094">
        <v>53578.8</v>
      </c>
      <c r="D1617" s="2094">
        <v>19800</v>
      </c>
      <c r="E1617" s="1650">
        <f t="shared" si="25"/>
        <v>14</v>
      </c>
    </row>
    <row r="1618" spans="2:5" ht="16.5" customHeight="1">
      <c r="B1618" s="1486">
        <v>1615</v>
      </c>
      <c r="C1618" s="2094">
        <v>53578.8</v>
      </c>
      <c r="D1618" s="2094">
        <v>19800</v>
      </c>
      <c r="E1618" s="1650">
        <f t="shared" si="25"/>
        <v>15</v>
      </c>
    </row>
    <row r="1619" spans="2:5" ht="16.5" customHeight="1">
      <c r="B1619" s="1486">
        <v>1616</v>
      </c>
      <c r="C1619" s="2094">
        <v>53578.8</v>
      </c>
      <c r="D1619" s="2094">
        <v>19800</v>
      </c>
      <c r="E1619" s="1650">
        <f t="shared" si="25"/>
        <v>16</v>
      </c>
    </row>
    <row r="1620" spans="2:5" ht="16.5" customHeight="1">
      <c r="B1620" s="1486">
        <v>1617</v>
      </c>
      <c r="C1620" s="2094">
        <v>53578.8</v>
      </c>
      <c r="D1620" s="2094">
        <v>19800</v>
      </c>
      <c r="E1620" s="1650">
        <f t="shared" si="25"/>
        <v>17</v>
      </c>
    </row>
    <row r="1621" spans="2:5" ht="16.5" customHeight="1">
      <c r="B1621" s="1486">
        <v>1618</v>
      </c>
      <c r="C1621" s="2094">
        <v>53578.8</v>
      </c>
      <c r="D1621" s="2094">
        <v>19800</v>
      </c>
      <c r="E1621" s="1650">
        <f t="shared" si="25"/>
        <v>18</v>
      </c>
    </row>
    <row r="1622" spans="2:5" ht="16.5" customHeight="1">
      <c r="B1622" s="1486">
        <v>1619</v>
      </c>
      <c r="C1622" s="2094">
        <v>53578.8</v>
      </c>
      <c r="D1622" s="2094">
        <v>19800</v>
      </c>
      <c r="E1622" s="1650">
        <f t="shared" si="25"/>
        <v>19</v>
      </c>
    </row>
    <row r="1623" spans="2:5" ht="16.5" customHeight="1">
      <c r="B1623" s="1486">
        <v>1620</v>
      </c>
      <c r="C1623" s="2094">
        <v>53578.8</v>
      </c>
      <c r="D1623" s="2094">
        <v>19800</v>
      </c>
      <c r="E1623" s="1650">
        <f t="shared" si="25"/>
        <v>20</v>
      </c>
    </row>
    <row r="1624" spans="2:5" ht="16.5" customHeight="1">
      <c r="B1624" s="1486">
        <v>1621</v>
      </c>
      <c r="C1624" s="2094">
        <v>53578.8</v>
      </c>
      <c r="D1624" s="2094">
        <v>19800</v>
      </c>
      <c r="E1624" s="1650">
        <f t="shared" si="25"/>
        <v>21</v>
      </c>
    </row>
    <row r="1625" spans="2:5" ht="16.5" customHeight="1">
      <c r="B1625" s="1486">
        <v>1622</v>
      </c>
      <c r="C1625" s="2094">
        <v>53578.8</v>
      </c>
      <c r="D1625" s="2094">
        <v>19800</v>
      </c>
      <c r="E1625" s="1650">
        <f t="shared" si="25"/>
        <v>22</v>
      </c>
    </row>
    <row r="1626" spans="2:5" ht="16.5" customHeight="1">
      <c r="B1626" s="1486">
        <v>1623</v>
      </c>
      <c r="C1626" s="2094">
        <v>53578.8</v>
      </c>
      <c r="D1626" s="2094">
        <v>19800</v>
      </c>
      <c r="E1626" s="1650">
        <f t="shared" si="25"/>
        <v>23</v>
      </c>
    </row>
    <row r="1627" spans="2:5" ht="16.5" customHeight="1">
      <c r="B1627" s="1486">
        <v>1624</v>
      </c>
      <c r="C1627" s="2094">
        <v>53578.8</v>
      </c>
      <c r="D1627" s="2094">
        <v>19800</v>
      </c>
      <c r="E1627" s="1650">
        <f t="shared" si="25"/>
        <v>24</v>
      </c>
    </row>
    <row r="1628" spans="2:5" ht="16.5" customHeight="1">
      <c r="B1628" s="1486">
        <v>1625</v>
      </c>
      <c r="C1628" s="2094">
        <v>53578.8</v>
      </c>
      <c r="D1628" s="2094">
        <v>21037.5</v>
      </c>
      <c r="E1628" s="1650">
        <f t="shared" si="25"/>
        <v>0</v>
      </c>
    </row>
    <row r="1629" spans="2:5" ht="16.5" customHeight="1">
      <c r="B1629" s="1486">
        <v>1626</v>
      </c>
      <c r="C1629" s="2094">
        <v>53578.8</v>
      </c>
      <c r="D1629" s="2094">
        <v>21037.5</v>
      </c>
      <c r="E1629" s="1650">
        <f t="shared" si="25"/>
        <v>1</v>
      </c>
    </row>
    <row r="1630" spans="2:5" ht="16.5" customHeight="1">
      <c r="B1630" s="1486">
        <v>1627</v>
      </c>
      <c r="C1630" s="2094">
        <v>53578.8</v>
      </c>
      <c r="D1630" s="2094">
        <v>21037.5</v>
      </c>
      <c r="E1630" s="1650">
        <f t="shared" si="25"/>
        <v>2</v>
      </c>
    </row>
    <row r="1631" spans="2:5" ht="16.5" customHeight="1">
      <c r="B1631" s="1486">
        <v>1628</v>
      </c>
      <c r="C1631" s="2094">
        <v>53578.8</v>
      </c>
      <c r="D1631" s="2094">
        <v>21037.5</v>
      </c>
      <c r="E1631" s="1650">
        <f t="shared" si="25"/>
        <v>3</v>
      </c>
    </row>
    <row r="1632" spans="2:5" ht="16.5" customHeight="1">
      <c r="B1632" s="1486">
        <v>1629</v>
      </c>
      <c r="C1632" s="2094">
        <v>53578.8</v>
      </c>
      <c r="D1632" s="2094">
        <v>21037.5</v>
      </c>
      <c r="E1632" s="1650">
        <f t="shared" si="25"/>
        <v>4</v>
      </c>
    </row>
    <row r="1633" spans="2:5" ht="16.5" customHeight="1">
      <c r="B1633" s="1486">
        <v>1630</v>
      </c>
      <c r="C1633" s="2094">
        <v>53578.8</v>
      </c>
      <c r="D1633" s="2094">
        <v>21037.5</v>
      </c>
      <c r="E1633" s="1650">
        <f t="shared" si="25"/>
        <v>5</v>
      </c>
    </row>
    <row r="1634" spans="2:5" ht="16.5" customHeight="1">
      <c r="B1634" s="1486">
        <v>1631</v>
      </c>
      <c r="C1634" s="2094">
        <v>53578.8</v>
      </c>
      <c r="D1634" s="2094">
        <v>21037.5</v>
      </c>
      <c r="E1634" s="1650">
        <f t="shared" si="25"/>
        <v>6</v>
      </c>
    </row>
    <row r="1635" spans="2:5" ht="16.5" customHeight="1">
      <c r="B1635" s="1486">
        <v>1632</v>
      </c>
      <c r="C1635" s="2094">
        <v>53578.8</v>
      </c>
      <c r="D1635" s="2094">
        <v>21037.5</v>
      </c>
      <c r="E1635" s="1650">
        <f t="shared" si="25"/>
        <v>7</v>
      </c>
    </row>
    <row r="1636" spans="2:5" ht="16.5" customHeight="1">
      <c r="B1636" s="1486">
        <v>1633</v>
      </c>
      <c r="C1636" s="2094">
        <v>53578.8</v>
      </c>
      <c r="D1636" s="2094">
        <v>21037.5</v>
      </c>
      <c r="E1636" s="1650">
        <f t="shared" si="25"/>
        <v>8</v>
      </c>
    </row>
    <row r="1637" spans="2:5" ht="16.5" customHeight="1">
      <c r="B1637" s="1486">
        <v>1634</v>
      </c>
      <c r="C1637" s="2094">
        <v>53578.8</v>
      </c>
      <c r="D1637" s="2094">
        <v>21037.5</v>
      </c>
      <c r="E1637" s="1650">
        <f t="shared" si="25"/>
        <v>9</v>
      </c>
    </row>
    <row r="1638" spans="2:5" ht="16.5" customHeight="1">
      <c r="B1638" s="1486">
        <v>1635</v>
      </c>
      <c r="C1638" s="2094">
        <v>53578.8</v>
      </c>
      <c r="D1638" s="2094">
        <v>21037.5</v>
      </c>
      <c r="E1638" s="1650">
        <f t="shared" si="25"/>
        <v>10</v>
      </c>
    </row>
    <row r="1639" spans="2:5" ht="16.5" customHeight="1">
      <c r="B1639" s="1486">
        <v>1636</v>
      </c>
      <c r="C1639" s="2094">
        <v>53578.8</v>
      </c>
      <c r="D1639" s="2094">
        <v>21037.5</v>
      </c>
      <c r="E1639" s="1650">
        <f t="shared" si="25"/>
        <v>11</v>
      </c>
    </row>
    <row r="1640" spans="2:5" ht="16.5" customHeight="1">
      <c r="B1640" s="1486">
        <v>1637</v>
      </c>
      <c r="C1640" s="2094">
        <v>53578.8</v>
      </c>
      <c r="D1640" s="2094">
        <v>21037.5</v>
      </c>
      <c r="E1640" s="1650">
        <f t="shared" si="25"/>
        <v>12</v>
      </c>
    </row>
    <row r="1641" spans="2:5" ht="16.5" customHeight="1">
      <c r="B1641" s="1486">
        <v>1638</v>
      </c>
      <c r="C1641" s="2094">
        <v>53578.8</v>
      </c>
      <c r="D1641" s="2094">
        <v>21037.5</v>
      </c>
      <c r="E1641" s="1650">
        <f t="shared" si="25"/>
        <v>13</v>
      </c>
    </row>
    <row r="1642" spans="2:5" ht="16.5" customHeight="1">
      <c r="B1642" s="1486">
        <v>1639</v>
      </c>
      <c r="C1642" s="2094">
        <v>53578.8</v>
      </c>
      <c r="D1642" s="2094">
        <v>21037.5</v>
      </c>
      <c r="E1642" s="1650">
        <f t="shared" si="25"/>
        <v>14</v>
      </c>
    </row>
    <row r="1643" spans="2:5" ht="16.5" customHeight="1">
      <c r="B1643" s="1486">
        <v>1640</v>
      </c>
      <c r="C1643" s="2094">
        <v>53578.8</v>
      </c>
      <c r="D1643" s="2094">
        <v>21037.5</v>
      </c>
      <c r="E1643" s="1650">
        <f t="shared" si="25"/>
        <v>15</v>
      </c>
    </row>
    <row r="1644" spans="2:5" ht="16.5" customHeight="1">
      <c r="B1644" s="1486">
        <v>1641</v>
      </c>
      <c r="C1644" s="2094">
        <v>53578.8</v>
      </c>
      <c r="D1644" s="2094">
        <v>21037.5</v>
      </c>
      <c r="E1644" s="1650">
        <f t="shared" si="25"/>
        <v>16</v>
      </c>
    </row>
    <row r="1645" spans="2:5" ht="16.5" customHeight="1">
      <c r="B1645" s="1486">
        <v>1642</v>
      </c>
      <c r="C1645" s="2094">
        <v>53578.8</v>
      </c>
      <c r="D1645" s="2094">
        <v>21037.5</v>
      </c>
      <c r="E1645" s="1650">
        <f t="shared" si="25"/>
        <v>17</v>
      </c>
    </row>
    <row r="1646" spans="2:5" ht="16.5" customHeight="1">
      <c r="B1646" s="1486">
        <v>1643</v>
      </c>
      <c r="C1646" s="2094">
        <v>53578.8</v>
      </c>
      <c r="D1646" s="2094">
        <v>21037.5</v>
      </c>
      <c r="E1646" s="1650">
        <f t="shared" si="25"/>
        <v>18</v>
      </c>
    </row>
    <row r="1647" spans="2:5" ht="16.5" customHeight="1">
      <c r="B1647" s="1486">
        <v>1644</v>
      </c>
      <c r="C1647" s="2094">
        <v>53578.8</v>
      </c>
      <c r="D1647" s="2094">
        <v>21037.5</v>
      </c>
      <c r="E1647" s="1650">
        <f t="shared" si="25"/>
        <v>19</v>
      </c>
    </row>
    <row r="1648" spans="2:5" ht="16.5" customHeight="1">
      <c r="B1648" s="1486">
        <v>1645</v>
      </c>
      <c r="C1648" s="2094">
        <v>53578.8</v>
      </c>
      <c r="D1648" s="2094">
        <v>21037.5</v>
      </c>
      <c r="E1648" s="1650">
        <f t="shared" si="25"/>
        <v>20</v>
      </c>
    </row>
    <row r="1649" spans="2:5" ht="16.5" customHeight="1">
      <c r="B1649" s="1486">
        <v>1646</v>
      </c>
      <c r="C1649" s="2094">
        <v>53578.8</v>
      </c>
      <c r="D1649" s="2094">
        <v>21037.5</v>
      </c>
      <c r="E1649" s="1650">
        <f t="shared" si="25"/>
        <v>21</v>
      </c>
    </row>
    <row r="1650" spans="2:5" ht="16.5" customHeight="1">
      <c r="B1650" s="1486">
        <v>1647</v>
      </c>
      <c r="C1650" s="2094">
        <v>53578.8</v>
      </c>
      <c r="D1650" s="2094">
        <v>21037.5</v>
      </c>
      <c r="E1650" s="1650">
        <f t="shared" si="25"/>
        <v>22</v>
      </c>
    </row>
    <row r="1651" spans="2:5" ht="16.5" customHeight="1">
      <c r="B1651" s="1486">
        <v>1648</v>
      </c>
      <c r="C1651" s="2094">
        <v>53578.8</v>
      </c>
      <c r="D1651" s="2094">
        <v>21037.5</v>
      </c>
      <c r="E1651" s="1650">
        <f t="shared" si="25"/>
        <v>23</v>
      </c>
    </row>
    <row r="1652" spans="2:5" ht="16.5" customHeight="1">
      <c r="B1652" s="1486">
        <v>1649</v>
      </c>
      <c r="C1652" s="2094">
        <v>53578.8</v>
      </c>
      <c r="D1652" s="2094">
        <v>21037.5</v>
      </c>
      <c r="E1652" s="1650">
        <f t="shared" si="25"/>
        <v>24</v>
      </c>
    </row>
    <row r="1653" spans="2:5" ht="16.5" customHeight="1">
      <c r="B1653" s="1486">
        <v>1650</v>
      </c>
      <c r="C1653" s="2094">
        <v>56927.475000000006</v>
      </c>
      <c r="D1653" s="2094">
        <v>21037.5</v>
      </c>
      <c r="E1653" s="1650">
        <f t="shared" si="25"/>
        <v>0</v>
      </c>
    </row>
    <row r="1654" spans="2:5" ht="16.5" customHeight="1">
      <c r="B1654" s="1486">
        <v>1651</v>
      </c>
      <c r="C1654" s="2094">
        <v>56927.475000000006</v>
      </c>
      <c r="D1654" s="2094">
        <v>21037.5</v>
      </c>
      <c r="E1654" s="1650">
        <f t="shared" si="25"/>
        <v>1</v>
      </c>
    </row>
    <row r="1655" spans="2:5" ht="16.5" customHeight="1">
      <c r="B1655" s="1486">
        <v>1652</v>
      </c>
      <c r="C1655" s="2094">
        <v>56927.475000000006</v>
      </c>
      <c r="D1655" s="2094">
        <v>21037.5</v>
      </c>
      <c r="E1655" s="1650">
        <f t="shared" si="25"/>
        <v>2</v>
      </c>
    </row>
    <row r="1656" spans="2:5" ht="16.5" customHeight="1">
      <c r="B1656" s="1486">
        <v>1653</v>
      </c>
      <c r="C1656" s="2094">
        <v>56927.475000000006</v>
      </c>
      <c r="D1656" s="2094">
        <v>21037.5</v>
      </c>
      <c r="E1656" s="1650">
        <f t="shared" si="25"/>
        <v>3</v>
      </c>
    </row>
    <row r="1657" spans="2:5" ht="16.5" customHeight="1">
      <c r="B1657" s="1486">
        <v>1654</v>
      </c>
      <c r="C1657" s="2094">
        <v>56927.475000000006</v>
      </c>
      <c r="D1657" s="2094">
        <v>21037.5</v>
      </c>
      <c r="E1657" s="1650">
        <f t="shared" si="25"/>
        <v>4</v>
      </c>
    </row>
    <row r="1658" spans="2:5" ht="16.5" customHeight="1">
      <c r="B1658" s="1486">
        <v>1655</v>
      </c>
      <c r="C1658" s="2094">
        <v>56927.475000000006</v>
      </c>
      <c r="D1658" s="2094">
        <v>21037.5</v>
      </c>
      <c r="E1658" s="1650">
        <f t="shared" si="25"/>
        <v>5</v>
      </c>
    </row>
    <row r="1659" spans="2:5" ht="16.5" customHeight="1">
      <c r="B1659" s="1486">
        <v>1656</v>
      </c>
      <c r="C1659" s="2094">
        <v>56927.475000000006</v>
      </c>
      <c r="D1659" s="2094">
        <v>21037.5</v>
      </c>
      <c r="E1659" s="1650">
        <f t="shared" si="25"/>
        <v>6</v>
      </c>
    </row>
    <row r="1660" spans="2:5" ht="16.5" customHeight="1">
      <c r="B1660" s="1486">
        <v>1657</v>
      </c>
      <c r="C1660" s="2094">
        <v>56927.475000000006</v>
      </c>
      <c r="D1660" s="2094">
        <v>21037.5</v>
      </c>
      <c r="E1660" s="1650">
        <f t="shared" si="25"/>
        <v>7</v>
      </c>
    </row>
    <row r="1661" spans="2:5" ht="16.5" customHeight="1">
      <c r="B1661" s="1486">
        <v>1658</v>
      </c>
      <c r="C1661" s="2094">
        <v>56927.475000000006</v>
      </c>
      <c r="D1661" s="2094">
        <v>21037.5</v>
      </c>
      <c r="E1661" s="1650">
        <f t="shared" si="25"/>
        <v>8</v>
      </c>
    </row>
    <row r="1662" spans="2:5" ht="16.5" customHeight="1">
      <c r="B1662" s="1486">
        <v>1659</v>
      </c>
      <c r="C1662" s="2094">
        <v>56927.475000000006</v>
      </c>
      <c r="D1662" s="2094">
        <v>21037.5</v>
      </c>
      <c r="E1662" s="1650">
        <f t="shared" si="25"/>
        <v>9</v>
      </c>
    </row>
    <row r="1663" spans="2:5" ht="16.5" customHeight="1">
      <c r="B1663" s="1486">
        <v>1660</v>
      </c>
      <c r="C1663" s="2094">
        <v>56927.475000000006</v>
      </c>
      <c r="D1663" s="2094">
        <v>21037.5</v>
      </c>
      <c r="E1663" s="1650">
        <f t="shared" si="25"/>
        <v>10</v>
      </c>
    </row>
    <row r="1664" spans="2:5" ht="16.5" customHeight="1">
      <c r="B1664" s="1486">
        <v>1661</v>
      </c>
      <c r="C1664" s="2094">
        <v>56927.475000000006</v>
      </c>
      <c r="D1664" s="2094">
        <v>21037.5</v>
      </c>
      <c r="E1664" s="1650">
        <f t="shared" si="25"/>
        <v>11</v>
      </c>
    </row>
    <row r="1665" spans="2:5" ht="16.5" customHeight="1">
      <c r="B1665" s="1486">
        <v>1662</v>
      </c>
      <c r="C1665" s="2094">
        <v>56927.475000000006</v>
      </c>
      <c r="D1665" s="2094">
        <v>21037.5</v>
      </c>
      <c r="E1665" s="1650">
        <f t="shared" si="25"/>
        <v>12</v>
      </c>
    </row>
    <row r="1666" spans="2:5" ht="16.5" customHeight="1">
      <c r="B1666" s="1486">
        <v>1663</v>
      </c>
      <c r="C1666" s="2094">
        <v>56927.475000000006</v>
      </c>
      <c r="D1666" s="2094">
        <v>21037.5</v>
      </c>
      <c r="E1666" s="1650">
        <f t="shared" si="25"/>
        <v>13</v>
      </c>
    </row>
    <row r="1667" spans="2:5" ht="16.5" customHeight="1">
      <c r="B1667" s="1486">
        <v>1664</v>
      </c>
      <c r="C1667" s="2094">
        <v>56927.475000000006</v>
      </c>
      <c r="D1667" s="2094">
        <v>21037.5</v>
      </c>
      <c r="E1667" s="1650">
        <f t="shared" si="25"/>
        <v>14</v>
      </c>
    </row>
    <row r="1668" spans="2:5" ht="16.5" customHeight="1">
      <c r="B1668" s="1486">
        <v>1665</v>
      </c>
      <c r="C1668" s="2094">
        <v>56927.475000000006</v>
      </c>
      <c r="D1668" s="2094">
        <v>21037.5</v>
      </c>
      <c r="E1668" s="1650">
        <f t="shared" ref="E1668:E1731" si="26">MOD(ROW()-3,25)</f>
        <v>15</v>
      </c>
    </row>
    <row r="1669" spans="2:5" ht="16.5" customHeight="1">
      <c r="B1669" s="1486">
        <v>1666</v>
      </c>
      <c r="C1669" s="2094">
        <v>56927.475000000006</v>
      </c>
      <c r="D1669" s="2094">
        <v>21037.5</v>
      </c>
      <c r="E1669" s="1650">
        <f t="shared" si="26"/>
        <v>16</v>
      </c>
    </row>
    <row r="1670" spans="2:5" ht="16.5" customHeight="1">
      <c r="B1670" s="1486">
        <v>1667</v>
      </c>
      <c r="C1670" s="2094">
        <v>56927.475000000006</v>
      </c>
      <c r="D1670" s="2094">
        <v>21037.5</v>
      </c>
      <c r="E1670" s="1650">
        <f t="shared" si="26"/>
        <v>17</v>
      </c>
    </row>
    <row r="1671" spans="2:5" ht="16.5" customHeight="1">
      <c r="B1671" s="1486">
        <v>1668</v>
      </c>
      <c r="C1671" s="2094">
        <v>56927.475000000006</v>
      </c>
      <c r="D1671" s="2094">
        <v>21037.5</v>
      </c>
      <c r="E1671" s="1650">
        <f t="shared" si="26"/>
        <v>18</v>
      </c>
    </row>
    <row r="1672" spans="2:5" ht="16.5" customHeight="1">
      <c r="B1672" s="1486">
        <v>1669</v>
      </c>
      <c r="C1672" s="2094">
        <v>56927.475000000006</v>
      </c>
      <c r="D1672" s="2094">
        <v>21037.5</v>
      </c>
      <c r="E1672" s="1650">
        <f t="shared" si="26"/>
        <v>19</v>
      </c>
    </row>
    <row r="1673" spans="2:5" ht="16.5" customHeight="1">
      <c r="B1673" s="1486">
        <v>1670</v>
      </c>
      <c r="C1673" s="2094">
        <v>56927.475000000006</v>
      </c>
      <c r="D1673" s="2094">
        <v>21037.5</v>
      </c>
      <c r="E1673" s="1650">
        <f t="shared" si="26"/>
        <v>20</v>
      </c>
    </row>
    <row r="1674" spans="2:5" ht="16.5" customHeight="1">
      <c r="B1674" s="1486">
        <v>1671</v>
      </c>
      <c r="C1674" s="2094">
        <v>56927.475000000006</v>
      </c>
      <c r="D1674" s="2094">
        <v>21037.5</v>
      </c>
      <c r="E1674" s="1650">
        <f t="shared" si="26"/>
        <v>21</v>
      </c>
    </row>
    <row r="1675" spans="2:5" ht="16.5" customHeight="1">
      <c r="B1675" s="1486">
        <v>1672</v>
      </c>
      <c r="C1675" s="2094">
        <v>56927.475000000006</v>
      </c>
      <c r="D1675" s="2094">
        <v>21037.5</v>
      </c>
      <c r="E1675" s="1650">
        <f t="shared" si="26"/>
        <v>22</v>
      </c>
    </row>
    <row r="1676" spans="2:5" ht="16.5" customHeight="1">
      <c r="B1676" s="1486">
        <v>1673</v>
      </c>
      <c r="C1676" s="2094">
        <v>56927.475000000006</v>
      </c>
      <c r="D1676" s="2094">
        <v>21037.5</v>
      </c>
      <c r="E1676" s="1650">
        <f t="shared" si="26"/>
        <v>23</v>
      </c>
    </row>
    <row r="1677" spans="2:5" ht="16.5" customHeight="1">
      <c r="B1677" s="1486">
        <v>1674</v>
      </c>
      <c r="C1677" s="2094">
        <v>56927.475000000006</v>
      </c>
      <c r="D1677" s="2094">
        <v>21037.5</v>
      </c>
      <c r="E1677" s="1650">
        <f t="shared" si="26"/>
        <v>24</v>
      </c>
    </row>
    <row r="1678" spans="2:5" ht="16.5" customHeight="1">
      <c r="B1678" s="1486">
        <v>1675</v>
      </c>
      <c r="C1678" s="2094">
        <v>56927.475000000006</v>
      </c>
      <c r="D1678" s="2094">
        <v>22312.5</v>
      </c>
      <c r="E1678" s="1650">
        <f t="shared" si="26"/>
        <v>0</v>
      </c>
    </row>
    <row r="1679" spans="2:5" ht="16.5" customHeight="1">
      <c r="B1679" s="1486">
        <v>1676</v>
      </c>
      <c r="C1679" s="2094">
        <v>56927.475000000006</v>
      </c>
      <c r="D1679" s="2094">
        <v>22312.5</v>
      </c>
      <c r="E1679" s="1650">
        <f t="shared" si="26"/>
        <v>1</v>
      </c>
    </row>
    <row r="1680" spans="2:5" ht="16.5" customHeight="1">
      <c r="B1680" s="1486">
        <v>1677</v>
      </c>
      <c r="C1680" s="2094">
        <v>56927.475000000006</v>
      </c>
      <c r="D1680" s="2094">
        <v>22312.5</v>
      </c>
      <c r="E1680" s="1650">
        <f t="shared" si="26"/>
        <v>2</v>
      </c>
    </row>
    <row r="1681" spans="2:5" ht="16.5" customHeight="1">
      <c r="B1681" s="1486">
        <v>1678</v>
      </c>
      <c r="C1681" s="2094">
        <v>56927.475000000006</v>
      </c>
      <c r="D1681" s="2094">
        <v>22312.5</v>
      </c>
      <c r="E1681" s="1650">
        <f t="shared" si="26"/>
        <v>3</v>
      </c>
    </row>
    <row r="1682" spans="2:5" ht="16.5" customHeight="1">
      <c r="B1682" s="1486">
        <v>1679</v>
      </c>
      <c r="C1682" s="2094">
        <v>56927.475000000006</v>
      </c>
      <c r="D1682" s="2094">
        <v>22312.5</v>
      </c>
      <c r="E1682" s="1650">
        <f t="shared" si="26"/>
        <v>4</v>
      </c>
    </row>
    <row r="1683" spans="2:5" ht="16.5" customHeight="1">
      <c r="B1683" s="1486">
        <v>1680</v>
      </c>
      <c r="C1683" s="2094">
        <v>56927.475000000006</v>
      </c>
      <c r="D1683" s="2094">
        <v>22312.5</v>
      </c>
      <c r="E1683" s="1650">
        <f t="shared" si="26"/>
        <v>5</v>
      </c>
    </row>
    <row r="1684" spans="2:5" ht="16.5" customHeight="1">
      <c r="B1684" s="1486">
        <v>1681</v>
      </c>
      <c r="C1684" s="2094">
        <v>56927.475000000006</v>
      </c>
      <c r="D1684" s="2094">
        <v>22312.5</v>
      </c>
      <c r="E1684" s="1650">
        <f t="shared" si="26"/>
        <v>6</v>
      </c>
    </row>
    <row r="1685" spans="2:5" ht="16.5" customHeight="1">
      <c r="B1685" s="1486">
        <v>1682</v>
      </c>
      <c r="C1685" s="2094">
        <v>56927.475000000006</v>
      </c>
      <c r="D1685" s="2094">
        <v>22312.5</v>
      </c>
      <c r="E1685" s="1650">
        <f t="shared" si="26"/>
        <v>7</v>
      </c>
    </row>
    <row r="1686" spans="2:5" ht="16.5" customHeight="1">
      <c r="B1686" s="1486">
        <v>1683</v>
      </c>
      <c r="C1686" s="2094">
        <v>56927.475000000006</v>
      </c>
      <c r="D1686" s="2094">
        <v>22312.5</v>
      </c>
      <c r="E1686" s="1650">
        <f t="shared" si="26"/>
        <v>8</v>
      </c>
    </row>
    <row r="1687" spans="2:5" ht="16.5" customHeight="1">
      <c r="B1687" s="1486">
        <v>1684</v>
      </c>
      <c r="C1687" s="2094">
        <v>56927.475000000006</v>
      </c>
      <c r="D1687" s="2094">
        <v>22312.5</v>
      </c>
      <c r="E1687" s="1650">
        <f t="shared" si="26"/>
        <v>9</v>
      </c>
    </row>
    <row r="1688" spans="2:5" ht="16.5" customHeight="1">
      <c r="B1688" s="1486">
        <v>1685</v>
      </c>
      <c r="C1688" s="2094">
        <v>56927.475000000006</v>
      </c>
      <c r="D1688" s="2094">
        <v>22312.5</v>
      </c>
      <c r="E1688" s="1650">
        <f t="shared" si="26"/>
        <v>10</v>
      </c>
    </row>
    <row r="1689" spans="2:5" ht="16.5" customHeight="1">
      <c r="B1689" s="1486">
        <v>1686</v>
      </c>
      <c r="C1689" s="2094">
        <v>56927.475000000006</v>
      </c>
      <c r="D1689" s="2094">
        <v>22312.5</v>
      </c>
      <c r="E1689" s="1650">
        <f t="shared" si="26"/>
        <v>11</v>
      </c>
    </row>
    <row r="1690" spans="2:5" ht="16.5" customHeight="1">
      <c r="B1690" s="1486">
        <v>1687</v>
      </c>
      <c r="C1690" s="2094">
        <v>56927.475000000006</v>
      </c>
      <c r="D1690" s="2094">
        <v>22312.5</v>
      </c>
      <c r="E1690" s="1650">
        <f t="shared" si="26"/>
        <v>12</v>
      </c>
    </row>
    <row r="1691" spans="2:5" ht="16.5" customHeight="1">
      <c r="B1691" s="1486">
        <v>1688</v>
      </c>
      <c r="C1691" s="2094">
        <v>56927.475000000006</v>
      </c>
      <c r="D1691" s="2094">
        <v>22312.5</v>
      </c>
      <c r="E1691" s="1650">
        <f t="shared" si="26"/>
        <v>13</v>
      </c>
    </row>
    <row r="1692" spans="2:5" ht="16.5" customHeight="1">
      <c r="B1692" s="1486">
        <v>1689</v>
      </c>
      <c r="C1692" s="2094">
        <v>56927.475000000006</v>
      </c>
      <c r="D1692" s="2094">
        <v>22312.5</v>
      </c>
      <c r="E1692" s="1650">
        <f t="shared" si="26"/>
        <v>14</v>
      </c>
    </row>
    <row r="1693" spans="2:5" ht="16.5" customHeight="1">
      <c r="B1693" s="1486">
        <v>1690</v>
      </c>
      <c r="C1693" s="2094">
        <v>56927.475000000006</v>
      </c>
      <c r="D1693" s="2094">
        <v>22312.5</v>
      </c>
      <c r="E1693" s="1650">
        <f t="shared" si="26"/>
        <v>15</v>
      </c>
    </row>
    <row r="1694" spans="2:5" ht="16.5" customHeight="1">
      <c r="B1694" s="1486">
        <v>1691</v>
      </c>
      <c r="C1694" s="2094">
        <v>56927.475000000006</v>
      </c>
      <c r="D1694" s="2094">
        <v>22312.5</v>
      </c>
      <c r="E1694" s="1650">
        <f t="shared" si="26"/>
        <v>16</v>
      </c>
    </row>
    <row r="1695" spans="2:5" ht="16.5" customHeight="1">
      <c r="B1695" s="1486">
        <v>1692</v>
      </c>
      <c r="C1695" s="2094">
        <v>56927.475000000006</v>
      </c>
      <c r="D1695" s="2094">
        <v>22312.5</v>
      </c>
      <c r="E1695" s="1650">
        <f t="shared" si="26"/>
        <v>17</v>
      </c>
    </row>
    <row r="1696" spans="2:5" ht="16.5" customHeight="1">
      <c r="B1696" s="1486">
        <v>1693</v>
      </c>
      <c r="C1696" s="2094">
        <v>56927.475000000006</v>
      </c>
      <c r="D1696" s="2094">
        <v>22312.5</v>
      </c>
      <c r="E1696" s="1650">
        <f t="shared" si="26"/>
        <v>18</v>
      </c>
    </row>
    <row r="1697" spans="2:5" ht="16.5" customHeight="1">
      <c r="B1697" s="1486">
        <v>1694</v>
      </c>
      <c r="C1697" s="2094">
        <v>56927.475000000006</v>
      </c>
      <c r="D1697" s="2094">
        <v>22312.5</v>
      </c>
      <c r="E1697" s="1650">
        <f t="shared" si="26"/>
        <v>19</v>
      </c>
    </row>
    <row r="1698" spans="2:5" ht="16.5" customHeight="1">
      <c r="B1698" s="1486">
        <v>1695</v>
      </c>
      <c r="C1698" s="2094">
        <v>56927.475000000006</v>
      </c>
      <c r="D1698" s="2094">
        <v>22312.5</v>
      </c>
      <c r="E1698" s="1650">
        <f t="shared" si="26"/>
        <v>20</v>
      </c>
    </row>
    <row r="1699" spans="2:5" ht="16.5" customHeight="1">
      <c r="B1699" s="1486">
        <v>1696</v>
      </c>
      <c r="C1699" s="2094">
        <v>56927.475000000006</v>
      </c>
      <c r="D1699" s="2094">
        <v>22312.5</v>
      </c>
      <c r="E1699" s="1650">
        <f t="shared" si="26"/>
        <v>21</v>
      </c>
    </row>
    <row r="1700" spans="2:5" ht="16.5" customHeight="1">
      <c r="B1700" s="1486">
        <v>1697</v>
      </c>
      <c r="C1700" s="2094">
        <v>56927.475000000006</v>
      </c>
      <c r="D1700" s="2094">
        <v>22312.5</v>
      </c>
      <c r="E1700" s="1650">
        <f t="shared" si="26"/>
        <v>22</v>
      </c>
    </row>
    <row r="1701" spans="2:5" ht="16.5" customHeight="1">
      <c r="B1701" s="1486">
        <v>1698</v>
      </c>
      <c r="C1701" s="2094">
        <v>56927.475000000006</v>
      </c>
      <c r="D1701" s="2094">
        <v>22312.5</v>
      </c>
      <c r="E1701" s="1650">
        <f t="shared" si="26"/>
        <v>23</v>
      </c>
    </row>
    <row r="1702" spans="2:5" ht="16.5" customHeight="1">
      <c r="B1702" s="1486">
        <v>1699</v>
      </c>
      <c r="C1702" s="2094">
        <v>56927.475000000006</v>
      </c>
      <c r="D1702" s="2094">
        <v>22312.5</v>
      </c>
      <c r="E1702" s="1650">
        <f t="shared" si="26"/>
        <v>24</v>
      </c>
    </row>
    <row r="1703" spans="2:5" ht="16.5" customHeight="1">
      <c r="B1703" s="1486">
        <v>1700</v>
      </c>
      <c r="C1703" s="2094">
        <v>60377.625</v>
      </c>
      <c r="D1703" s="2094">
        <v>22312.5</v>
      </c>
      <c r="E1703" s="1650">
        <f t="shared" si="26"/>
        <v>0</v>
      </c>
    </row>
    <row r="1704" spans="2:5" ht="16.5" customHeight="1">
      <c r="B1704" s="1486">
        <v>1701</v>
      </c>
      <c r="C1704" s="2094">
        <v>60377.625</v>
      </c>
      <c r="D1704" s="2094">
        <v>22312.5</v>
      </c>
      <c r="E1704" s="1650">
        <f t="shared" si="26"/>
        <v>1</v>
      </c>
    </row>
    <row r="1705" spans="2:5" ht="16.5" customHeight="1">
      <c r="B1705" s="1486">
        <v>1702</v>
      </c>
      <c r="C1705" s="2094">
        <v>60377.625</v>
      </c>
      <c r="D1705" s="2094">
        <v>22312.5</v>
      </c>
      <c r="E1705" s="1650">
        <f t="shared" si="26"/>
        <v>2</v>
      </c>
    </row>
    <row r="1706" spans="2:5" ht="16.5" customHeight="1">
      <c r="B1706" s="1486">
        <v>1703</v>
      </c>
      <c r="C1706" s="2094">
        <v>60377.625</v>
      </c>
      <c r="D1706" s="2094">
        <v>22312.5</v>
      </c>
      <c r="E1706" s="1650">
        <f t="shared" si="26"/>
        <v>3</v>
      </c>
    </row>
    <row r="1707" spans="2:5" ht="16.5" customHeight="1">
      <c r="B1707" s="1486">
        <v>1704</v>
      </c>
      <c r="C1707" s="2094">
        <v>60377.625</v>
      </c>
      <c r="D1707" s="2094">
        <v>22312.5</v>
      </c>
      <c r="E1707" s="1650">
        <f t="shared" si="26"/>
        <v>4</v>
      </c>
    </row>
    <row r="1708" spans="2:5" ht="16.5" customHeight="1">
      <c r="B1708" s="1486">
        <v>1705</v>
      </c>
      <c r="C1708" s="2094">
        <v>60377.625</v>
      </c>
      <c r="D1708" s="2094">
        <v>22312.5</v>
      </c>
      <c r="E1708" s="1650">
        <f t="shared" si="26"/>
        <v>5</v>
      </c>
    </row>
    <row r="1709" spans="2:5" ht="16.5" customHeight="1">
      <c r="B1709" s="1486">
        <v>1706</v>
      </c>
      <c r="C1709" s="2094">
        <v>60377.625</v>
      </c>
      <c r="D1709" s="2094">
        <v>22312.5</v>
      </c>
      <c r="E1709" s="1650">
        <f t="shared" si="26"/>
        <v>6</v>
      </c>
    </row>
    <row r="1710" spans="2:5" ht="16.5" customHeight="1">
      <c r="B1710" s="1486">
        <v>1707</v>
      </c>
      <c r="C1710" s="2094">
        <v>60377.625</v>
      </c>
      <c r="D1710" s="2094">
        <v>22312.5</v>
      </c>
      <c r="E1710" s="1650">
        <f t="shared" si="26"/>
        <v>7</v>
      </c>
    </row>
    <row r="1711" spans="2:5" ht="16.5" customHeight="1">
      <c r="B1711" s="1486">
        <v>1708</v>
      </c>
      <c r="C1711" s="2094">
        <v>60377.625</v>
      </c>
      <c r="D1711" s="2094">
        <v>22312.5</v>
      </c>
      <c r="E1711" s="1650">
        <f t="shared" si="26"/>
        <v>8</v>
      </c>
    </row>
    <row r="1712" spans="2:5" ht="16.5" customHeight="1">
      <c r="B1712" s="1486">
        <v>1709</v>
      </c>
      <c r="C1712" s="2094">
        <v>60377.625</v>
      </c>
      <c r="D1712" s="2094">
        <v>22312.5</v>
      </c>
      <c r="E1712" s="1650">
        <f t="shared" si="26"/>
        <v>9</v>
      </c>
    </row>
    <row r="1713" spans="2:5" ht="16.5" customHeight="1">
      <c r="B1713" s="1486">
        <v>1710</v>
      </c>
      <c r="C1713" s="2094">
        <v>60377.625</v>
      </c>
      <c r="D1713" s="2094">
        <v>22312.5</v>
      </c>
      <c r="E1713" s="1650">
        <f t="shared" si="26"/>
        <v>10</v>
      </c>
    </row>
    <row r="1714" spans="2:5" ht="16.5" customHeight="1">
      <c r="B1714" s="1486">
        <v>1711</v>
      </c>
      <c r="C1714" s="2094">
        <v>60377.625</v>
      </c>
      <c r="D1714" s="2094">
        <v>22312.5</v>
      </c>
      <c r="E1714" s="1650">
        <f t="shared" si="26"/>
        <v>11</v>
      </c>
    </row>
    <row r="1715" spans="2:5" ht="16.5" customHeight="1">
      <c r="B1715" s="1486">
        <v>1712</v>
      </c>
      <c r="C1715" s="2094">
        <v>60377.625</v>
      </c>
      <c r="D1715" s="2094">
        <v>22312.5</v>
      </c>
      <c r="E1715" s="1650">
        <f t="shared" si="26"/>
        <v>12</v>
      </c>
    </row>
    <row r="1716" spans="2:5" ht="16.5" customHeight="1">
      <c r="B1716" s="1486">
        <v>1713</v>
      </c>
      <c r="C1716" s="2094">
        <v>60377.625</v>
      </c>
      <c r="D1716" s="2094">
        <v>22312.5</v>
      </c>
      <c r="E1716" s="1650">
        <f t="shared" si="26"/>
        <v>13</v>
      </c>
    </row>
    <row r="1717" spans="2:5" ht="16.5" customHeight="1">
      <c r="B1717" s="1486">
        <v>1714</v>
      </c>
      <c r="C1717" s="2094">
        <v>60377.625</v>
      </c>
      <c r="D1717" s="2094">
        <v>22312.5</v>
      </c>
      <c r="E1717" s="1650">
        <f t="shared" si="26"/>
        <v>14</v>
      </c>
    </row>
    <row r="1718" spans="2:5" ht="16.5" customHeight="1">
      <c r="B1718" s="1486">
        <v>1715</v>
      </c>
      <c r="C1718" s="2094">
        <v>60377.625</v>
      </c>
      <c r="D1718" s="2094">
        <v>22312.5</v>
      </c>
      <c r="E1718" s="1650">
        <f t="shared" si="26"/>
        <v>15</v>
      </c>
    </row>
    <row r="1719" spans="2:5" ht="16.5" customHeight="1">
      <c r="B1719" s="1486">
        <v>1716</v>
      </c>
      <c r="C1719" s="2094">
        <v>60377.625</v>
      </c>
      <c r="D1719" s="2094">
        <v>22312.5</v>
      </c>
      <c r="E1719" s="1650">
        <f t="shared" si="26"/>
        <v>16</v>
      </c>
    </row>
    <row r="1720" spans="2:5" ht="16.5" customHeight="1">
      <c r="B1720" s="1486">
        <v>1717</v>
      </c>
      <c r="C1720" s="2094">
        <v>60377.625</v>
      </c>
      <c r="D1720" s="2094">
        <v>22312.5</v>
      </c>
      <c r="E1720" s="1650">
        <f t="shared" si="26"/>
        <v>17</v>
      </c>
    </row>
    <row r="1721" spans="2:5" ht="16.5" customHeight="1">
      <c r="B1721" s="1486">
        <v>1718</v>
      </c>
      <c r="C1721" s="2094">
        <v>60377.625</v>
      </c>
      <c r="D1721" s="2094">
        <v>22312.5</v>
      </c>
      <c r="E1721" s="1650">
        <f t="shared" si="26"/>
        <v>18</v>
      </c>
    </row>
    <row r="1722" spans="2:5" ht="16.5" customHeight="1">
      <c r="B1722" s="1486">
        <v>1719</v>
      </c>
      <c r="C1722" s="2094">
        <v>60377.625</v>
      </c>
      <c r="D1722" s="2094">
        <v>22312.5</v>
      </c>
      <c r="E1722" s="1650">
        <f t="shared" si="26"/>
        <v>19</v>
      </c>
    </row>
    <row r="1723" spans="2:5" ht="16.5" customHeight="1">
      <c r="B1723" s="1486">
        <v>1720</v>
      </c>
      <c r="C1723" s="2094">
        <v>60377.625</v>
      </c>
      <c r="D1723" s="2094">
        <v>22312.5</v>
      </c>
      <c r="E1723" s="1650">
        <f t="shared" si="26"/>
        <v>20</v>
      </c>
    </row>
    <row r="1724" spans="2:5" ht="16.5" customHeight="1">
      <c r="B1724" s="1486">
        <v>1721</v>
      </c>
      <c r="C1724" s="2094">
        <v>60377.625</v>
      </c>
      <c r="D1724" s="2094">
        <v>22312.5</v>
      </c>
      <c r="E1724" s="1650">
        <f t="shared" si="26"/>
        <v>21</v>
      </c>
    </row>
    <row r="1725" spans="2:5" ht="16.5" customHeight="1">
      <c r="B1725" s="1486">
        <v>1722</v>
      </c>
      <c r="C1725" s="2094">
        <v>60377.625</v>
      </c>
      <c r="D1725" s="2094">
        <v>22312.5</v>
      </c>
      <c r="E1725" s="1650">
        <f t="shared" si="26"/>
        <v>22</v>
      </c>
    </row>
    <row r="1726" spans="2:5" ht="16.5" customHeight="1">
      <c r="B1726" s="1486">
        <v>1723</v>
      </c>
      <c r="C1726" s="2094">
        <v>60377.625</v>
      </c>
      <c r="D1726" s="2094">
        <v>22312.5</v>
      </c>
      <c r="E1726" s="1650">
        <f t="shared" si="26"/>
        <v>23</v>
      </c>
    </row>
    <row r="1727" spans="2:5" ht="16.5" customHeight="1">
      <c r="B1727" s="1486">
        <v>1724</v>
      </c>
      <c r="C1727" s="2094">
        <v>60377.625</v>
      </c>
      <c r="D1727" s="2094">
        <v>22312.5</v>
      </c>
      <c r="E1727" s="1650">
        <f t="shared" si="26"/>
        <v>24</v>
      </c>
    </row>
    <row r="1728" spans="2:5" ht="16.5" customHeight="1">
      <c r="B1728" s="1486">
        <v>1725</v>
      </c>
      <c r="C1728" s="2094">
        <v>60377.625</v>
      </c>
      <c r="D1728" s="2094">
        <v>23625</v>
      </c>
      <c r="E1728" s="1650">
        <f t="shared" si="26"/>
        <v>0</v>
      </c>
    </row>
    <row r="1729" spans="2:5" ht="16.5" customHeight="1">
      <c r="B1729" s="1486">
        <v>1726</v>
      </c>
      <c r="C1729" s="2094">
        <v>60377.625</v>
      </c>
      <c r="D1729" s="2094">
        <v>23625</v>
      </c>
      <c r="E1729" s="1650">
        <f t="shared" si="26"/>
        <v>1</v>
      </c>
    </row>
    <row r="1730" spans="2:5" ht="16.5" customHeight="1">
      <c r="B1730" s="1486">
        <v>1727</v>
      </c>
      <c r="C1730" s="2094">
        <v>60377.625</v>
      </c>
      <c r="D1730" s="2094">
        <v>23625</v>
      </c>
      <c r="E1730" s="1650">
        <f t="shared" si="26"/>
        <v>2</v>
      </c>
    </row>
    <row r="1731" spans="2:5" ht="16.5" customHeight="1">
      <c r="B1731" s="1486">
        <v>1728</v>
      </c>
      <c r="C1731" s="2094">
        <v>60377.625</v>
      </c>
      <c r="D1731" s="2094">
        <v>23625</v>
      </c>
      <c r="E1731" s="1650">
        <f t="shared" si="26"/>
        <v>3</v>
      </c>
    </row>
    <row r="1732" spans="2:5" ht="16.5" customHeight="1">
      <c r="B1732" s="1486">
        <v>1729</v>
      </c>
      <c r="C1732" s="2094">
        <v>60377.625</v>
      </c>
      <c r="D1732" s="2094">
        <v>23625</v>
      </c>
      <c r="E1732" s="1650">
        <f t="shared" ref="E1732:E1795" si="27">MOD(ROW()-3,25)</f>
        <v>4</v>
      </c>
    </row>
    <row r="1733" spans="2:5" ht="16.5" customHeight="1">
      <c r="B1733" s="1486">
        <v>1730</v>
      </c>
      <c r="C1733" s="2094">
        <v>60377.625</v>
      </c>
      <c r="D1733" s="2094">
        <v>23625</v>
      </c>
      <c r="E1733" s="1650">
        <f t="shared" si="27"/>
        <v>5</v>
      </c>
    </row>
    <row r="1734" spans="2:5" ht="16.5" customHeight="1">
      <c r="B1734" s="1486">
        <v>1731</v>
      </c>
      <c r="C1734" s="2094">
        <v>60377.625</v>
      </c>
      <c r="D1734" s="2094">
        <v>23625</v>
      </c>
      <c r="E1734" s="1650">
        <f t="shared" si="27"/>
        <v>6</v>
      </c>
    </row>
    <row r="1735" spans="2:5" ht="16.5" customHeight="1">
      <c r="B1735" s="1486">
        <v>1732</v>
      </c>
      <c r="C1735" s="2094">
        <v>60377.625</v>
      </c>
      <c r="D1735" s="2094">
        <v>23625</v>
      </c>
      <c r="E1735" s="1650">
        <f t="shared" si="27"/>
        <v>7</v>
      </c>
    </row>
    <row r="1736" spans="2:5" ht="16.5" customHeight="1">
      <c r="B1736" s="1486">
        <v>1733</v>
      </c>
      <c r="C1736" s="2094">
        <v>60377.625</v>
      </c>
      <c r="D1736" s="2094">
        <v>23625</v>
      </c>
      <c r="E1736" s="1650">
        <f t="shared" si="27"/>
        <v>8</v>
      </c>
    </row>
    <row r="1737" spans="2:5" ht="16.5" customHeight="1">
      <c r="B1737" s="1486">
        <v>1734</v>
      </c>
      <c r="C1737" s="2094">
        <v>60377.625</v>
      </c>
      <c r="D1737" s="2094">
        <v>23625</v>
      </c>
      <c r="E1737" s="1650">
        <f t="shared" si="27"/>
        <v>9</v>
      </c>
    </row>
    <row r="1738" spans="2:5" ht="16.5" customHeight="1">
      <c r="B1738" s="1486">
        <v>1735</v>
      </c>
      <c r="C1738" s="2094">
        <v>60377.625</v>
      </c>
      <c r="D1738" s="2094">
        <v>23625</v>
      </c>
      <c r="E1738" s="1650">
        <f t="shared" si="27"/>
        <v>10</v>
      </c>
    </row>
    <row r="1739" spans="2:5" ht="16.5" customHeight="1">
      <c r="B1739" s="1486">
        <v>1736</v>
      </c>
      <c r="C1739" s="2094">
        <v>60377.625</v>
      </c>
      <c r="D1739" s="2094">
        <v>23625</v>
      </c>
      <c r="E1739" s="1650">
        <f t="shared" si="27"/>
        <v>11</v>
      </c>
    </row>
    <row r="1740" spans="2:5" ht="16.5" customHeight="1">
      <c r="B1740" s="1486">
        <v>1737</v>
      </c>
      <c r="C1740" s="2094">
        <v>60377.625</v>
      </c>
      <c r="D1740" s="2094">
        <v>23625</v>
      </c>
      <c r="E1740" s="1650">
        <f t="shared" si="27"/>
        <v>12</v>
      </c>
    </row>
    <row r="1741" spans="2:5" ht="16.5" customHeight="1">
      <c r="B1741" s="1486">
        <v>1738</v>
      </c>
      <c r="C1741" s="2094">
        <v>60377.625</v>
      </c>
      <c r="D1741" s="2094">
        <v>23625</v>
      </c>
      <c r="E1741" s="1650">
        <f t="shared" si="27"/>
        <v>13</v>
      </c>
    </row>
    <row r="1742" spans="2:5" ht="16.5" customHeight="1">
      <c r="B1742" s="1486">
        <v>1739</v>
      </c>
      <c r="C1742" s="2094">
        <v>60377.625</v>
      </c>
      <c r="D1742" s="2094">
        <v>23625</v>
      </c>
      <c r="E1742" s="1650">
        <f t="shared" si="27"/>
        <v>14</v>
      </c>
    </row>
    <row r="1743" spans="2:5" ht="16.5" customHeight="1">
      <c r="B1743" s="1486">
        <v>1740</v>
      </c>
      <c r="C1743" s="2094">
        <v>60377.625</v>
      </c>
      <c r="D1743" s="2094">
        <v>23625</v>
      </c>
      <c r="E1743" s="1650">
        <f t="shared" si="27"/>
        <v>15</v>
      </c>
    </row>
    <row r="1744" spans="2:5" ht="16.5" customHeight="1">
      <c r="B1744" s="1486">
        <v>1741</v>
      </c>
      <c r="C1744" s="2094">
        <v>60377.625</v>
      </c>
      <c r="D1744" s="2094">
        <v>23625</v>
      </c>
      <c r="E1744" s="1650">
        <f t="shared" si="27"/>
        <v>16</v>
      </c>
    </row>
    <row r="1745" spans="2:5" ht="16.5" customHeight="1">
      <c r="B1745" s="1486">
        <v>1742</v>
      </c>
      <c r="C1745" s="2094">
        <v>60377.625</v>
      </c>
      <c r="D1745" s="2094">
        <v>23625</v>
      </c>
      <c r="E1745" s="1650">
        <f t="shared" si="27"/>
        <v>17</v>
      </c>
    </row>
    <row r="1746" spans="2:5" ht="16.5" customHeight="1">
      <c r="B1746" s="1486">
        <v>1743</v>
      </c>
      <c r="C1746" s="2094">
        <v>60377.625</v>
      </c>
      <c r="D1746" s="2094">
        <v>23625</v>
      </c>
      <c r="E1746" s="1650">
        <f t="shared" si="27"/>
        <v>18</v>
      </c>
    </row>
    <row r="1747" spans="2:5" ht="16.5" customHeight="1">
      <c r="B1747" s="1486">
        <v>1744</v>
      </c>
      <c r="C1747" s="2094">
        <v>60377.625</v>
      </c>
      <c r="D1747" s="2094">
        <v>23625</v>
      </c>
      <c r="E1747" s="1650">
        <f t="shared" si="27"/>
        <v>19</v>
      </c>
    </row>
    <row r="1748" spans="2:5" ht="16.5" customHeight="1">
      <c r="B1748" s="1486">
        <v>1745</v>
      </c>
      <c r="C1748" s="2094">
        <v>60377.625</v>
      </c>
      <c r="D1748" s="2094">
        <v>23625</v>
      </c>
      <c r="E1748" s="1650">
        <f t="shared" si="27"/>
        <v>20</v>
      </c>
    </row>
    <row r="1749" spans="2:5" ht="16.5" customHeight="1">
      <c r="B1749" s="1486">
        <v>1746</v>
      </c>
      <c r="C1749" s="2094">
        <v>60377.625</v>
      </c>
      <c r="D1749" s="2094">
        <v>23625</v>
      </c>
      <c r="E1749" s="1650">
        <f t="shared" si="27"/>
        <v>21</v>
      </c>
    </row>
    <row r="1750" spans="2:5" ht="16.5" customHeight="1">
      <c r="B1750" s="1486">
        <v>1747</v>
      </c>
      <c r="C1750" s="2094">
        <v>60377.625</v>
      </c>
      <c r="D1750" s="2094">
        <v>23625</v>
      </c>
      <c r="E1750" s="1650">
        <f t="shared" si="27"/>
        <v>22</v>
      </c>
    </row>
    <row r="1751" spans="2:5" ht="16.5" customHeight="1">
      <c r="B1751" s="1486">
        <v>1748</v>
      </c>
      <c r="C1751" s="2094">
        <v>60377.625</v>
      </c>
      <c r="D1751" s="2094">
        <v>23625</v>
      </c>
      <c r="E1751" s="1650">
        <f t="shared" si="27"/>
        <v>23</v>
      </c>
    </row>
    <row r="1752" spans="2:5" ht="16.5" customHeight="1">
      <c r="B1752" s="1486">
        <v>1749</v>
      </c>
      <c r="C1752" s="2094">
        <v>60377.625</v>
      </c>
      <c r="D1752" s="2094">
        <v>23625</v>
      </c>
      <c r="E1752" s="1650">
        <f t="shared" si="27"/>
        <v>24</v>
      </c>
    </row>
    <row r="1753" spans="2:5" ht="16.5" customHeight="1">
      <c r="B1753" s="1486">
        <v>1750</v>
      </c>
      <c r="C1753" s="2094">
        <v>63929.25</v>
      </c>
      <c r="D1753" s="2094">
        <v>23625</v>
      </c>
      <c r="E1753" s="1650">
        <f t="shared" si="27"/>
        <v>0</v>
      </c>
    </row>
    <row r="1754" spans="2:5" ht="16.5" customHeight="1">
      <c r="B1754" s="1486">
        <v>1751</v>
      </c>
      <c r="C1754" s="2094">
        <v>63929.25</v>
      </c>
      <c r="D1754" s="2094">
        <v>23625</v>
      </c>
      <c r="E1754" s="1650">
        <f t="shared" si="27"/>
        <v>1</v>
      </c>
    </row>
    <row r="1755" spans="2:5" ht="16.5" customHeight="1">
      <c r="B1755" s="1486">
        <v>1752</v>
      </c>
      <c r="C1755" s="2094">
        <v>63929.25</v>
      </c>
      <c r="D1755" s="2094">
        <v>23625</v>
      </c>
      <c r="E1755" s="1650">
        <f t="shared" si="27"/>
        <v>2</v>
      </c>
    </row>
    <row r="1756" spans="2:5" ht="16.5" customHeight="1">
      <c r="B1756" s="1486">
        <v>1753</v>
      </c>
      <c r="C1756" s="2094">
        <v>63929.25</v>
      </c>
      <c r="D1756" s="2094">
        <v>23625</v>
      </c>
      <c r="E1756" s="1650">
        <f t="shared" si="27"/>
        <v>3</v>
      </c>
    </row>
    <row r="1757" spans="2:5" ht="16.5" customHeight="1">
      <c r="B1757" s="1486">
        <v>1754</v>
      </c>
      <c r="C1757" s="2094">
        <v>63929.25</v>
      </c>
      <c r="D1757" s="2094">
        <v>23625</v>
      </c>
      <c r="E1757" s="1650">
        <f t="shared" si="27"/>
        <v>4</v>
      </c>
    </row>
    <row r="1758" spans="2:5" ht="16.5" customHeight="1">
      <c r="B1758" s="1486">
        <v>1755</v>
      </c>
      <c r="C1758" s="2094">
        <v>63929.25</v>
      </c>
      <c r="D1758" s="2094">
        <v>23625</v>
      </c>
      <c r="E1758" s="1650">
        <f t="shared" si="27"/>
        <v>5</v>
      </c>
    </row>
    <row r="1759" spans="2:5" ht="16.5" customHeight="1">
      <c r="B1759" s="1486">
        <v>1756</v>
      </c>
      <c r="C1759" s="2094">
        <v>63929.25</v>
      </c>
      <c r="D1759" s="2094">
        <v>23625</v>
      </c>
      <c r="E1759" s="1650">
        <f t="shared" si="27"/>
        <v>6</v>
      </c>
    </row>
    <row r="1760" spans="2:5" ht="16.5" customHeight="1">
      <c r="B1760" s="1486">
        <v>1757</v>
      </c>
      <c r="C1760" s="2094">
        <v>63929.25</v>
      </c>
      <c r="D1760" s="2094">
        <v>23625</v>
      </c>
      <c r="E1760" s="1650">
        <f t="shared" si="27"/>
        <v>7</v>
      </c>
    </row>
    <row r="1761" spans="2:5" ht="16.5" customHeight="1">
      <c r="B1761" s="1486">
        <v>1758</v>
      </c>
      <c r="C1761" s="2094">
        <v>63929.25</v>
      </c>
      <c r="D1761" s="2094">
        <v>23625</v>
      </c>
      <c r="E1761" s="1650">
        <f t="shared" si="27"/>
        <v>8</v>
      </c>
    </row>
    <row r="1762" spans="2:5" ht="16.5" customHeight="1">
      <c r="B1762" s="1486">
        <v>1759</v>
      </c>
      <c r="C1762" s="2094">
        <v>63929.25</v>
      </c>
      <c r="D1762" s="2094">
        <v>23625</v>
      </c>
      <c r="E1762" s="1650">
        <f t="shared" si="27"/>
        <v>9</v>
      </c>
    </row>
    <row r="1763" spans="2:5" ht="16.5" customHeight="1">
      <c r="B1763" s="1486">
        <v>1760</v>
      </c>
      <c r="C1763" s="2094">
        <v>63929.25</v>
      </c>
      <c r="D1763" s="2094">
        <v>23625</v>
      </c>
      <c r="E1763" s="1650">
        <f t="shared" si="27"/>
        <v>10</v>
      </c>
    </row>
    <row r="1764" spans="2:5" ht="16.5" customHeight="1">
      <c r="B1764" s="1486">
        <v>1761</v>
      </c>
      <c r="C1764" s="2094">
        <v>63929.25</v>
      </c>
      <c r="D1764" s="2094">
        <v>23625</v>
      </c>
      <c r="E1764" s="1650">
        <f t="shared" si="27"/>
        <v>11</v>
      </c>
    </row>
    <row r="1765" spans="2:5" ht="16.5" customHeight="1">
      <c r="B1765" s="1486">
        <v>1762</v>
      </c>
      <c r="C1765" s="2094">
        <v>63929.25</v>
      </c>
      <c r="D1765" s="2094">
        <v>23625</v>
      </c>
      <c r="E1765" s="1650">
        <f t="shared" si="27"/>
        <v>12</v>
      </c>
    </row>
    <row r="1766" spans="2:5" ht="16.5" customHeight="1">
      <c r="B1766" s="1486">
        <v>1763</v>
      </c>
      <c r="C1766" s="2094">
        <v>63929.25</v>
      </c>
      <c r="D1766" s="2094">
        <v>23625</v>
      </c>
      <c r="E1766" s="1650">
        <f t="shared" si="27"/>
        <v>13</v>
      </c>
    </row>
    <row r="1767" spans="2:5" ht="16.5" customHeight="1">
      <c r="B1767" s="1486">
        <v>1764</v>
      </c>
      <c r="C1767" s="2094">
        <v>63929.25</v>
      </c>
      <c r="D1767" s="2094">
        <v>23625</v>
      </c>
      <c r="E1767" s="1650">
        <f t="shared" si="27"/>
        <v>14</v>
      </c>
    </row>
    <row r="1768" spans="2:5" ht="16.5" customHeight="1">
      <c r="B1768" s="1486">
        <v>1765</v>
      </c>
      <c r="C1768" s="2094">
        <v>63929.25</v>
      </c>
      <c r="D1768" s="2094">
        <v>23625</v>
      </c>
      <c r="E1768" s="1650">
        <f t="shared" si="27"/>
        <v>15</v>
      </c>
    </row>
    <row r="1769" spans="2:5" ht="16.5" customHeight="1">
      <c r="B1769" s="1486">
        <v>1766</v>
      </c>
      <c r="C1769" s="2094">
        <v>63929.25</v>
      </c>
      <c r="D1769" s="2094">
        <v>23625</v>
      </c>
      <c r="E1769" s="1650">
        <f t="shared" si="27"/>
        <v>16</v>
      </c>
    </row>
    <row r="1770" spans="2:5" ht="16.5" customHeight="1">
      <c r="B1770" s="1486">
        <v>1767</v>
      </c>
      <c r="C1770" s="2094">
        <v>63929.25</v>
      </c>
      <c r="D1770" s="2094">
        <v>23625</v>
      </c>
      <c r="E1770" s="1650">
        <f t="shared" si="27"/>
        <v>17</v>
      </c>
    </row>
    <row r="1771" spans="2:5" ht="16.5" customHeight="1">
      <c r="B1771" s="1486">
        <v>1768</v>
      </c>
      <c r="C1771" s="2094">
        <v>63929.25</v>
      </c>
      <c r="D1771" s="2094">
        <v>23625</v>
      </c>
      <c r="E1771" s="1650">
        <f t="shared" si="27"/>
        <v>18</v>
      </c>
    </row>
    <row r="1772" spans="2:5" ht="16.5" customHeight="1">
      <c r="B1772" s="1486">
        <v>1769</v>
      </c>
      <c r="C1772" s="2094">
        <v>63929.25</v>
      </c>
      <c r="D1772" s="2094">
        <v>23625</v>
      </c>
      <c r="E1772" s="1650">
        <f t="shared" si="27"/>
        <v>19</v>
      </c>
    </row>
    <row r="1773" spans="2:5" ht="16.5" customHeight="1">
      <c r="B1773" s="1486">
        <v>1770</v>
      </c>
      <c r="C1773" s="2094">
        <v>63929.25</v>
      </c>
      <c r="D1773" s="2094">
        <v>23625</v>
      </c>
      <c r="E1773" s="1650">
        <f t="shared" si="27"/>
        <v>20</v>
      </c>
    </row>
    <row r="1774" spans="2:5" ht="16.5" customHeight="1">
      <c r="B1774" s="1486">
        <v>1771</v>
      </c>
      <c r="C1774" s="2094">
        <v>63929.25</v>
      </c>
      <c r="D1774" s="2094">
        <v>23625</v>
      </c>
      <c r="E1774" s="1650">
        <f t="shared" si="27"/>
        <v>21</v>
      </c>
    </row>
    <row r="1775" spans="2:5" ht="16.5" customHeight="1">
      <c r="B1775" s="1486">
        <v>1772</v>
      </c>
      <c r="C1775" s="2094">
        <v>63929.25</v>
      </c>
      <c r="D1775" s="2094">
        <v>23625</v>
      </c>
      <c r="E1775" s="1650">
        <f t="shared" si="27"/>
        <v>22</v>
      </c>
    </row>
    <row r="1776" spans="2:5" ht="16.5" customHeight="1">
      <c r="B1776" s="1486">
        <v>1773</v>
      </c>
      <c r="C1776" s="2094">
        <v>63929.25</v>
      </c>
      <c r="D1776" s="2094">
        <v>23625</v>
      </c>
      <c r="E1776" s="1650">
        <f t="shared" si="27"/>
        <v>23</v>
      </c>
    </row>
    <row r="1777" spans="2:5" ht="16.5" customHeight="1">
      <c r="B1777" s="1486">
        <v>1774</v>
      </c>
      <c r="C1777" s="2094">
        <v>63929.25</v>
      </c>
      <c r="D1777" s="2094">
        <v>23625</v>
      </c>
      <c r="E1777" s="1650">
        <f t="shared" si="27"/>
        <v>24</v>
      </c>
    </row>
    <row r="1778" spans="2:5" ht="16.5" customHeight="1">
      <c r="B1778" s="1486">
        <v>1775</v>
      </c>
      <c r="C1778" s="2094">
        <v>63929.25</v>
      </c>
      <c r="D1778" s="2094">
        <v>24975</v>
      </c>
      <c r="E1778" s="1650">
        <f t="shared" si="27"/>
        <v>0</v>
      </c>
    </row>
    <row r="1779" spans="2:5" ht="16.5" customHeight="1">
      <c r="B1779" s="1486">
        <v>1776</v>
      </c>
      <c r="C1779" s="2094">
        <v>63929.25</v>
      </c>
      <c r="D1779" s="2094">
        <v>24975</v>
      </c>
      <c r="E1779" s="1650">
        <f t="shared" si="27"/>
        <v>1</v>
      </c>
    </row>
    <row r="1780" spans="2:5" ht="16.5" customHeight="1">
      <c r="B1780" s="1486">
        <v>1777</v>
      </c>
      <c r="C1780" s="2094">
        <v>63929.25</v>
      </c>
      <c r="D1780" s="2094">
        <v>24975</v>
      </c>
      <c r="E1780" s="1650">
        <f t="shared" si="27"/>
        <v>2</v>
      </c>
    </row>
    <row r="1781" spans="2:5" ht="16.5" customHeight="1">
      <c r="B1781" s="1486">
        <v>1778</v>
      </c>
      <c r="C1781" s="2094">
        <v>63929.25</v>
      </c>
      <c r="D1781" s="2094">
        <v>24975</v>
      </c>
      <c r="E1781" s="1650">
        <f t="shared" si="27"/>
        <v>3</v>
      </c>
    </row>
    <row r="1782" spans="2:5" ht="16.5" customHeight="1">
      <c r="B1782" s="1486">
        <v>1779</v>
      </c>
      <c r="C1782" s="2094">
        <v>63929.25</v>
      </c>
      <c r="D1782" s="2094">
        <v>24975</v>
      </c>
      <c r="E1782" s="1650">
        <f t="shared" si="27"/>
        <v>4</v>
      </c>
    </row>
    <row r="1783" spans="2:5" ht="16.5" customHeight="1">
      <c r="B1783" s="1486">
        <v>1780</v>
      </c>
      <c r="C1783" s="2094">
        <v>63929.25</v>
      </c>
      <c r="D1783" s="2094">
        <v>24975</v>
      </c>
      <c r="E1783" s="1650">
        <f t="shared" si="27"/>
        <v>5</v>
      </c>
    </row>
    <row r="1784" spans="2:5" ht="16.5" customHeight="1">
      <c r="B1784" s="1486">
        <v>1781</v>
      </c>
      <c r="C1784" s="2094">
        <v>63929.25</v>
      </c>
      <c r="D1784" s="2094">
        <v>24975</v>
      </c>
      <c r="E1784" s="1650">
        <f t="shared" si="27"/>
        <v>6</v>
      </c>
    </row>
    <row r="1785" spans="2:5" ht="16.5" customHeight="1">
      <c r="B1785" s="1486">
        <v>1782</v>
      </c>
      <c r="C1785" s="2094">
        <v>63929.25</v>
      </c>
      <c r="D1785" s="2094">
        <v>24975</v>
      </c>
      <c r="E1785" s="1650">
        <f t="shared" si="27"/>
        <v>7</v>
      </c>
    </row>
    <row r="1786" spans="2:5" ht="16.5" customHeight="1">
      <c r="B1786" s="1486">
        <v>1783</v>
      </c>
      <c r="C1786" s="2094">
        <v>63929.25</v>
      </c>
      <c r="D1786" s="2094">
        <v>24975</v>
      </c>
      <c r="E1786" s="1650">
        <f t="shared" si="27"/>
        <v>8</v>
      </c>
    </row>
    <row r="1787" spans="2:5" ht="16.5" customHeight="1">
      <c r="B1787" s="1486">
        <v>1784</v>
      </c>
      <c r="C1787" s="2094">
        <v>63929.25</v>
      </c>
      <c r="D1787" s="2094">
        <v>24975</v>
      </c>
      <c r="E1787" s="1650">
        <f t="shared" si="27"/>
        <v>9</v>
      </c>
    </row>
    <row r="1788" spans="2:5" ht="16.5" customHeight="1">
      <c r="B1788" s="1486">
        <v>1785</v>
      </c>
      <c r="C1788" s="2094">
        <v>63929.25</v>
      </c>
      <c r="D1788" s="2094">
        <v>24975</v>
      </c>
      <c r="E1788" s="1650">
        <f t="shared" si="27"/>
        <v>10</v>
      </c>
    </row>
    <row r="1789" spans="2:5" ht="16.5" customHeight="1">
      <c r="B1789" s="1486">
        <v>1786</v>
      </c>
      <c r="C1789" s="2094">
        <v>63929.25</v>
      </c>
      <c r="D1789" s="2094">
        <v>24975</v>
      </c>
      <c r="E1789" s="1650">
        <f t="shared" si="27"/>
        <v>11</v>
      </c>
    </row>
    <row r="1790" spans="2:5" ht="16.5" customHeight="1">
      <c r="B1790" s="1486">
        <v>1787</v>
      </c>
      <c r="C1790" s="2094">
        <v>63929.25</v>
      </c>
      <c r="D1790" s="2094">
        <v>24975</v>
      </c>
      <c r="E1790" s="1650">
        <f t="shared" si="27"/>
        <v>12</v>
      </c>
    </row>
    <row r="1791" spans="2:5" ht="16.5" customHeight="1">
      <c r="B1791" s="1486">
        <v>1788</v>
      </c>
      <c r="C1791" s="2094">
        <v>63929.25</v>
      </c>
      <c r="D1791" s="2094">
        <v>24975</v>
      </c>
      <c r="E1791" s="1650">
        <f t="shared" si="27"/>
        <v>13</v>
      </c>
    </row>
    <row r="1792" spans="2:5" ht="16.5" customHeight="1">
      <c r="B1792" s="1486">
        <v>1789</v>
      </c>
      <c r="C1792" s="2094">
        <v>63929.25</v>
      </c>
      <c r="D1792" s="2094">
        <v>24975</v>
      </c>
      <c r="E1792" s="1650">
        <f t="shared" si="27"/>
        <v>14</v>
      </c>
    </row>
    <row r="1793" spans="2:5" ht="16.5" customHeight="1">
      <c r="B1793" s="1486">
        <v>1790</v>
      </c>
      <c r="C1793" s="2094">
        <v>63929.25</v>
      </c>
      <c r="D1793" s="2094">
        <v>24975</v>
      </c>
      <c r="E1793" s="1650">
        <f t="shared" si="27"/>
        <v>15</v>
      </c>
    </row>
    <row r="1794" spans="2:5" ht="16.5" customHeight="1">
      <c r="B1794" s="1486">
        <v>1791</v>
      </c>
      <c r="C1794" s="2094">
        <v>63929.25</v>
      </c>
      <c r="D1794" s="2094">
        <v>24975</v>
      </c>
      <c r="E1794" s="1650">
        <f t="shared" si="27"/>
        <v>16</v>
      </c>
    </row>
    <row r="1795" spans="2:5" ht="16.5" customHeight="1">
      <c r="B1795" s="1486">
        <v>1792</v>
      </c>
      <c r="C1795" s="2094">
        <v>63929.25</v>
      </c>
      <c r="D1795" s="2094">
        <v>24975</v>
      </c>
      <c r="E1795" s="1650">
        <f t="shared" si="27"/>
        <v>17</v>
      </c>
    </row>
    <row r="1796" spans="2:5" ht="16.5" customHeight="1">
      <c r="B1796" s="1486">
        <v>1793</v>
      </c>
      <c r="C1796" s="2094">
        <v>63929.25</v>
      </c>
      <c r="D1796" s="2094">
        <v>24975</v>
      </c>
      <c r="E1796" s="1650">
        <f t="shared" ref="E1796:E1859" si="28">MOD(ROW()-3,25)</f>
        <v>18</v>
      </c>
    </row>
    <row r="1797" spans="2:5" ht="16.5" customHeight="1">
      <c r="B1797" s="1486">
        <v>1794</v>
      </c>
      <c r="C1797" s="2094">
        <v>63929.25</v>
      </c>
      <c r="D1797" s="2094">
        <v>24975</v>
      </c>
      <c r="E1797" s="1650">
        <f t="shared" si="28"/>
        <v>19</v>
      </c>
    </row>
    <row r="1798" spans="2:5" ht="16.5" customHeight="1">
      <c r="B1798" s="1486">
        <v>1795</v>
      </c>
      <c r="C1798" s="2094">
        <v>63929.25</v>
      </c>
      <c r="D1798" s="2094">
        <v>24975</v>
      </c>
      <c r="E1798" s="1650">
        <f t="shared" si="28"/>
        <v>20</v>
      </c>
    </row>
    <row r="1799" spans="2:5" ht="16.5" customHeight="1">
      <c r="B1799" s="1486">
        <v>1796</v>
      </c>
      <c r="C1799" s="2094">
        <v>63929.25</v>
      </c>
      <c r="D1799" s="2094">
        <v>24975</v>
      </c>
      <c r="E1799" s="1650">
        <f t="shared" si="28"/>
        <v>21</v>
      </c>
    </row>
    <row r="1800" spans="2:5" ht="16.5" customHeight="1">
      <c r="B1800" s="1486">
        <v>1797</v>
      </c>
      <c r="C1800" s="2094">
        <v>63929.25</v>
      </c>
      <c r="D1800" s="2094">
        <v>24975</v>
      </c>
      <c r="E1800" s="1650">
        <f t="shared" si="28"/>
        <v>22</v>
      </c>
    </row>
    <row r="1801" spans="2:5" ht="16.5" customHeight="1">
      <c r="B1801" s="1486">
        <v>1798</v>
      </c>
      <c r="C1801" s="2094">
        <v>63929.25</v>
      </c>
      <c r="D1801" s="2094">
        <v>24975</v>
      </c>
      <c r="E1801" s="1650">
        <f t="shared" si="28"/>
        <v>23</v>
      </c>
    </row>
    <row r="1802" spans="2:5" ht="16.5" customHeight="1">
      <c r="B1802" s="1486">
        <v>1799</v>
      </c>
      <c r="C1802" s="2094">
        <v>63929.25</v>
      </c>
      <c r="D1802" s="2094">
        <v>24975</v>
      </c>
      <c r="E1802" s="1650">
        <f t="shared" si="28"/>
        <v>24</v>
      </c>
    </row>
    <row r="1803" spans="2:5" ht="16.5" customHeight="1">
      <c r="B1803" s="1486">
        <v>1800</v>
      </c>
      <c r="C1803" s="2094">
        <v>67582.350000000006</v>
      </c>
      <c r="D1803" s="2094">
        <v>24975</v>
      </c>
      <c r="E1803" s="1650">
        <f t="shared" si="28"/>
        <v>0</v>
      </c>
    </row>
    <row r="1804" spans="2:5" ht="16.5" customHeight="1">
      <c r="B1804" s="1486">
        <v>1801</v>
      </c>
      <c r="C1804" s="2094">
        <v>67582.350000000006</v>
      </c>
      <c r="D1804" s="2094">
        <v>24975</v>
      </c>
      <c r="E1804" s="1650">
        <f t="shared" si="28"/>
        <v>1</v>
      </c>
    </row>
    <row r="1805" spans="2:5" ht="16.5" customHeight="1">
      <c r="B1805" s="1486">
        <v>1802</v>
      </c>
      <c r="C1805" s="2094">
        <v>67582.350000000006</v>
      </c>
      <c r="D1805" s="2094">
        <v>24975</v>
      </c>
      <c r="E1805" s="1650">
        <f t="shared" si="28"/>
        <v>2</v>
      </c>
    </row>
    <row r="1806" spans="2:5" ht="16.5" customHeight="1">
      <c r="B1806" s="1486">
        <v>1803</v>
      </c>
      <c r="C1806" s="2094">
        <v>67582.350000000006</v>
      </c>
      <c r="D1806" s="2094">
        <v>24975</v>
      </c>
      <c r="E1806" s="1650">
        <f t="shared" si="28"/>
        <v>3</v>
      </c>
    </row>
    <row r="1807" spans="2:5" ht="16.5" customHeight="1">
      <c r="B1807" s="1486">
        <v>1804</v>
      </c>
      <c r="C1807" s="2094">
        <v>67582.350000000006</v>
      </c>
      <c r="D1807" s="2094">
        <v>24975</v>
      </c>
      <c r="E1807" s="1650">
        <f t="shared" si="28"/>
        <v>4</v>
      </c>
    </row>
    <row r="1808" spans="2:5" ht="16.5" customHeight="1">
      <c r="B1808" s="1486">
        <v>1805</v>
      </c>
      <c r="C1808" s="2094">
        <v>67582.350000000006</v>
      </c>
      <c r="D1808" s="2094">
        <v>24975</v>
      </c>
      <c r="E1808" s="1650">
        <f t="shared" si="28"/>
        <v>5</v>
      </c>
    </row>
    <row r="1809" spans="2:5" ht="16.5" customHeight="1">
      <c r="B1809" s="1486">
        <v>1806</v>
      </c>
      <c r="C1809" s="2094">
        <v>67582.350000000006</v>
      </c>
      <c r="D1809" s="2094">
        <v>24975</v>
      </c>
      <c r="E1809" s="1650">
        <f t="shared" si="28"/>
        <v>6</v>
      </c>
    </row>
    <row r="1810" spans="2:5" ht="16.5" customHeight="1">
      <c r="B1810" s="1486">
        <v>1807</v>
      </c>
      <c r="C1810" s="2094">
        <v>67582.350000000006</v>
      </c>
      <c r="D1810" s="2094">
        <v>24975</v>
      </c>
      <c r="E1810" s="1650">
        <f t="shared" si="28"/>
        <v>7</v>
      </c>
    </row>
    <row r="1811" spans="2:5" ht="16.5" customHeight="1">
      <c r="B1811" s="1486">
        <v>1808</v>
      </c>
      <c r="C1811" s="2094">
        <v>67582.350000000006</v>
      </c>
      <c r="D1811" s="2094">
        <v>24975</v>
      </c>
      <c r="E1811" s="1650">
        <f t="shared" si="28"/>
        <v>8</v>
      </c>
    </row>
    <row r="1812" spans="2:5" ht="16.5" customHeight="1">
      <c r="B1812" s="1486">
        <v>1809</v>
      </c>
      <c r="C1812" s="2094">
        <v>67582.350000000006</v>
      </c>
      <c r="D1812" s="2094">
        <v>24975</v>
      </c>
      <c r="E1812" s="1650">
        <f t="shared" si="28"/>
        <v>9</v>
      </c>
    </row>
    <row r="1813" spans="2:5" ht="16.5" customHeight="1">
      <c r="B1813" s="1486">
        <v>1810</v>
      </c>
      <c r="C1813" s="2094">
        <v>67582.350000000006</v>
      </c>
      <c r="D1813" s="2094">
        <v>24975</v>
      </c>
      <c r="E1813" s="1650">
        <f t="shared" si="28"/>
        <v>10</v>
      </c>
    </row>
    <row r="1814" spans="2:5" ht="16.5" customHeight="1">
      <c r="B1814" s="1486">
        <v>1811</v>
      </c>
      <c r="C1814" s="2094">
        <v>67582.350000000006</v>
      </c>
      <c r="D1814" s="2094">
        <v>24975</v>
      </c>
      <c r="E1814" s="1650">
        <f t="shared" si="28"/>
        <v>11</v>
      </c>
    </row>
    <row r="1815" spans="2:5" ht="16.5" customHeight="1">
      <c r="B1815" s="1486">
        <v>1812</v>
      </c>
      <c r="C1815" s="2094">
        <v>67582.350000000006</v>
      </c>
      <c r="D1815" s="2094">
        <v>24975</v>
      </c>
      <c r="E1815" s="1650">
        <f t="shared" si="28"/>
        <v>12</v>
      </c>
    </row>
    <row r="1816" spans="2:5" ht="16.5" customHeight="1">
      <c r="B1816" s="1486">
        <v>1813</v>
      </c>
      <c r="C1816" s="2094">
        <v>67582.350000000006</v>
      </c>
      <c r="D1816" s="2094">
        <v>24975</v>
      </c>
      <c r="E1816" s="1650">
        <f t="shared" si="28"/>
        <v>13</v>
      </c>
    </row>
    <row r="1817" spans="2:5" ht="16.5" customHeight="1">
      <c r="B1817" s="1486">
        <v>1814</v>
      </c>
      <c r="C1817" s="2094">
        <v>67582.350000000006</v>
      </c>
      <c r="D1817" s="2094">
        <v>24975</v>
      </c>
      <c r="E1817" s="1650">
        <f t="shared" si="28"/>
        <v>14</v>
      </c>
    </row>
    <row r="1818" spans="2:5" ht="16.5" customHeight="1">
      <c r="B1818" s="1486">
        <v>1815</v>
      </c>
      <c r="C1818" s="2094">
        <v>67582.350000000006</v>
      </c>
      <c r="D1818" s="2094">
        <v>24975</v>
      </c>
      <c r="E1818" s="1650">
        <f t="shared" si="28"/>
        <v>15</v>
      </c>
    </row>
    <row r="1819" spans="2:5" ht="16.5" customHeight="1">
      <c r="B1819" s="1486">
        <v>1816</v>
      </c>
      <c r="C1819" s="2094">
        <v>67582.350000000006</v>
      </c>
      <c r="D1819" s="2094">
        <v>24975</v>
      </c>
      <c r="E1819" s="1650">
        <f t="shared" si="28"/>
        <v>16</v>
      </c>
    </row>
    <row r="1820" spans="2:5" ht="16.5" customHeight="1">
      <c r="B1820" s="1486">
        <v>1817</v>
      </c>
      <c r="C1820" s="2094">
        <v>67582.350000000006</v>
      </c>
      <c r="D1820" s="2094">
        <v>24975</v>
      </c>
      <c r="E1820" s="1650">
        <f t="shared" si="28"/>
        <v>17</v>
      </c>
    </row>
    <row r="1821" spans="2:5" ht="16.5" customHeight="1">
      <c r="B1821" s="1486">
        <v>1818</v>
      </c>
      <c r="C1821" s="2094">
        <v>67582.350000000006</v>
      </c>
      <c r="D1821" s="2094">
        <v>24975</v>
      </c>
      <c r="E1821" s="1650">
        <f t="shared" si="28"/>
        <v>18</v>
      </c>
    </row>
    <row r="1822" spans="2:5" ht="16.5" customHeight="1">
      <c r="B1822" s="1486">
        <v>1819</v>
      </c>
      <c r="C1822" s="2094">
        <v>67582.350000000006</v>
      </c>
      <c r="D1822" s="2094">
        <v>24975</v>
      </c>
      <c r="E1822" s="1650">
        <f t="shared" si="28"/>
        <v>19</v>
      </c>
    </row>
    <row r="1823" spans="2:5" ht="16.5" customHeight="1">
      <c r="B1823" s="1486">
        <v>1820</v>
      </c>
      <c r="C1823" s="2094">
        <v>67582.350000000006</v>
      </c>
      <c r="D1823" s="2094">
        <v>24975</v>
      </c>
      <c r="E1823" s="1650">
        <f t="shared" si="28"/>
        <v>20</v>
      </c>
    </row>
    <row r="1824" spans="2:5" ht="16.5" customHeight="1">
      <c r="B1824" s="1486">
        <v>1821</v>
      </c>
      <c r="C1824" s="2094">
        <v>67582.350000000006</v>
      </c>
      <c r="D1824" s="2094">
        <v>24975</v>
      </c>
      <c r="E1824" s="1650">
        <f t="shared" si="28"/>
        <v>21</v>
      </c>
    </row>
    <row r="1825" spans="2:5" ht="16.5" customHeight="1">
      <c r="B1825" s="1486">
        <v>1822</v>
      </c>
      <c r="C1825" s="2094">
        <v>67582.350000000006</v>
      </c>
      <c r="D1825" s="2094">
        <v>24975</v>
      </c>
      <c r="E1825" s="1650">
        <f t="shared" si="28"/>
        <v>22</v>
      </c>
    </row>
    <row r="1826" spans="2:5" ht="16.5" customHeight="1">
      <c r="B1826" s="1486">
        <v>1823</v>
      </c>
      <c r="C1826" s="2094">
        <v>67582.350000000006</v>
      </c>
      <c r="D1826" s="2094">
        <v>24975</v>
      </c>
      <c r="E1826" s="1650">
        <f t="shared" si="28"/>
        <v>23</v>
      </c>
    </row>
    <row r="1827" spans="2:5" ht="16.5" customHeight="1">
      <c r="B1827" s="1486">
        <v>1824</v>
      </c>
      <c r="C1827" s="2094">
        <v>67582.350000000006</v>
      </c>
      <c r="D1827" s="2094">
        <v>24975</v>
      </c>
      <c r="E1827" s="1650">
        <f t="shared" si="28"/>
        <v>24</v>
      </c>
    </row>
    <row r="1828" spans="2:5" ht="16.5" customHeight="1">
      <c r="B1828" s="1486">
        <v>1825</v>
      </c>
      <c r="C1828" s="2094">
        <v>67582.350000000006</v>
      </c>
      <c r="D1828" s="2094">
        <v>26362.5</v>
      </c>
      <c r="E1828" s="1650">
        <f t="shared" si="28"/>
        <v>0</v>
      </c>
    </row>
    <row r="1829" spans="2:5" ht="16.5" customHeight="1">
      <c r="B1829" s="1486">
        <v>1826</v>
      </c>
      <c r="C1829" s="2094">
        <v>67582.350000000006</v>
      </c>
      <c r="D1829" s="2094">
        <v>26362.5</v>
      </c>
      <c r="E1829" s="1650">
        <f t="shared" si="28"/>
        <v>1</v>
      </c>
    </row>
    <row r="1830" spans="2:5" ht="16.5" customHeight="1">
      <c r="B1830" s="1486">
        <v>1827</v>
      </c>
      <c r="C1830" s="2094">
        <v>67582.350000000006</v>
      </c>
      <c r="D1830" s="2094">
        <v>26362.5</v>
      </c>
      <c r="E1830" s="1650">
        <f t="shared" si="28"/>
        <v>2</v>
      </c>
    </row>
    <row r="1831" spans="2:5" ht="16.5" customHeight="1">
      <c r="B1831" s="1486">
        <v>1828</v>
      </c>
      <c r="C1831" s="2094">
        <v>67582.350000000006</v>
      </c>
      <c r="D1831" s="2094">
        <v>26362.5</v>
      </c>
      <c r="E1831" s="1650">
        <f t="shared" si="28"/>
        <v>3</v>
      </c>
    </row>
    <row r="1832" spans="2:5" ht="16.5" customHeight="1">
      <c r="B1832" s="1486">
        <v>1829</v>
      </c>
      <c r="C1832" s="2094">
        <v>67582.350000000006</v>
      </c>
      <c r="D1832" s="2094">
        <v>26362.5</v>
      </c>
      <c r="E1832" s="1650">
        <f t="shared" si="28"/>
        <v>4</v>
      </c>
    </row>
    <row r="1833" spans="2:5" ht="16.5" customHeight="1">
      <c r="B1833" s="1486">
        <v>1830</v>
      </c>
      <c r="C1833" s="2094">
        <v>67582.350000000006</v>
      </c>
      <c r="D1833" s="2094">
        <v>26362.5</v>
      </c>
      <c r="E1833" s="1650">
        <f t="shared" si="28"/>
        <v>5</v>
      </c>
    </row>
    <row r="1834" spans="2:5" ht="16.5" customHeight="1">
      <c r="B1834" s="1486">
        <v>1831</v>
      </c>
      <c r="C1834" s="2094">
        <v>67582.350000000006</v>
      </c>
      <c r="D1834" s="2094">
        <v>26362.5</v>
      </c>
      <c r="E1834" s="1650">
        <f t="shared" si="28"/>
        <v>6</v>
      </c>
    </row>
    <row r="1835" spans="2:5" ht="16.5" customHeight="1">
      <c r="B1835" s="1486">
        <v>1832</v>
      </c>
      <c r="C1835" s="2094">
        <v>67582.350000000006</v>
      </c>
      <c r="D1835" s="2094">
        <v>26362.5</v>
      </c>
      <c r="E1835" s="1650">
        <f t="shared" si="28"/>
        <v>7</v>
      </c>
    </row>
    <row r="1836" spans="2:5" ht="16.5" customHeight="1">
      <c r="B1836" s="1486">
        <v>1833</v>
      </c>
      <c r="C1836" s="2094">
        <v>67582.350000000006</v>
      </c>
      <c r="D1836" s="2094">
        <v>26362.5</v>
      </c>
      <c r="E1836" s="1650">
        <f t="shared" si="28"/>
        <v>8</v>
      </c>
    </row>
    <row r="1837" spans="2:5" ht="16.5" customHeight="1">
      <c r="B1837" s="1486">
        <v>1834</v>
      </c>
      <c r="C1837" s="2094">
        <v>67582.350000000006</v>
      </c>
      <c r="D1837" s="2094">
        <v>26362.5</v>
      </c>
      <c r="E1837" s="1650">
        <f t="shared" si="28"/>
        <v>9</v>
      </c>
    </row>
    <row r="1838" spans="2:5" ht="16.5" customHeight="1">
      <c r="B1838" s="1486">
        <v>1835</v>
      </c>
      <c r="C1838" s="2094">
        <v>67582.350000000006</v>
      </c>
      <c r="D1838" s="2094">
        <v>26362.5</v>
      </c>
      <c r="E1838" s="1650">
        <f t="shared" si="28"/>
        <v>10</v>
      </c>
    </row>
    <row r="1839" spans="2:5" ht="16.5" customHeight="1">
      <c r="B1839" s="1486">
        <v>1836</v>
      </c>
      <c r="C1839" s="2094">
        <v>67582.350000000006</v>
      </c>
      <c r="D1839" s="2094">
        <v>26362.5</v>
      </c>
      <c r="E1839" s="1650">
        <f t="shared" si="28"/>
        <v>11</v>
      </c>
    </row>
    <row r="1840" spans="2:5" ht="16.5" customHeight="1">
      <c r="B1840" s="1486">
        <v>1837</v>
      </c>
      <c r="C1840" s="2094">
        <v>67582.350000000006</v>
      </c>
      <c r="D1840" s="2094">
        <v>26362.5</v>
      </c>
      <c r="E1840" s="1650">
        <f t="shared" si="28"/>
        <v>12</v>
      </c>
    </row>
    <row r="1841" spans="2:5" ht="16.5" customHeight="1">
      <c r="B1841" s="1486">
        <v>1838</v>
      </c>
      <c r="C1841" s="2094">
        <v>67582.350000000006</v>
      </c>
      <c r="D1841" s="2094">
        <v>26362.5</v>
      </c>
      <c r="E1841" s="1650">
        <f t="shared" si="28"/>
        <v>13</v>
      </c>
    </row>
    <row r="1842" spans="2:5" ht="16.5" customHeight="1">
      <c r="B1842" s="1486">
        <v>1839</v>
      </c>
      <c r="C1842" s="2094">
        <v>67582.350000000006</v>
      </c>
      <c r="D1842" s="2094">
        <v>26362.5</v>
      </c>
      <c r="E1842" s="1650">
        <f t="shared" si="28"/>
        <v>14</v>
      </c>
    </row>
    <row r="1843" spans="2:5" ht="16.5" customHeight="1">
      <c r="B1843" s="1486">
        <v>1840</v>
      </c>
      <c r="C1843" s="2094">
        <v>67582.350000000006</v>
      </c>
      <c r="D1843" s="2094">
        <v>26362.5</v>
      </c>
      <c r="E1843" s="1650">
        <f t="shared" si="28"/>
        <v>15</v>
      </c>
    </row>
    <row r="1844" spans="2:5" ht="16.5" customHeight="1">
      <c r="B1844" s="1486">
        <v>1841</v>
      </c>
      <c r="C1844" s="2094">
        <v>67582.350000000006</v>
      </c>
      <c r="D1844" s="2094">
        <v>26362.5</v>
      </c>
      <c r="E1844" s="1650">
        <f t="shared" si="28"/>
        <v>16</v>
      </c>
    </row>
    <row r="1845" spans="2:5" ht="16.5" customHeight="1">
      <c r="B1845" s="1486">
        <v>1842</v>
      </c>
      <c r="C1845" s="2094">
        <v>67582.350000000006</v>
      </c>
      <c r="D1845" s="2094">
        <v>26362.5</v>
      </c>
      <c r="E1845" s="1650">
        <f t="shared" si="28"/>
        <v>17</v>
      </c>
    </row>
    <row r="1846" spans="2:5" ht="16.5" customHeight="1">
      <c r="B1846" s="1486">
        <v>1843</v>
      </c>
      <c r="C1846" s="2094">
        <v>67582.350000000006</v>
      </c>
      <c r="D1846" s="2094">
        <v>26362.5</v>
      </c>
      <c r="E1846" s="1650">
        <f t="shared" si="28"/>
        <v>18</v>
      </c>
    </row>
    <row r="1847" spans="2:5" ht="16.5" customHeight="1">
      <c r="B1847" s="1486">
        <v>1844</v>
      </c>
      <c r="C1847" s="2094">
        <v>67582.350000000006</v>
      </c>
      <c r="D1847" s="2094">
        <v>26362.5</v>
      </c>
      <c r="E1847" s="1650">
        <f t="shared" si="28"/>
        <v>19</v>
      </c>
    </row>
    <row r="1848" spans="2:5" ht="16.5" customHeight="1">
      <c r="B1848" s="1486">
        <v>1845</v>
      </c>
      <c r="C1848" s="2094">
        <v>67582.350000000006</v>
      </c>
      <c r="D1848" s="2094">
        <v>26362.5</v>
      </c>
      <c r="E1848" s="1650">
        <f t="shared" si="28"/>
        <v>20</v>
      </c>
    </row>
    <row r="1849" spans="2:5" ht="16.5" customHeight="1">
      <c r="B1849" s="1486">
        <v>1846</v>
      </c>
      <c r="C1849" s="2094">
        <v>67582.350000000006</v>
      </c>
      <c r="D1849" s="2094">
        <v>26362.5</v>
      </c>
      <c r="E1849" s="1650">
        <f t="shared" si="28"/>
        <v>21</v>
      </c>
    </row>
    <row r="1850" spans="2:5" ht="16.5" customHeight="1">
      <c r="B1850" s="1486">
        <v>1847</v>
      </c>
      <c r="C1850" s="2094">
        <v>67582.350000000006</v>
      </c>
      <c r="D1850" s="2094">
        <v>26362.5</v>
      </c>
      <c r="E1850" s="1650">
        <f t="shared" si="28"/>
        <v>22</v>
      </c>
    </row>
    <row r="1851" spans="2:5" ht="16.5" customHeight="1">
      <c r="B1851" s="1486">
        <v>1848</v>
      </c>
      <c r="C1851" s="2094">
        <v>67582.350000000006</v>
      </c>
      <c r="D1851" s="2094">
        <v>26362.5</v>
      </c>
      <c r="E1851" s="1650">
        <f t="shared" si="28"/>
        <v>23</v>
      </c>
    </row>
    <row r="1852" spans="2:5" ht="16.5" customHeight="1">
      <c r="B1852" s="1486">
        <v>1849</v>
      </c>
      <c r="C1852" s="2094">
        <v>67582.350000000006</v>
      </c>
      <c r="D1852" s="2094">
        <v>26362.5</v>
      </c>
      <c r="E1852" s="1650">
        <f t="shared" si="28"/>
        <v>24</v>
      </c>
    </row>
    <row r="1853" spans="2:5" ht="16.5" customHeight="1">
      <c r="B1853" s="1486">
        <v>1850</v>
      </c>
      <c r="C1853" s="2094">
        <v>71336.925000000003</v>
      </c>
      <c r="D1853" s="2094">
        <v>26362.5</v>
      </c>
      <c r="E1853" s="1650">
        <f t="shared" si="28"/>
        <v>0</v>
      </c>
    </row>
    <row r="1854" spans="2:5" ht="16.5" customHeight="1">
      <c r="B1854" s="1486">
        <v>1851</v>
      </c>
      <c r="C1854" s="2094">
        <v>71336.925000000003</v>
      </c>
      <c r="D1854" s="2094">
        <v>26362.5</v>
      </c>
      <c r="E1854" s="1650">
        <f t="shared" si="28"/>
        <v>1</v>
      </c>
    </row>
    <row r="1855" spans="2:5" ht="16.5" customHeight="1">
      <c r="B1855" s="1486">
        <v>1852</v>
      </c>
      <c r="C1855" s="2094">
        <v>71336.925000000003</v>
      </c>
      <c r="D1855" s="2094">
        <v>26362.5</v>
      </c>
      <c r="E1855" s="1650">
        <f t="shared" si="28"/>
        <v>2</v>
      </c>
    </row>
    <row r="1856" spans="2:5" ht="16.5" customHeight="1">
      <c r="B1856" s="1486">
        <v>1853</v>
      </c>
      <c r="C1856" s="2094">
        <v>71336.925000000003</v>
      </c>
      <c r="D1856" s="2094">
        <v>26362.5</v>
      </c>
      <c r="E1856" s="1650">
        <f t="shared" si="28"/>
        <v>3</v>
      </c>
    </row>
    <row r="1857" spans="2:5" ht="16.5" customHeight="1">
      <c r="B1857" s="1486">
        <v>1854</v>
      </c>
      <c r="C1857" s="2094">
        <v>71336.925000000003</v>
      </c>
      <c r="D1857" s="2094">
        <v>26362.5</v>
      </c>
      <c r="E1857" s="1650">
        <f t="shared" si="28"/>
        <v>4</v>
      </c>
    </row>
    <row r="1858" spans="2:5" ht="16.5" customHeight="1">
      <c r="B1858" s="1486">
        <v>1855</v>
      </c>
      <c r="C1858" s="2094">
        <v>71336.925000000003</v>
      </c>
      <c r="D1858" s="2094">
        <v>26362.5</v>
      </c>
      <c r="E1858" s="1650">
        <f t="shared" si="28"/>
        <v>5</v>
      </c>
    </row>
    <row r="1859" spans="2:5" ht="16.5" customHeight="1">
      <c r="B1859" s="1486">
        <v>1856</v>
      </c>
      <c r="C1859" s="2094">
        <v>71336.925000000003</v>
      </c>
      <c r="D1859" s="2094">
        <v>26362.5</v>
      </c>
      <c r="E1859" s="1650">
        <f t="shared" si="28"/>
        <v>6</v>
      </c>
    </row>
    <row r="1860" spans="2:5" ht="16.5" customHeight="1">
      <c r="B1860" s="1486">
        <v>1857</v>
      </c>
      <c r="C1860" s="2094">
        <v>71336.925000000003</v>
      </c>
      <c r="D1860" s="2094">
        <v>26362.5</v>
      </c>
      <c r="E1860" s="1650">
        <f t="shared" ref="E1860:E1923" si="29">MOD(ROW()-3,25)</f>
        <v>7</v>
      </c>
    </row>
    <row r="1861" spans="2:5" ht="16.5" customHeight="1">
      <c r="B1861" s="1486">
        <v>1858</v>
      </c>
      <c r="C1861" s="2094">
        <v>71336.925000000003</v>
      </c>
      <c r="D1861" s="2094">
        <v>26362.5</v>
      </c>
      <c r="E1861" s="1650">
        <f t="shared" si="29"/>
        <v>8</v>
      </c>
    </row>
    <row r="1862" spans="2:5" ht="16.5" customHeight="1">
      <c r="B1862" s="1486">
        <v>1859</v>
      </c>
      <c r="C1862" s="2094">
        <v>71336.925000000003</v>
      </c>
      <c r="D1862" s="2094">
        <v>26362.5</v>
      </c>
      <c r="E1862" s="1650">
        <f t="shared" si="29"/>
        <v>9</v>
      </c>
    </row>
    <row r="1863" spans="2:5" ht="16.5" customHeight="1">
      <c r="B1863" s="1486">
        <v>1860</v>
      </c>
      <c r="C1863" s="2094">
        <v>71336.925000000003</v>
      </c>
      <c r="D1863" s="2094">
        <v>26362.5</v>
      </c>
      <c r="E1863" s="1650">
        <f t="shared" si="29"/>
        <v>10</v>
      </c>
    </row>
    <row r="1864" spans="2:5" ht="16.5" customHeight="1">
      <c r="B1864" s="1486">
        <v>1861</v>
      </c>
      <c r="C1864" s="2094">
        <v>71336.925000000003</v>
      </c>
      <c r="D1864" s="2094">
        <v>26362.5</v>
      </c>
      <c r="E1864" s="1650">
        <f t="shared" si="29"/>
        <v>11</v>
      </c>
    </row>
    <row r="1865" spans="2:5" ht="16.5" customHeight="1">
      <c r="B1865" s="1486">
        <v>1862</v>
      </c>
      <c r="C1865" s="2094">
        <v>71336.925000000003</v>
      </c>
      <c r="D1865" s="2094">
        <v>26362.5</v>
      </c>
      <c r="E1865" s="1650">
        <f t="shared" si="29"/>
        <v>12</v>
      </c>
    </row>
    <row r="1866" spans="2:5" ht="16.5" customHeight="1">
      <c r="B1866" s="1486">
        <v>1863</v>
      </c>
      <c r="C1866" s="2094">
        <v>71336.925000000003</v>
      </c>
      <c r="D1866" s="2094">
        <v>26362.5</v>
      </c>
      <c r="E1866" s="1650">
        <f t="shared" si="29"/>
        <v>13</v>
      </c>
    </row>
    <row r="1867" spans="2:5" ht="16.5" customHeight="1">
      <c r="B1867" s="1486">
        <v>1864</v>
      </c>
      <c r="C1867" s="2094">
        <v>71336.925000000003</v>
      </c>
      <c r="D1867" s="2094">
        <v>26362.5</v>
      </c>
      <c r="E1867" s="1650">
        <f t="shared" si="29"/>
        <v>14</v>
      </c>
    </row>
    <row r="1868" spans="2:5" ht="16.5" customHeight="1">
      <c r="B1868" s="1486">
        <v>1865</v>
      </c>
      <c r="C1868" s="2094">
        <v>71336.925000000003</v>
      </c>
      <c r="D1868" s="2094">
        <v>26362.5</v>
      </c>
      <c r="E1868" s="1650">
        <f t="shared" si="29"/>
        <v>15</v>
      </c>
    </row>
    <row r="1869" spans="2:5" ht="16.5" customHeight="1">
      <c r="B1869" s="1486">
        <v>1866</v>
      </c>
      <c r="C1869" s="2094">
        <v>71336.925000000003</v>
      </c>
      <c r="D1869" s="2094">
        <v>26362.5</v>
      </c>
      <c r="E1869" s="1650">
        <f t="shared" si="29"/>
        <v>16</v>
      </c>
    </row>
    <row r="1870" spans="2:5" ht="16.5" customHeight="1">
      <c r="B1870" s="1486">
        <v>1867</v>
      </c>
      <c r="C1870" s="2094">
        <v>71336.925000000003</v>
      </c>
      <c r="D1870" s="2094">
        <v>26362.5</v>
      </c>
      <c r="E1870" s="1650">
        <f t="shared" si="29"/>
        <v>17</v>
      </c>
    </row>
    <row r="1871" spans="2:5" ht="16.5" customHeight="1">
      <c r="B1871" s="1486">
        <v>1868</v>
      </c>
      <c r="C1871" s="2094">
        <v>71336.925000000003</v>
      </c>
      <c r="D1871" s="2094">
        <v>26362.5</v>
      </c>
      <c r="E1871" s="1650">
        <f t="shared" si="29"/>
        <v>18</v>
      </c>
    </row>
    <row r="1872" spans="2:5" ht="16.5" customHeight="1">
      <c r="B1872" s="1486">
        <v>1869</v>
      </c>
      <c r="C1872" s="2094">
        <v>71336.925000000003</v>
      </c>
      <c r="D1872" s="2094">
        <v>26362.5</v>
      </c>
      <c r="E1872" s="1650">
        <f t="shared" si="29"/>
        <v>19</v>
      </c>
    </row>
    <row r="1873" spans="2:5" ht="16.5" customHeight="1">
      <c r="B1873" s="1486">
        <v>1870</v>
      </c>
      <c r="C1873" s="2094">
        <v>71336.925000000003</v>
      </c>
      <c r="D1873" s="2094">
        <v>26362.5</v>
      </c>
      <c r="E1873" s="1650">
        <f t="shared" si="29"/>
        <v>20</v>
      </c>
    </row>
    <row r="1874" spans="2:5" ht="16.5" customHeight="1">
      <c r="B1874" s="1486">
        <v>1871</v>
      </c>
      <c r="C1874" s="2094">
        <v>71336.925000000003</v>
      </c>
      <c r="D1874" s="2094">
        <v>26362.5</v>
      </c>
      <c r="E1874" s="1650">
        <f t="shared" si="29"/>
        <v>21</v>
      </c>
    </row>
    <row r="1875" spans="2:5" ht="16.5" customHeight="1">
      <c r="B1875" s="1486">
        <v>1872</v>
      </c>
      <c r="C1875" s="2094">
        <v>71336.925000000003</v>
      </c>
      <c r="D1875" s="2094">
        <v>26362.5</v>
      </c>
      <c r="E1875" s="1650">
        <f t="shared" si="29"/>
        <v>22</v>
      </c>
    </row>
    <row r="1876" spans="2:5" ht="16.5" customHeight="1">
      <c r="B1876" s="1486">
        <v>1873</v>
      </c>
      <c r="C1876" s="2094">
        <v>71336.925000000003</v>
      </c>
      <c r="D1876" s="2094">
        <v>26362.5</v>
      </c>
      <c r="E1876" s="1650">
        <f t="shared" si="29"/>
        <v>23</v>
      </c>
    </row>
    <row r="1877" spans="2:5" ht="16.5" customHeight="1">
      <c r="B1877" s="1486">
        <v>1874</v>
      </c>
      <c r="C1877" s="2094">
        <v>71336.925000000003</v>
      </c>
      <c r="D1877" s="2094">
        <v>26362.5</v>
      </c>
      <c r="E1877" s="1650">
        <f t="shared" si="29"/>
        <v>24</v>
      </c>
    </row>
    <row r="1878" spans="2:5" ht="16.5" customHeight="1">
      <c r="B1878" s="1486">
        <v>1875</v>
      </c>
      <c r="C1878" s="2094">
        <v>71336.925000000003</v>
      </c>
      <c r="D1878" s="2094">
        <v>27787.5</v>
      </c>
      <c r="E1878" s="1650">
        <f t="shared" si="29"/>
        <v>0</v>
      </c>
    </row>
    <row r="1879" spans="2:5" ht="16.5" customHeight="1">
      <c r="B1879" s="1486">
        <v>1876</v>
      </c>
      <c r="C1879" s="2094">
        <v>71336.925000000003</v>
      </c>
      <c r="D1879" s="2094">
        <v>27787.5</v>
      </c>
      <c r="E1879" s="1650">
        <f t="shared" si="29"/>
        <v>1</v>
      </c>
    </row>
    <row r="1880" spans="2:5" ht="16.5" customHeight="1">
      <c r="B1880" s="1486">
        <v>1877</v>
      </c>
      <c r="C1880" s="2094">
        <v>71336.925000000003</v>
      </c>
      <c r="D1880" s="2094">
        <v>27787.5</v>
      </c>
      <c r="E1880" s="1650">
        <f t="shared" si="29"/>
        <v>2</v>
      </c>
    </row>
    <row r="1881" spans="2:5" ht="16.5" customHeight="1">
      <c r="B1881" s="1486">
        <v>1878</v>
      </c>
      <c r="C1881" s="2094">
        <v>71336.925000000003</v>
      </c>
      <c r="D1881" s="2094">
        <v>27787.5</v>
      </c>
      <c r="E1881" s="1650">
        <f t="shared" si="29"/>
        <v>3</v>
      </c>
    </row>
    <row r="1882" spans="2:5" ht="16.5" customHeight="1">
      <c r="B1882" s="1486">
        <v>1879</v>
      </c>
      <c r="C1882" s="2094">
        <v>71336.925000000003</v>
      </c>
      <c r="D1882" s="2094">
        <v>27787.5</v>
      </c>
      <c r="E1882" s="1650">
        <f t="shared" si="29"/>
        <v>4</v>
      </c>
    </row>
    <row r="1883" spans="2:5" ht="16.5" customHeight="1">
      <c r="B1883" s="1486">
        <v>1880</v>
      </c>
      <c r="C1883" s="2094">
        <v>71336.925000000003</v>
      </c>
      <c r="D1883" s="2094">
        <v>27787.5</v>
      </c>
      <c r="E1883" s="1650">
        <f t="shared" si="29"/>
        <v>5</v>
      </c>
    </row>
    <row r="1884" spans="2:5" ht="16.5" customHeight="1">
      <c r="B1884" s="1486">
        <v>1881</v>
      </c>
      <c r="C1884" s="2094">
        <v>71336.925000000003</v>
      </c>
      <c r="D1884" s="2094">
        <v>27787.5</v>
      </c>
      <c r="E1884" s="1650">
        <f t="shared" si="29"/>
        <v>6</v>
      </c>
    </row>
    <row r="1885" spans="2:5" ht="16.5" customHeight="1">
      <c r="B1885" s="1486">
        <v>1882</v>
      </c>
      <c r="C1885" s="2094">
        <v>71336.925000000003</v>
      </c>
      <c r="D1885" s="2094">
        <v>27787.5</v>
      </c>
      <c r="E1885" s="1650">
        <f t="shared" si="29"/>
        <v>7</v>
      </c>
    </row>
    <row r="1886" spans="2:5" ht="16.5" customHeight="1">
      <c r="B1886" s="1486">
        <v>1883</v>
      </c>
      <c r="C1886" s="2094">
        <v>71336.925000000003</v>
      </c>
      <c r="D1886" s="2094">
        <v>27787.5</v>
      </c>
      <c r="E1886" s="1650">
        <f t="shared" si="29"/>
        <v>8</v>
      </c>
    </row>
    <row r="1887" spans="2:5" ht="16.5" customHeight="1">
      <c r="B1887" s="1486">
        <v>1884</v>
      </c>
      <c r="C1887" s="2094">
        <v>71336.925000000003</v>
      </c>
      <c r="D1887" s="2094">
        <v>27787.5</v>
      </c>
      <c r="E1887" s="1650">
        <f t="shared" si="29"/>
        <v>9</v>
      </c>
    </row>
    <row r="1888" spans="2:5" ht="16.5" customHeight="1">
      <c r="B1888" s="1486">
        <v>1885</v>
      </c>
      <c r="C1888" s="2094">
        <v>71336.925000000003</v>
      </c>
      <c r="D1888" s="2094">
        <v>27787.5</v>
      </c>
      <c r="E1888" s="1650">
        <f t="shared" si="29"/>
        <v>10</v>
      </c>
    </row>
    <row r="1889" spans="2:5" ht="16.5" customHeight="1">
      <c r="B1889" s="1486">
        <v>1886</v>
      </c>
      <c r="C1889" s="2094">
        <v>71336.925000000003</v>
      </c>
      <c r="D1889" s="2094">
        <v>27787.5</v>
      </c>
      <c r="E1889" s="1650">
        <f t="shared" si="29"/>
        <v>11</v>
      </c>
    </row>
    <row r="1890" spans="2:5" ht="16.5" customHeight="1">
      <c r="B1890" s="1486">
        <v>1887</v>
      </c>
      <c r="C1890" s="2094">
        <v>71336.925000000003</v>
      </c>
      <c r="D1890" s="2094">
        <v>27787.5</v>
      </c>
      <c r="E1890" s="1650">
        <f t="shared" si="29"/>
        <v>12</v>
      </c>
    </row>
    <row r="1891" spans="2:5" ht="16.5" customHeight="1">
      <c r="B1891" s="1486">
        <v>1888</v>
      </c>
      <c r="C1891" s="2094">
        <v>71336.925000000003</v>
      </c>
      <c r="D1891" s="2094">
        <v>27787.5</v>
      </c>
      <c r="E1891" s="1650">
        <f t="shared" si="29"/>
        <v>13</v>
      </c>
    </row>
    <row r="1892" spans="2:5" ht="16.5" customHeight="1">
      <c r="B1892" s="1486">
        <v>1889</v>
      </c>
      <c r="C1892" s="2094">
        <v>71336.925000000003</v>
      </c>
      <c r="D1892" s="2094">
        <v>27787.5</v>
      </c>
      <c r="E1892" s="1650">
        <f t="shared" si="29"/>
        <v>14</v>
      </c>
    </row>
    <row r="1893" spans="2:5" ht="16.5" customHeight="1">
      <c r="B1893" s="1486">
        <v>1890</v>
      </c>
      <c r="C1893" s="2094">
        <v>71336.925000000003</v>
      </c>
      <c r="D1893" s="2094">
        <v>27787.5</v>
      </c>
      <c r="E1893" s="1650">
        <f t="shared" si="29"/>
        <v>15</v>
      </c>
    </row>
    <row r="1894" spans="2:5" ht="16.5" customHeight="1">
      <c r="B1894" s="1486">
        <v>1891</v>
      </c>
      <c r="C1894" s="2094">
        <v>71336.925000000003</v>
      </c>
      <c r="D1894" s="2094">
        <v>27787.5</v>
      </c>
      <c r="E1894" s="1650">
        <f t="shared" si="29"/>
        <v>16</v>
      </c>
    </row>
    <row r="1895" spans="2:5" ht="16.5" customHeight="1">
      <c r="B1895" s="1486">
        <v>1892</v>
      </c>
      <c r="C1895" s="2094">
        <v>71336.925000000003</v>
      </c>
      <c r="D1895" s="2094">
        <v>27787.5</v>
      </c>
      <c r="E1895" s="1650">
        <f t="shared" si="29"/>
        <v>17</v>
      </c>
    </row>
    <row r="1896" spans="2:5" ht="16.5" customHeight="1">
      <c r="B1896" s="1486">
        <v>1893</v>
      </c>
      <c r="C1896" s="2094">
        <v>71336.925000000003</v>
      </c>
      <c r="D1896" s="2094">
        <v>27787.5</v>
      </c>
      <c r="E1896" s="1650">
        <f t="shared" si="29"/>
        <v>18</v>
      </c>
    </row>
    <row r="1897" spans="2:5" ht="16.5" customHeight="1">
      <c r="B1897" s="1486">
        <v>1894</v>
      </c>
      <c r="C1897" s="2094">
        <v>71336.925000000003</v>
      </c>
      <c r="D1897" s="2094">
        <v>27787.5</v>
      </c>
      <c r="E1897" s="1650">
        <f t="shared" si="29"/>
        <v>19</v>
      </c>
    </row>
    <row r="1898" spans="2:5" ht="16.5" customHeight="1">
      <c r="B1898" s="1486">
        <v>1895</v>
      </c>
      <c r="C1898" s="2094">
        <v>71336.925000000003</v>
      </c>
      <c r="D1898" s="2094">
        <v>27787.5</v>
      </c>
      <c r="E1898" s="1650">
        <f t="shared" si="29"/>
        <v>20</v>
      </c>
    </row>
    <row r="1899" spans="2:5" ht="16.5" customHeight="1">
      <c r="B1899" s="1486">
        <v>1896</v>
      </c>
      <c r="C1899" s="2094">
        <v>71336.925000000003</v>
      </c>
      <c r="D1899" s="2094">
        <v>27787.5</v>
      </c>
      <c r="E1899" s="1650">
        <f t="shared" si="29"/>
        <v>21</v>
      </c>
    </row>
    <row r="1900" spans="2:5" ht="16.5" customHeight="1">
      <c r="B1900" s="1486">
        <v>1897</v>
      </c>
      <c r="C1900" s="2094">
        <v>71336.925000000003</v>
      </c>
      <c r="D1900" s="2094">
        <v>27787.5</v>
      </c>
      <c r="E1900" s="1650">
        <f t="shared" si="29"/>
        <v>22</v>
      </c>
    </row>
    <row r="1901" spans="2:5" ht="16.5" customHeight="1">
      <c r="B1901" s="1486">
        <v>1898</v>
      </c>
      <c r="C1901" s="2094">
        <v>71336.925000000003</v>
      </c>
      <c r="D1901" s="2094">
        <v>27787.5</v>
      </c>
      <c r="E1901" s="1650">
        <f t="shared" si="29"/>
        <v>23</v>
      </c>
    </row>
    <row r="1902" spans="2:5" ht="16.5" customHeight="1">
      <c r="B1902" s="1486">
        <v>1899</v>
      </c>
      <c r="C1902" s="2094">
        <v>71336.925000000003</v>
      </c>
      <c r="D1902" s="2094">
        <v>27787.5</v>
      </c>
      <c r="E1902" s="1650">
        <f t="shared" si="29"/>
        <v>24</v>
      </c>
    </row>
    <row r="1903" spans="2:5" ht="16.5" customHeight="1">
      <c r="B1903" s="1486">
        <v>1900</v>
      </c>
      <c r="C1903" s="2094">
        <v>75192.975000000006</v>
      </c>
      <c r="D1903" s="2094">
        <v>27787.5</v>
      </c>
      <c r="E1903" s="1650">
        <f t="shared" si="29"/>
        <v>0</v>
      </c>
    </row>
    <row r="1904" spans="2:5" ht="16.5" customHeight="1">
      <c r="B1904" s="1486">
        <v>1901</v>
      </c>
      <c r="C1904" s="2094">
        <v>75192.975000000006</v>
      </c>
      <c r="D1904" s="2094">
        <v>27787.5</v>
      </c>
      <c r="E1904" s="1650">
        <f t="shared" si="29"/>
        <v>1</v>
      </c>
    </row>
    <row r="1905" spans="2:5" ht="16.5" customHeight="1">
      <c r="B1905" s="1486">
        <v>1902</v>
      </c>
      <c r="C1905" s="2094">
        <v>75192.975000000006</v>
      </c>
      <c r="D1905" s="2094">
        <v>27787.5</v>
      </c>
      <c r="E1905" s="1650">
        <f t="shared" si="29"/>
        <v>2</v>
      </c>
    </row>
    <row r="1906" spans="2:5" ht="16.5" customHeight="1">
      <c r="B1906" s="1486">
        <v>1903</v>
      </c>
      <c r="C1906" s="2094">
        <v>75192.975000000006</v>
      </c>
      <c r="D1906" s="2094">
        <v>27787.5</v>
      </c>
      <c r="E1906" s="1650">
        <f t="shared" si="29"/>
        <v>3</v>
      </c>
    </row>
    <row r="1907" spans="2:5" ht="16.5" customHeight="1">
      <c r="B1907" s="1486">
        <v>1904</v>
      </c>
      <c r="C1907" s="2094">
        <v>75192.975000000006</v>
      </c>
      <c r="D1907" s="2094">
        <v>27787.5</v>
      </c>
      <c r="E1907" s="1650">
        <f t="shared" si="29"/>
        <v>4</v>
      </c>
    </row>
    <row r="1908" spans="2:5" ht="16.5" customHeight="1">
      <c r="B1908" s="1486">
        <v>1905</v>
      </c>
      <c r="C1908" s="2094">
        <v>75192.975000000006</v>
      </c>
      <c r="D1908" s="2094">
        <v>27787.5</v>
      </c>
      <c r="E1908" s="1650">
        <f t="shared" si="29"/>
        <v>5</v>
      </c>
    </row>
    <row r="1909" spans="2:5" ht="16.5" customHeight="1">
      <c r="B1909" s="1486">
        <v>1906</v>
      </c>
      <c r="C1909" s="2094">
        <v>75192.975000000006</v>
      </c>
      <c r="D1909" s="2094">
        <v>27787.5</v>
      </c>
      <c r="E1909" s="1650">
        <f t="shared" si="29"/>
        <v>6</v>
      </c>
    </row>
    <row r="1910" spans="2:5" ht="16.5" customHeight="1">
      <c r="B1910" s="1486">
        <v>1907</v>
      </c>
      <c r="C1910" s="2094">
        <v>75192.975000000006</v>
      </c>
      <c r="D1910" s="2094">
        <v>27787.5</v>
      </c>
      <c r="E1910" s="1650">
        <f t="shared" si="29"/>
        <v>7</v>
      </c>
    </row>
    <row r="1911" spans="2:5" ht="16.5" customHeight="1">
      <c r="B1911" s="1486">
        <v>1908</v>
      </c>
      <c r="C1911" s="2094">
        <v>75192.975000000006</v>
      </c>
      <c r="D1911" s="2094">
        <v>27787.5</v>
      </c>
      <c r="E1911" s="1650">
        <f t="shared" si="29"/>
        <v>8</v>
      </c>
    </row>
    <row r="1912" spans="2:5" ht="16.5" customHeight="1">
      <c r="B1912" s="1486">
        <v>1909</v>
      </c>
      <c r="C1912" s="2094">
        <v>75192.975000000006</v>
      </c>
      <c r="D1912" s="2094">
        <v>27787.5</v>
      </c>
      <c r="E1912" s="1650">
        <f t="shared" si="29"/>
        <v>9</v>
      </c>
    </row>
    <row r="1913" spans="2:5" ht="16.5" customHeight="1">
      <c r="B1913" s="1486">
        <v>1910</v>
      </c>
      <c r="C1913" s="2094">
        <v>75192.975000000006</v>
      </c>
      <c r="D1913" s="2094">
        <v>27787.5</v>
      </c>
      <c r="E1913" s="1650">
        <f t="shared" si="29"/>
        <v>10</v>
      </c>
    </row>
    <row r="1914" spans="2:5" ht="16.5" customHeight="1">
      <c r="B1914" s="1486">
        <v>1911</v>
      </c>
      <c r="C1914" s="2094">
        <v>75192.975000000006</v>
      </c>
      <c r="D1914" s="2094">
        <v>27787.5</v>
      </c>
      <c r="E1914" s="1650">
        <f t="shared" si="29"/>
        <v>11</v>
      </c>
    </row>
    <row r="1915" spans="2:5" ht="16.5" customHeight="1">
      <c r="B1915" s="1486">
        <v>1912</v>
      </c>
      <c r="C1915" s="2094">
        <v>75192.975000000006</v>
      </c>
      <c r="D1915" s="2094">
        <v>27787.5</v>
      </c>
      <c r="E1915" s="1650">
        <f t="shared" si="29"/>
        <v>12</v>
      </c>
    </row>
    <row r="1916" spans="2:5" ht="16.5" customHeight="1">
      <c r="B1916" s="1486">
        <v>1913</v>
      </c>
      <c r="C1916" s="2094">
        <v>75192.975000000006</v>
      </c>
      <c r="D1916" s="2094">
        <v>27787.5</v>
      </c>
      <c r="E1916" s="1650">
        <f t="shared" si="29"/>
        <v>13</v>
      </c>
    </row>
    <row r="1917" spans="2:5" ht="16.5" customHeight="1">
      <c r="B1917" s="1486">
        <v>1914</v>
      </c>
      <c r="C1917" s="2094">
        <v>75192.975000000006</v>
      </c>
      <c r="D1917" s="2094">
        <v>27787.5</v>
      </c>
      <c r="E1917" s="1650">
        <f t="shared" si="29"/>
        <v>14</v>
      </c>
    </row>
    <row r="1918" spans="2:5" ht="16.5" customHeight="1">
      <c r="B1918" s="1486">
        <v>1915</v>
      </c>
      <c r="C1918" s="2094">
        <v>75192.975000000006</v>
      </c>
      <c r="D1918" s="2094">
        <v>27787.5</v>
      </c>
      <c r="E1918" s="1650">
        <f t="shared" si="29"/>
        <v>15</v>
      </c>
    </row>
    <row r="1919" spans="2:5" ht="16.5" customHeight="1">
      <c r="B1919" s="1486">
        <v>1916</v>
      </c>
      <c r="C1919" s="2094">
        <v>75192.975000000006</v>
      </c>
      <c r="D1919" s="2094">
        <v>27787.5</v>
      </c>
      <c r="E1919" s="1650">
        <f t="shared" si="29"/>
        <v>16</v>
      </c>
    </row>
    <row r="1920" spans="2:5" ht="16.5" customHeight="1">
      <c r="B1920" s="1486">
        <v>1917</v>
      </c>
      <c r="C1920" s="2094">
        <v>75192.975000000006</v>
      </c>
      <c r="D1920" s="2094">
        <v>27787.5</v>
      </c>
      <c r="E1920" s="1650">
        <f t="shared" si="29"/>
        <v>17</v>
      </c>
    </row>
    <row r="1921" spans="2:5" ht="16.5" customHeight="1">
      <c r="B1921" s="1486">
        <v>1918</v>
      </c>
      <c r="C1921" s="2094">
        <v>75192.975000000006</v>
      </c>
      <c r="D1921" s="2094">
        <v>27787.5</v>
      </c>
      <c r="E1921" s="1650">
        <f t="shared" si="29"/>
        <v>18</v>
      </c>
    </row>
    <row r="1922" spans="2:5" ht="16.5" customHeight="1">
      <c r="B1922" s="1486">
        <v>1919</v>
      </c>
      <c r="C1922" s="2094">
        <v>75192.975000000006</v>
      </c>
      <c r="D1922" s="2094">
        <v>27787.5</v>
      </c>
      <c r="E1922" s="1650">
        <f t="shared" si="29"/>
        <v>19</v>
      </c>
    </row>
    <row r="1923" spans="2:5" ht="16.5" customHeight="1">
      <c r="B1923" s="1486">
        <v>1920</v>
      </c>
      <c r="C1923" s="2094">
        <v>75192.975000000006</v>
      </c>
      <c r="D1923" s="2094">
        <v>27787.5</v>
      </c>
      <c r="E1923" s="1650">
        <f t="shared" si="29"/>
        <v>20</v>
      </c>
    </row>
    <row r="1924" spans="2:5" ht="16.5" customHeight="1">
      <c r="B1924" s="1486">
        <v>1921</v>
      </c>
      <c r="C1924" s="2094">
        <v>75192.975000000006</v>
      </c>
      <c r="D1924" s="2094">
        <v>27787.5</v>
      </c>
      <c r="E1924" s="1650">
        <f t="shared" ref="E1924:E1987" si="30">MOD(ROW()-3,25)</f>
        <v>21</v>
      </c>
    </row>
    <row r="1925" spans="2:5" ht="16.5" customHeight="1">
      <c r="B1925" s="1486">
        <v>1922</v>
      </c>
      <c r="C1925" s="2094">
        <v>75192.975000000006</v>
      </c>
      <c r="D1925" s="2094">
        <v>27787.5</v>
      </c>
      <c r="E1925" s="1650">
        <f t="shared" si="30"/>
        <v>22</v>
      </c>
    </row>
    <row r="1926" spans="2:5" ht="16.5" customHeight="1">
      <c r="B1926" s="1486">
        <v>1923</v>
      </c>
      <c r="C1926" s="2094">
        <v>75192.975000000006</v>
      </c>
      <c r="D1926" s="2094">
        <v>27787.5</v>
      </c>
      <c r="E1926" s="1650">
        <f t="shared" si="30"/>
        <v>23</v>
      </c>
    </row>
    <row r="1927" spans="2:5" ht="16.5" customHeight="1">
      <c r="B1927" s="1486">
        <v>1924</v>
      </c>
      <c r="C1927" s="2094">
        <v>75192.975000000006</v>
      </c>
      <c r="D1927" s="2094">
        <v>27787.5</v>
      </c>
      <c r="E1927" s="1650">
        <f t="shared" si="30"/>
        <v>24</v>
      </c>
    </row>
    <row r="1928" spans="2:5" ht="16.5" customHeight="1">
      <c r="B1928" s="1486">
        <v>1925</v>
      </c>
      <c r="C1928" s="2094">
        <v>75192.975000000006</v>
      </c>
      <c r="D1928" s="2094">
        <v>29250</v>
      </c>
      <c r="E1928" s="1650">
        <f t="shared" si="30"/>
        <v>0</v>
      </c>
    </row>
    <row r="1929" spans="2:5" ht="16.5" customHeight="1">
      <c r="B1929" s="1486">
        <v>1926</v>
      </c>
      <c r="C1929" s="2094">
        <v>75192.975000000006</v>
      </c>
      <c r="D1929" s="2094">
        <v>29250</v>
      </c>
      <c r="E1929" s="1650">
        <f t="shared" si="30"/>
        <v>1</v>
      </c>
    </row>
    <row r="1930" spans="2:5" ht="16.5" customHeight="1">
      <c r="B1930" s="1486">
        <v>1927</v>
      </c>
      <c r="C1930" s="2094">
        <v>75192.975000000006</v>
      </c>
      <c r="D1930" s="2094">
        <v>29250</v>
      </c>
      <c r="E1930" s="1650">
        <f t="shared" si="30"/>
        <v>2</v>
      </c>
    </row>
    <row r="1931" spans="2:5" ht="16.5" customHeight="1">
      <c r="B1931" s="1486">
        <v>1928</v>
      </c>
      <c r="C1931" s="2094">
        <v>75192.975000000006</v>
      </c>
      <c r="D1931" s="2094">
        <v>29250</v>
      </c>
      <c r="E1931" s="1650">
        <f t="shared" si="30"/>
        <v>3</v>
      </c>
    </row>
    <row r="1932" spans="2:5" ht="16.5" customHeight="1">
      <c r="B1932" s="1486">
        <v>1929</v>
      </c>
      <c r="C1932" s="2094">
        <v>75192.975000000006</v>
      </c>
      <c r="D1932" s="2094">
        <v>29250</v>
      </c>
      <c r="E1932" s="1650">
        <f t="shared" si="30"/>
        <v>4</v>
      </c>
    </row>
    <row r="1933" spans="2:5" ht="16.5" customHeight="1">
      <c r="B1933" s="1486">
        <v>1930</v>
      </c>
      <c r="C1933" s="2094">
        <v>75192.975000000006</v>
      </c>
      <c r="D1933" s="2094">
        <v>29250</v>
      </c>
      <c r="E1933" s="1650">
        <f t="shared" si="30"/>
        <v>5</v>
      </c>
    </row>
    <row r="1934" spans="2:5" ht="16.5" customHeight="1">
      <c r="B1934" s="1486">
        <v>1931</v>
      </c>
      <c r="C1934" s="2094">
        <v>75192.975000000006</v>
      </c>
      <c r="D1934" s="2094">
        <v>29250</v>
      </c>
      <c r="E1934" s="1650">
        <f t="shared" si="30"/>
        <v>6</v>
      </c>
    </row>
    <row r="1935" spans="2:5" ht="16.5" customHeight="1">
      <c r="B1935" s="1486">
        <v>1932</v>
      </c>
      <c r="C1935" s="2094">
        <v>75192.975000000006</v>
      </c>
      <c r="D1935" s="2094">
        <v>29250</v>
      </c>
      <c r="E1935" s="1650">
        <f t="shared" si="30"/>
        <v>7</v>
      </c>
    </row>
    <row r="1936" spans="2:5" ht="16.5" customHeight="1">
      <c r="B1936" s="1486">
        <v>1933</v>
      </c>
      <c r="C1936" s="2094">
        <v>75192.975000000006</v>
      </c>
      <c r="D1936" s="2094">
        <v>29250</v>
      </c>
      <c r="E1936" s="1650">
        <f t="shared" si="30"/>
        <v>8</v>
      </c>
    </row>
    <row r="1937" spans="2:5" ht="16.5" customHeight="1">
      <c r="B1937" s="1486">
        <v>1934</v>
      </c>
      <c r="C1937" s="2094">
        <v>75192.975000000006</v>
      </c>
      <c r="D1937" s="2094">
        <v>29250</v>
      </c>
      <c r="E1937" s="1650">
        <f t="shared" si="30"/>
        <v>9</v>
      </c>
    </row>
    <row r="1938" spans="2:5" ht="16.5" customHeight="1">
      <c r="B1938" s="1486">
        <v>1935</v>
      </c>
      <c r="C1938" s="2094">
        <v>75192.975000000006</v>
      </c>
      <c r="D1938" s="2094">
        <v>29250</v>
      </c>
      <c r="E1938" s="1650">
        <f t="shared" si="30"/>
        <v>10</v>
      </c>
    </row>
    <row r="1939" spans="2:5" ht="16.5" customHeight="1">
      <c r="B1939" s="1486">
        <v>1936</v>
      </c>
      <c r="C1939" s="2094">
        <v>75192.975000000006</v>
      </c>
      <c r="D1939" s="2094">
        <v>29250</v>
      </c>
      <c r="E1939" s="1650">
        <f t="shared" si="30"/>
        <v>11</v>
      </c>
    </row>
    <row r="1940" spans="2:5" ht="16.5" customHeight="1">
      <c r="B1940" s="1486">
        <v>1937</v>
      </c>
      <c r="C1940" s="2094">
        <v>75192.975000000006</v>
      </c>
      <c r="D1940" s="2094">
        <v>29250</v>
      </c>
      <c r="E1940" s="1650">
        <f t="shared" si="30"/>
        <v>12</v>
      </c>
    </row>
    <row r="1941" spans="2:5" ht="16.5" customHeight="1">
      <c r="B1941" s="1486">
        <v>1938</v>
      </c>
      <c r="C1941" s="2094">
        <v>75192.975000000006</v>
      </c>
      <c r="D1941" s="2094">
        <v>29250</v>
      </c>
      <c r="E1941" s="1650">
        <f t="shared" si="30"/>
        <v>13</v>
      </c>
    </row>
    <row r="1942" spans="2:5" ht="16.5" customHeight="1">
      <c r="B1942" s="1486">
        <v>1939</v>
      </c>
      <c r="C1942" s="2094">
        <v>75192.975000000006</v>
      </c>
      <c r="D1942" s="2094">
        <v>29250</v>
      </c>
      <c r="E1942" s="1650">
        <f t="shared" si="30"/>
        <v>14</v>
      </c>
    </row>
    <row r="1943" spans="2:5" ht="16.5" customHeight="1">
      <c r="B1943" s="1486">
        <v>1940</v>
      </c>
      <c r="C1943" s="2094">
        <v>75192.975000000006</v>
      </c>
      <c r="D1943" s="2094">
        <v>29250</v>
      </c>
      <c r="E1943" s="1650">
        <f t="shared" si="30"/>
        <v>15</v>
      </c>
    </row>
    <row r="1944" spans="2:5" ht="16.5" customHeight="1">
      <c r="B1944" s="1486">
        <v>1941</v>
      </c>
      <c r="C1944" s="2094">
        <v>75192.975000000006</v>
      </c>
      <c r="D1944" s="2094">
        <v>29250</v>
      </c>
      <c r="E1944" s="1650">
        <f t="shared" si="30"/>
        <v>16</v>
      </c>
    </row>
    <row r="1945" spans="2:5" ht="16.5" customHeight="1">
      <c r="B1945" s="1486">
        <v>1942</v>
      </c>
      <c r="C1945" s="2094">
        <v>75192.975000000006</v>
      </c>
      <c r="D1945" s="2094">
        <v>29250</v>
      </c>
      <c r="E1945" s="1650">
        <f t="shared" si="30"/>
        <v>17</v>
      </c>
    </row>
    <row r="1946" spans="2:5" ht="16.5" customHeight="1">
      <c r="B1946" s="1486">
        <v>1943</v>
      </c>
      <c r="C1946" s="2094">
        <v>75192.975000000006</v>
      </c>
      <c r="D1946" s="2094">
        <v>29250</v>
      </c>
      <c r="E1946" s="1650">
        <f t="shared" si="30"/>
        <v>18</v>
      </c>
    </row>
    <row r="1947" spans="2:5" ht="16.5" customHeight="1">
      <c r="B1947" s="1486">
        <v>1944</v>
      </c>
      <c r="C1947" s="2094">
        <v>75192.975000000006</v>
      </c>
      <c r="D1947" s="2094">
        <v>29250</v>
      </c>
      <c r="E1947" s="1650">
        <f t="shared" si="30"/>
        <v>19</v>
      </c>
    </row>
    <row r="1948" spans="2:5" ht="16.5" customHeight="1">
      <c r="B1948" s="1486">
        <v>1945</v>
      </c>
      <c r="C1948" s="2094">
        <v>75192.975000000006</v>
      </c>
      <c r="D1948" s="2094">
        <v>29250</v>
      </c>
      <c r="E1948" s="1650">
        <f t="shared" si="30"/>
        <v>20</v>
      </c>
    </row>
    <row r="1949" spans="2:5" ht="16.5" customHeight="1">
      <c r="B1949" s="1486">
        <v>1946</v>
      </c>
      <c r="C1949" s="2094">
        <v>75192.975000000006</v>
      </c>
      <c r="D1949" s="2094">
        <v>29250</v>
      </c>
      <c r="E1949" s="1650">
        <f t="shared" si="30"/>
        <v>21</v>
      </c>
    </row>
    <row r="1950" spans="2:5" ht="16.5" customHeight="1">
      <c r="B1950" s="1486">
        <v>1947</v>
      </c>
      <c r="C1950" s="2094">
        <v>75192.975000000006</v>
      </c>
      <c r="D1950" s="2094">
        <v>29250</v>
      </c>
      <c r="E1950" s="1650">
        <f t="shared" si="30"/>
        <v>22</v>
      </c>
    </row>
    <row r="1951" spans="2:5" ht="16.5" customHeight="1">
      <c r="B1951" s="1486">
        <v>1948</v>
      </c>
      <c r="C1951" s="2094">
        <v>75192.975000000006</v>
      </c>
      <c r="D1951" s="2094">
        <v>29250</v>
      </c>
      <c r="E1951" s="1650">
        <f t="shared" si="30"/>
        <v>23</v>
      </c>
    </row>
    <row r="1952" spans="2:5" ht="16.5" customHeight="1">
      <c r="B1952" s="1486">
        <v>1949</v>
      </c>
      <c r="C1952" s="2094">
        <v>75192.975000000006</v>
      </c>
      <c r="D1952" s="2094">
        <v>29250</v>
      </c>
      <c r="E1952" s="1650">
        <f t="shared" si="30"/>
        <v>24</v>
      </c>
    </row>
    <row r="1953" spans="2:5" ht="16.5" customHeight="1">
      <c r="B1953" s="1486">
        <v>1950</v>
      </c>
      <c r="C1953" s="2094">
        <v>79150.5</v>
      </c>
      <c r="D1953" s="2094">
        <v>29250</v>
      </c>
      <c r="E1953" s="1650">
        <f t="shared" si="30"/>
        <v>0</v>
      </c>
    </row>
    <row r="1954" spans="2:5" ht="16.5" customHeight="1">
      <c r="B1954" s="1486">
        <v>1951</v>
      </c>
      <c r="C1954" s="2094">
        <v>79150.5</v>
      </c>
      <c r="D1954" s="2094">
        <v>29250</v>
      </c>
      <c r="E1954" s="1650">
        <f t="shared" si="30"/>
        <v>1</v>
      </c>
    </row>
    <row r="1955" spans="2:5" ht="16.5" customHeight="1">
      <c r="B1955" s="1486">
        <v>1952</v>
      </c>
      <c r="C1955" s="2094">
        <v>79150.5</v>
      </c>
      <c r="D1955" s="2094">
        <v>29250</v>
      </c>
      <c r="E1955" s="1650">
        <f t="shared" si="30"/>
        <v>2</v>
      </c>
    </row>
    <row r="1956" spans="2:5" ht="16.5" customHeight="1">
      <c r="B1956" s="1486">
        <v>1953</v>
      </c>
      <c r="C1956" s="2094">
        <v>79150.5</v>
      </c>
      <c r="D1956" s="2094">
        <v>29250</v>
      </c>
      <c r="E1956" s="1650">
        <f t="shared" si="30"/>
        <v>3</v>
      </c>
    </row>
    <row r="1957" spans="2:5" ht="16.5" customHeight="1">
      <c r="B1957" s="1486">
        <v>1954</v>
      </c>
      <c r="C1957" s="2094">
        <v>79150.5</v>
      </c>
      <c r="D1957" s="2094">
        <v>29250</v>
      </c>
      <c r="E1957" s="1650">
        <f t="shared" si="30"/>
        <v>4</v>
      </c>
    </row>
    <row r="1958" spans="2:5" ht="16.5" customHeight="1">
      <c r="B1958" s="1486">
        <v>1955</v>
      </c>
      <c r="C1958" s="2094">
        <v>79150.5</v>
      </c>
      <c r="D1958" s="2094">
        <v>29250</v>
      </c>
      <c r="E1958" s="1650">
        <f t="shared" si="30"/>
        <v>5</v>
      </c>
    </row>
    <row r="1959" spans="2:5" ht="16.5" customHeight="1">
      <c r="B1959" s="1486">
        <v>1956</v>
      </c>
      <c r="C1959" s="2094">
        <v>79150.5</v>
      </c>
      <c r="D1959" s="2094">
        <v>29250</v>
      </c>
      <c r="E1959" s="1650">
        <f t="shared" si="30"/>
        <v>6</v>
      </c>
    </row>
    <row r="1960" spans="2:5" ht="16.5" customHeight="1">
      <c r="B1960" s="1486">
        <v>1957</v>
      </c>
      <c r="C1960" s="2094">
        <v>79150.5</v>
      </c>
      <c r="D1960" s="2094">
        <v>29250</v>
      </c>
      <c r="E1960" s="1650">
        <f t="shared" si="30"/>
        <v>7</v>
      </c>
    </row>
    <row r="1961" spans="2:5" ht="16.5" customHeight="1">
      <c r="B1961" s="1486">
        <v>1958</v>
      </c>
      <c r="C1961" s="2094">
        <v>79150.5</v>
      </c>
      <c r="D1961" s="2094">
        <v>29250</v>
      </c>
      <c r="E1961" s="1650">
        <f t="shared" si="30"/>
        <v>8</v>
      </c>
    </row>
    <row r="1962" spans="2:5" ht="16.5" customHeight="1">
      <c r="B1962" s="1486">
        <v>1959</v>
      </c>
      <c r="C1962" s="2094">
        <v>79150.5</v>
      </c>
      <c r="D1962" s="2094">
        <v>29250</v>
      </c>
      <c r="E1962" s="1650">
        <f t="shared" si="30"/>
        <v>9</v>
      </c>
    </row>
    <row r="1963" spans="2:5" ht="16.5" customHeight="1">
      <c r="B1963" s="1486">
        <v>1960</v>
      </c>
      <c r="C1963" s="2094">
        <v>79150.5</v>
      </c>
      <c r="D1963" s="2094">
        <v>29250</v>
      </c>
      <c r="E1963" s="1650">
        <f t="shared" si="30"/>
        <v>10</v>
      </c>
    </row>
    <row r="1964" spans="2:5" ht="16.5" customHeight="1">
      <c r="B1964" s="1486">
        <v>1961</v>
      </c>
      <c r="C1964" s="2094">
        <v>79150.5</v>
      </c>
      <c r="D1964" s="2094">
        <v>29250</v>
      </c>
      <c r="E1964" s="1650">
        <f t="shared" si="30"/>
        <v>11</v>
      </c>
    </row>
    <row r="1965" spans="2:5" ht="16.5" customHeight="1">
      <c r="B1965" s="1486">
        <v>1962</v>
      </c>
      <c r="C1965" s="2094">
        <v>79150.5</v>
      </c>
      <c r="D1965" s="2094">
        <v>29250</v>
      </c>
      <c r="E1965" s="1650">
        <f t="shared" si="30"/>
        <v>12</v>
      </c>
    </row>
    <row r="1966" spans="2:5" ht="16.5" customHeight="1">
      <c r="B1966" s="1486">
        <v>1963</v>
      </c>
      <c r="C1966" s="2094">
        <v>79150.5</v>
      </c>
      <c r="D1966" s="2094">
        <v>29250</v>
      </c>
      <c r="E1966" s="1650">
        <f t="shared" si="30"/>
        <v>13</v>
      </c>
    </row>
    <row r="1967" spans="2:5" ht="16.5" customHeight="1">
      <c r="B1967" s="1486">
        <v>1964</v>
      </c>
      <c r="C1967" s="2094">
        <v>79150.5</v>
      </c>
      <c r="D1967" s="2094">
        <v>29250</v>
      </c>
      <c r="E1967" s="1650">
        <f t="shared" si="30"/>
        <v>14</v>
      </c>
    </row>
    <row r="1968" spans="2:5" ht="16.5" customHeight="1">
      <c r="B1968" s="1486">
        <v>1965</v>
      </c>
      <c r="C1968" s="2094">
        <v>79150.5</v>
      </c>
      <c r="D1968" s="2094">
        <v>29250</v>
      </c>
      <c r="E1968" s="1650">
        <f t="shared" si="30"/>
        <v>15</v>
      </c>
    </row>
    <row r="1969" spans="2:5" ht="16.5" customHeight="1">
      <c r="B1969" s="1486">
        <v>1966</v>
      </c>
      <c r="C1969" s="2094">
        <v>79150.5</v>
      </c>
      <c r="D1969" s="2094">
        <v>29250</v>
      </c>
      <c r="E1969" s="1650">
        <f t="shared" si="30"/>
        <v>16</v>
      </c>
    </row>
    <row r="1970" spans="2:5" ht="16.5" customHeight="1">
      <c r="B1970" s="1486">
        <v>1967</v>
      </c>
      <c r="C1970" s="2094">
        <v>79150.5</v>
      </c>
      <c r="D1970" s="2094">
        <v>29250</v>
      </c>
      <c r="E1970" s="1650">
        <f t="shared" si="30"/>
        <v>17</v>
      </c>
    </row>
    <row r="1971" spans="2:5" ht="16.5" customHeight="1">
      <c r="B1971" s="1486">
        <v>1968</v>
      </c>
      <c r="C1971" s="2094">
        <v>79150.5</v>
      </c>
      <c r="D1971" s="2094">
        <v>29250</v>
      </c>
      <c r="E1971" s="1650">
        <f t="shared" si="30"/>
        <v>18</v>
      </c>
    </row>
    <row r="1972" spans="2:5" ht="16.5" customHeight="1">
      <c r="B1972" s="1486">
        <v>1969</v>
      </c>
      <c r="C1972" s="2094">
        <v>79150.5</v>
      </c>
      <c r="D1972" s="2094">
        <v>29250</v>
      </c>
      <c r="E1972" s="1650">
        <f t="shared" si="30"/>
        <v>19</v>
      </c>
    </row>
    <row r="1973" spans="2:5" ht="16.5" customHeight="1">
      <c r="B1973" s="1486">
        <v>1970</v>
      </c>
      <c r="C1973" s="2094">
        <v>79150.5</v>
      </c>
      <c r="D1973" s="2094">
        <v>29250</v>
      </c>
      <c r="E1973" s="1650">
        <f t="shared" si="30"/>
        <v>20</v>
      </c>
    </row>
    <row r="1974" spans="2:5" ht="16.5" customHeight="1">
      <c r="B1974" s="1486">
        <v>1971</v>
      </c>
      <c r="C1974" s="2094">
        <v>79150.5</v>
      </c>
      <c r="D1974" s="2094">
        <v>29250</v>
      </c>
      <c r="E1974" s="1650">
        <f t="shared" si="30"/>
        <v>21</v>
      </c>
    </row>
    <row r="1975" spans="2:5" ht="16.5" customHeight="1">
      <c r="B1975" s="1486">
        <v>1972</v>
      </c>
      <c r="C1975" s="2094">
        <v>79150.5</v>
      </c>
      <c r="D1975" s="2094">
        <v>29250</v>
      </c>
      <c r="E1975" s="1650">
        <f t="shared" si="30"/>
        <v>22</v>
      </c>
    </row>
    <row r="1976" spans="2:5" ht="16.5" customHeight="1">
      <c r="B1976" s="1486">
        <v>1973</v>
      </c>
      <c r="C1976" s="2094">
        <v>79150.5</v>
      </c>
      <c r="D1976" s="2094">
        <v>29250</v>
      </c>
      <c r="E1976" s="1650">
        <f t="shared" si="30"/>
        <v>23</v>
      </c>
    </row>
    <row r="1977" spans="2:5" ht="16.5" customHeight="1">
      <c r="B1977" s="1486">
        <v>1974</v>
      </c>
      <c r="C1977" s="2094">
        <v>79150.5</v>
      </c>
      <c r="D1977" s="2094">
        <v>29250</v>
      </c>
      <c r="E1977" s="1650">
        <f t="shared" si="30"/>
        <v>24</v>
      </c>
    </row>
    <row r="1978" spans="2:5" ht="16.5" customHeight="1">
      <c r="B1978" s="1486">
        <v>1975</v>
      </c>
      <c r="C1978" s="2094">
        <v>79150.5</v>
      </c>
      <c r="D1978" s="2094">
        <v>30750</v>
      </c>
      <c r="E1978" s="1650">
        <f t="shared" si="30"/>
        <v>0</v>
      </c>
    </row>
    <row r="1979" spans="2:5" ht="16.5" customHeight="1">
      <c r="B1979" s="1486">
        <v>1976</v>
      </c>
      <c r="C1979" s="2094">
        <v>79150.5</v>
      </c>
      <c r="D1979" s="2094">
        <v>30750</v>
      </c>
      <c r="E1979" s="1650">
        <f t="shared" si="30"/>
        <v>1</v>
      </c>
    </row>
    <row r="1980" spans="2:5" ht="16.5" customHeight="1">
      <c r="B1980" s="1486">
        <v>1977</v>
      </c>
      <c r="C1980" s="2094">
        <v>79150.5</v>
      </c>
      <c r="D1980" s="2094">
        <v>30750</v>
      </c>
      <c r="E1980" s="1650">
        <f t="shared" si="30"/>
        <v>2</v>
      </c>
    </row>
    <row r="1981" spans="2:5" ht="16.5" customHeight="1">
      <c r="B1981" s="1486">
        <v>1978</v>
      </c>
      <c r="C1981" s="2094">
        <v>79150.5</v>
      </c>
      <c r="D1981" s="2094">
        <v>30750</v>
      </c>
      <c r="E1981" s="1650">
        <f t="shared" si="30"/>
        <v>3</v>
      </c>
    </row>
    <row r="1982" spans="2:5" ht="16.5" customHeight="1">
      <c r="B1982" s="1486">
        <v>1979</v>
      </c>
      <c r="C1982" s="2094">
        <v>79150.5</v>
      </c>
      <c r="D1982" s="2094">
        <v>30750</v>
      </c>
      <c r="E1982" s="1650">
        <f t="shared" si="30"/>
        <v>4</v>
      </c>
    </row>
    <row r="1983" spans="2:5" ht="16.5" customHeight="1">
      <c r="B1983" s="1486">
        <v>1980</v>
      </c>
      <c r="C1983" s="2094">
        <v>79150.5</v>
      </c>
      <c r="D1983" s="2094">
        <v>30750</v>
      </c>
      <c r="E1983" s="1650">
        <f t="shared" si="30"/>
        <v>5</v>
      </c>
    </row>
    <row r="1984" spans="2:5" ht="16.5" customHeight="1">
      <c r="B1984" s="1486">
        <v>1981</v>
      </c>
      <c r="C1984" s="2094">
        <v>79150.5</v>
      </c>
      <c r="D1984" s="2094">
        <v>30750</v>
      </c>
      <c r="E1984" s="1650">
        <f t="shared" si="30"/>
        <v>6</v>
      </c>
    </row>
    <row r="1985" spans="2:5" ht="16.5" customHeight="1">
      <c r="B1985" s="1486">
        <v>1982</v>
      </c>
      <c r="C1985" s="2094">
        <v>79150.5</v>
      </c>
      <c r="D1985" s="2094">
        <v>30750</v>
      </c>
      <c r="E1985" s="1650">
        <f t="shared" si="30"/>
        <v>7</v>
      </c>
    </row>
    <row r="1986" spans="2:5" ht="16.5" customHeight="1">
      <c r="B1986" s="1486">
        <v>1983</v>
      </c>
      <c r="C1986" s="2094">
        <v>79150.5</v>
      </c>
      <c r="D1986" s="2094">
        <v>30750</v>
      </c>
      <c r="E1986" s="1650">
        <f t="shared" si="30"/>
        <v>8</v>
      </c>
    </row>
    <row r="1987" spans="2:5" ht="16.5" customHeight="1">
      <c r="B1987" s="1486">
        <v>1984</v>
      </c>
      <c r="C1987" s="2094">
        <v>79150.5</v>
      </c>
      <c r="D1987" s="2094">
        <v>30750</v>
      </c>
      <c r="E1987" s="1650">
        <f t="shared" si="30"/>
        <v>9</v>
      </c>
    </row>
    <row r="1988" spans="2:5" ht="16.5" customHeight="1">
      <c r="B1988" s="1486">
        <v>1985</v>
      </c>
      <c r="C1988" s="2094">
        <v>79150.5</v>
      </c>
      <c r="D1988" s="2094">
        <v>30750</v>
      </c>
      <c r="E1988" s="1650">
        <f t="shared" ref="E1988:E2003" si="31">MOD(ROW()-3,25)</f>
        <v>10</v>
      </c>
    </row>
    <row r="1989" spans="2:5" ht="16.5" customHeight="1">
      <c r="B1989" s="1486">
        <v>1986</v>
      </c>
      <c r="C1989" s="2094">
        <v>79150.5</v>
      </c>
      <c r="D1989" s="2094">
        <v>30750</v>
      </c>
      <c r="E1989" s="1650">
        <f t="shared" si="31"/>
        <v>11</v>
      </c>
    </row>
    <row r="1990" spans="2:5" ht="16.5" customHeight="1">
      <c r="B1990" s="1486">
        <v>1987</v>
      </c>
      <c r="C1990" s="2094">
        <v>79150.5</v>
      </c>
      <c r="D1990" s="2094">
        <v>30750</v>
      </c>
      <c r="E1990" s="1650">
        <f t="shared" si="31"/>
        <v>12</v>
      </c>
    </row>
    <row r="1991" spans="2:5" ht="16.5" customHeight="1">
      <c r="B1991" s="1486">
        <v>1988</v>
      </c>
      <c r="C1991" s="2094">
        <v>79150.5</v>
      </c>
      <c r="D1991" s="2094">
        <v>30750</v>
      </c>
      <c r="E1991" s="1650">
        <f t="shared" si="31"/>
        <v>13</v>
      </c>
    </row>
    <row r="1992" spans="2:5" ht="16.5" customHeight="1">
      <c r="B1992" s="1486">
        <v>1989</v>
      </c>
      <c r="C1992" s="2094">
        <v>79150.5</v>
      </c>
      <c r="D1992" s="2094">
        <v>30750</v>
      </c>
      <c r="E1992" s="1650">
        <f t="shared" si="31"/>
        <v>14</v>
      </c>
    </row>
    <row r="1993" spans="2:5" ht="16.5" customHeight="1">
      <c r="B1993" s="1486">
        <v>1990</v>
      </c>
      <c r="C1993" s="2094">
        <v>79150.5</v>
      </c>
      <c r="D1993" s="2094">
        <v>30750</v>
      </c>
      <c r="E1993" s="1650">
        <f t="shared" si="31"/>
        <v>15</v>
      </c>
    </row>
    <row r="1994" spans="2:5" ht="16.5" customHeight="1">
      <c r="B1994" s="1486">
        <v>1991</v>
      </c>
      <c r="C1994" s="2094">
        <v>79150.5</v>
      </c>
      <c r="D1994" s="2094">
        <v>30750</v>
      </c>
      <c r="E1994" s="1650">
        <f t="shared" si="31"/>
        <v>16</v>
      </c>
    </row>
    <row r="1995" spans="2:5" ht="16.5" customHeight="1">
      <c r="B1995" s="1486">
        <v>1992</v>
      </c>
      <c r="C1995" s="2094">
        <v>79150.5</v>
      </c>
      <c r="D1995" s="2094">
        <v>30750</v>
      </c>
      <c r="E1995" s="1650">
        <f t="shared" si="31"/>
        <v>17</v>
      </c>
    </row>
    <row r="1996" spans="2:5" ht="16.5" customHeight="1">
      <c r="B1996" s="1486">
        <v>1993</v>
      </c>
      <c r="C1996" s="2094">
        <v>79150.5</v>
      </c>
      <c r="D1996" s="2094">
        <v>30750</v>
      </c>
      <c r="E1996" s="1650">
        <f t="shared" si="31"/>
        <v>18</v>
      </c>
    </row>
    <row r="1997" spans="2:5" ht="16.5" customHeight="1">
      <c r="B1997" s="1486">
        <v>1994</v>
      </c>
      <c r="C1997" s="2094">
        <v>79150.5</v>
      </c>
      <c r="D1997" s="2094">
        <v>30750</v>
      </c>
      <c r="E1997" s="1650">
        <f t="shared" si="31"/>
        <v>19</v>
      </c>
    </row>
    <row r="1998" spans="2:5" ht="16.5" customHeight="1">
      <c r="B1998" s="1486">
        <v>1995</v>
      </c>
      <c r="C1998" s="2094">
        <v>79150.5</v>
      </c>
      <c r="D1998" s="2094">
        <v>30750</v>
      </c>
      <c r="E1998" s="1650">
        <f t="shared" si="31"/>
        <v>20</v>
      </c>
    </row>
    <row r="1999" spans="2:5" ht="16.5" customHeight="1">
      <c r="B1999" s="1486">
        <v>1996</v>
      </c>
      <c r="C1999" s="2094">
        <v>79150.5</v>
      </c>
      <c r="D1999" s="2094">
        <v>30750</v>
      </c>
      <c r="E1999" s="1650">
        <f t="shared" si="31"/>
        <v>21</v>
      </c>
    </row>
    <row r="2000" spans="2:5" ht="16.5" customHeight="1">
      <c r="B2000" s="1486">
        <v>1997</v>
      </c>
      <c r="C2000" s="2094">
        <v>79150.5</v>
      </c>
      <c r="D2000" s="2094">
        <v>30750</v>
      </c>
      <c r="E2000" s="1650">
        <f t="shared" si="31"/>
        <v>22</v>
      </c>
    </row>
    <row r="2001" spans="2:5" ht="16.5" customHeight="1">
      <c r="B2001" s="1486">
        <v>1998</v>
      </c>
      <c r="C2001" s="2094">
        <v>79150.5</v>
      </c>
      <c r="D2001" s="2094">
        <v>30750</v>
      </c>
      <c r="E2001" s="1650">
        <f t="shared" si="31"/>
        <v>23</v>
      </c>
    </row>
    <row r="2002" spans="2:5" ht="16.5" customHeight="1">
      <c r="B2002" s="1486">
        <v>1999</v>
      </c>
      <c r="C2002" s="2094">
        <v>79150.5</v>
      </c>
      <c r="D2002" s="2094">
        <v>30750</v>
      </c>
      <c r="E2002" s="1650">
        <f t="shared" si="31"/>
        <v>24</v>
      </c>
    </row>
    <row r="2003" spans="2:5" ht="16.5" customHeight="1">
      <c r="B2003" s="1486">
        <v>2000</v>
      </c>
      <c r="C2003" s="2094">
        <v>91327.5</v>
      </c>
      <c r="D2003" s="2094">
        <v>30750</v>
      </c>
      <c r="E2003" s="1650">
        <f t="shared" si="31"/>
        <v>0</v>
      </c>
    </row>
  </sheetData>
  <autoFilter ref="B3:E2003"/>
  <phoneticPr fontId="6" type="noConversion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F180"/>
  <sheetViews>
    <sheetView workbookViewId="0"/>
  </sheetViews>
  <sheetFormatPr defaultColWidth="3.125" defaultRowHeight="16.5"/>
  <cols>
    <col min="1" max="1" width="3.125" style="1494"/>
    <col min="2" max="2" width="30.75" style="1494" customWidth="1"/>
    <col min="3" max="5" width="12.625" style="1494" customWidth="1"/>
    <col min="6" max="6" width="18.875" style="1494" bestFit="1" customWidth="1"/>
    <col min="7" max="7" width="18.75" style="1494" customWidth="1"/>
    <col min="8" max="16384" width="3.125" style="1494"/>
  </cols>
  <sheetData>
    <row r="1" spans="1:32">
      <c r="A1" s="943"/>
      <c r="B1" s="943"/>
      <c r="C1" s="943"/>
      <c r="D1" s="943"/>
      <c r="E1" s="943"/>
      <c r="F1" s="943"/>
      <c r="G1" s="943"/>
      <c r="H1" s="943"/>
      <c r="I1" s="943"/>
      <c r="J1" s="943"/>
      <c r="K1" s="943"/>
      <c r="L1" s="943"/>
      <c r="M1" s="943"/>
      <c r="N1" s="943"/>
      <c r="O1" s="943"/>
      <c r="P1" s="943"/>
      <c r="Q1" s="943"/>
      <c r="R1" s="943"/>
      <c r="S1" s="943"/>
      <c r="T1" s="943"/>
      <c r="U1" s="943"/>
      <c r="V1" s="943"/>
      <c r="W1" s="943"/>
      <c r="X1" s="943"/>
      <c r="Y1" s="943"/>
      <c r="Z1" s="943"/>
      <c r="AA1" s="943"/>
      <c r="AB1" s="943"/>
      <c r="AC1" s="943"/>
      <c r="AD1" s="943"/>
      <c r="AE1" s="943"/>
      <c r="AF1" s="943"/>
    </row>
    <row r="2" spans="1:32">
      <c r="A2" s="943"/>
      <c r="B2" s="1622" t="s">
        <v>6828</v>
      </c>
      <c r="C2" s="1622"/>
      <c r="D2" s="1622"/>
      <c r="E2" s="1622"/>
      <c r="F2" s="943"/>
      <c r="G2" s="943"/>
      <c r="H2" s="943"/>
      <c r="I2" s="943"/>
      <c r="J2" s="943"/>
      <c r="K2" s="943"/>
      <c r="L2" s="943"/>
      <c r="M2" s="943"/>
      <c r="N2" s="943"/>
      <c r="O2" s="943"/>
      <c r="P2" s="943"/>
      <c r="Q2" s="943"/>
      <c r="R2" s="943"/>
      <c r="S2" s="943"/>
      <c r="T2" s="943"/>
      <c r="U2" s="943"/>
      <c r="V2" s="943"/>
      <c r="W2" s="943"/>
      <c r="X2" s="943"/>
      <c r="Y2" s="943"/>
      <c r="Z2" s="943"/>
      <c r="AA2" s="943"/>
      <c r="AB2" s="943"/>
      <c r="AC2" s="943"/>
      <c r="AD2" s="943"/>
      <c r="AE2" s="943"/>
      <c r="AF2" s="943"/>
    </row>
    <row r="3" spans="1:32">
      <c r="A3" s="943"/>
      <c r="B3" s="1739" t="s">
        <v>7103</v>
      </c>
      <c r="C3" s="1622"/>
      <c r="D3" s="1622"/>
      <c r="E3" s="1622"/>
      <c r="F3" s="943"/>
      <c r="G3" s="943"/>
      <c r="H3" s="943"/>
      <c r="I3" s="943"/>
      <c r="J3" s="943"/>
      <c r="K3" s="943"/>
      <c r="L3" s="943"/>
      <c r="M3" s="943"/>
      <c r="N3" s="943"/>
      <c r="O3" s="943"/>
      <c r="P3" s="943"/>
      <c r="Q3" s="943"/>
      <c r="R3" s="943"/>
      <c r="S3" s="943"/>
      <c r="T3" s="943"/>
      <c r="U3" s="943"/>
      <c r="V3" s="943"/>
      <c r="W3" s="943"/>
      <c r="X3" s="943"/>
      <c r="Y3" s="943"/>
      <c r="Z3" s="943"/>
      <c r="AA3" s="943"/>
      <c r="AB3" s="943"/>
      <c r="AC3" s="943"/>
      <c r="AD3" s="943"/>
      <c r="AE3" s="943"/>
      <c r="AF3" s="943"/>
    </row>
    <row r="4" spans="1:32">
      <c r="A4" s="943"/>
      <c r="B4" s="1739" t="s">
        <v>7102</v>
      </c>
      <c r="C4" s="1622"/>
      <c r="D4" s="1622"/>
      <c r="E4" s="1622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</row>
    <row r="5" spans="1:32">
      <c r="A5" s="943"/>
      <c r="B5" s="38" t="s">
        <v>6795</v>
      </c>
      <c r="C5" s="1619" t="s">
        <v>6769</v>
      </c>
      <c r="D5" s="1619" t="s">
        <v>6770</v>
      </c>
      <c r="E5" s="1619" t="s">
        <v>6806</v>
      </c>
      <c r="F5" s="38" t="s">
        <v>6768</v>
      </c>
      <c r="G5" s="38" t="s">
        <v>6767</v>
      </c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</row>
    <row r="6" spans="1:32">
      <c r="B6" s="1642" t="s">
        <v>6771</v>
      </c>
      <c r="C6" s="1648" t="s">
        <v>6801</v>
      </c>
      <c r="D6" s="1648" t="s">
        <v>6802</v>
      </c>
      <c r="E6" s="1648">
        <v>1</v>
      </c>
      <c r="F6" s="1643" t="s">
        <v>6807</v>
      </c>
      <c r="G6" s="1640">
        <v>1</v>
      </c>
    </row>
    <row r="7" spans="1:32">
      <c r="B7" s="1642" t="s">
        <v>6771</v>
      </c>
      <c r="C7" s="1648" t="s">
        <v>6796</v>
      </c>
      <c r="D7" s="1648" t="s">
        <v>6802</v>
      </c>
      <c r="E7" s="1648">
        <v>2</v>
      </c>
      <c r="F7" s="1643" t="s">
        <v>6807</v>
      </c>
      <c r="G7" s="1640">
        <v>1.7</v>
      </c>
    </row>
    <row r="8" spans="1:32">
      <c r="B8" s="1642" t="s">
        <v>6771</v>
      </c>
      <c r="C8" s="1648" t="s">
        <v>6796</v>
      </c>
      <c r="D8" s="1648" t="s">
        <v>6802</v>
      </c>
      <c r="E8" s="1648">
        <v>3</v>
      </c>
      <c r="F8" s="1643" t="s">
        <v>6807</v>
      </c>
      <c r="G8" s="1640">
        <v>2.4</v>
      </c>
    </row>
    <row r="9" spans="1:32">
      <c r="B9" s="1642" t="s">
        <v>6771</v>
      </c>
      <c r="C9" s="1648" t="s">
        <v>6796</v>
      </c>
      <c r="D9" s="1648" t="s">
        <v>6802</v>
      </c>
      <c r="E9" s="1648">
        <v>4</v>
      </c>
      <c r="F9" s="1643" t="s">
        <v>6807</v>
      </c>
      <c r="G9" s="1640">
        <v>3.1</v>
      </c>
    </row>
    <row r="10" spans="1:32">
      <c r="B10" s="1642" t="s">
        <v>6771</v>
      </c>
      <c r="C10" s="1648" t="s">
        <v>6796</v>
      </c>
      <c r="D10" s="1648" t="s">
        <v>6802</v>
      </c>
      <c r="E10" s="1648">
        <v>5</v>
      </c>
      <c r="F10" s="1643" t="s">
        <v>6807</v>
      </c>
      <c r="G10" s="1640">
        <v>3.8</v>
      </c>
    </row>
    <row r="11" spans="1:32">
      <c r="B11" s="1642" t="s">
        <v>6771</v>
      </c>
      <c r="C11" s="1648" t="s">
        <v>6796</v>
      </c>
      <c r="D11" s="1648" t="s">
        <v>6802</v>
      </c>
      <c r="E11" s="1648">
        <v>6</v>
      </c>
      <c r="F11" s="1643" t="s">
        <v>6807</v>
      </c>
      <c r="G11" s="1640">
        <v>4.5</v>
      </c>
    </row>
    <row r="12" spans="1:32">
      <c r="B12" s="1642" t="s">
        <v>6771</v>
      </c>
      <c r="C12" s="1648" t="s">
        <v>6796</v>
      </c>
      <c r="D12" s="1648" t="s">
        <v>6802</v>
      </c>
      <c r="E12" s="1648">
        <v>7</v>
      </c>
      <c r="F12" s="1643" t="s">
        <v>6807</v>
      </c>
      <c r="G12" s="1640">
        <v>5.2</v>
      </c>
    </row>
    <row r="13" spans="1:32">
      <c r="B13" s="1642" t="s">
        <v>6772</v>
      </c>
      <c r="C13" s="1648" t="s">
        <v>6796</v>
      </c>
      <c r="D13" s="1648" t="s">
        <v>5533</v>
      </c>
      <c r="E13" s="1648">
        <v>1</v>
      </c>
      <c r="F13" s="1643" t="s">
        <v>6817</v>
      </c>
      <c r="G13" s="1640">
        <v>3</v>
      </c>
    </row>
    <row r="14" spans="1:32">
      <c r="B14" s="1642" t="s">
        <v>6772</v>
      </c>
      <c r="C14" s="1648" t="s">
        <v>6796</v>
      </c>
      <c r="D14" s="1648" t="s">
        <v>5533</v>
      </c>
      <c r="E14" s="1648">
        <v>2</v>
      </c>
      <c r="F14" s="1643" t="s">
        <v>6817</v>
      </c>
      <c r="G14" s="1640">
        <v>4</v>
      </c>
    </row>
    <row r="15" spans="1:32">
      <c r="B15" s="1642" t="s">
        <v>6772</v>
      </c>
      <c r="C15" s="1648" t="s">
        <v>6796</v>
      </c>
      <c r="D15" s="1648" t="s">
        <v>5533</v>
      </c>
      <c r="E15" s="1648">
        <v>3</v>
      </c>
      <c r="F15" s="1643" t="s">
        <v>6817</v>
      </c>
      <c r="G15" s="1640">
        <v>5</v>
      </c>
    </row>
    <row r="16" spans="1:32">
      <c r="B16" s="1642" t="s">
        <v>6772</v>
      </c>
      <c r="C16" s="1648" t="s">
        <v>6796</v>
      </c>
      <c r="D16" s="1648" t="s">
        <v>5533</v>
      </c>
      <c r="E16" s="1648">
        <v>4</v>
      </c>
      <c r="F16" s="1643" t="s">
        <v>6817</v>
      </c>
      <c r="G16" s="1640">
        <v>6</v>
      </c>
    </row>
    <row r="17" spans="2:7">
      <c r="B17" s="1642" t="s">
        <v>6772</v>
      </c>
      <c r="C17" s="1648" t="s">
        <v>6796</v>
      </c>
      <c r="D17" s="1648" t="s">
        <v>5533</v>
      </c>
      <c r="E17" s="1648">
        <v>5</v>
      </c>
      <c r="F17" s="1643" t="s">
        <v>6817</v>
      </c>
      <c r="G17" s="1640">
        <v>7</v>
      </c>
    </row>
    <row r="18" spans="2:7">
      <c r="B18" s="1642" t="s">
        <v>6772</v>
      </c>
      <c r="C18" s="1648" t="s">
        <v>6796</v>
      </c>
      <c r="D18" s="1648" t="s">
        <v>5533</v>
      </c>
      <c r="E18" s="1648">
        <v>6</v>
      </c>
      <c r="F18" s="1643" t="s">
        <v>6817</v>
      </c>
      <c r="G18" s="1640">
        <v>8</v>
      </c>
    </row>
    <row r="19" spans="2:7">
      <c r="B19" s="1642" t="s">
        <v>6772</v>
      </c>
      <c r="C19" s="1648" t="s">
        <v>6796</v>
      </c>
      <c r="D19" s="1648" t="s">
        <v>5533</v>
      </c>
      <c r="E19" s="1648">
        <v>7</v>
      </c>
      <c r="F19" s="1643" t="s">
        <v>6817</v>
      </c>
      <c r="G19" s="1640">
        <v>9</v>
      </c>
    </row>
    <row r="20" spans="2:7">
      <c r="B20" s="1642" t="s">
        <v>6773</v>
      </c>
      <c r="C20" s="1648" t="s">
        <v>6796</v>
      </c>
      <c r="D20" s="1648" t="s">
        <v>6805</v>
      </c>
      <c r="E20" s="1648">
        <v>1</v>
      </c>
      <c r="F20" s="1643" t="s">
        <v>1028</v>
      </c>
      <c r="G20" s="1640">
        <v>3</v>
      </c>
    </row>
    <row r="21" spans="2:7">
      <c r="B21" s="1642" t="s">
        <v>6773</v>
      </c>
      <c r="C21" s="1648" t="s">
        <v>6796</v>
      </c>
      <c r="D21" s="1648" t="s">
        <v>6805</v>
      </c>
      <c r="E21" s="1648">
        <v>2</v>
      </c>
      <c r="F21" s="1643" t="s">
        <v>1028</v>
      </c>
      <c r="G21" s="1640">
        <v>4.5</v>
      </c>
    </row>
    <row r="22" spans="2:7">
      <c r="B22" s="1642" t="s">
        <v>6773</v>
      </c>
      <c r="C22" s="1648" t="s">
        <v>6796</v>
      </c>
      <c r="D22" s="1648" t="s">
        <v>6805</v>
      </c>
      <c r="E22" s="1648">
        <v>3</v>
      </c>
      <c r="F22" s="1643" t="s">
        <v>1028</v>
      </c>
      <c r="G22" s="1640">
        <v>6</v>
      </c>
    </row>
    <row r="23" spans="2:7">
      <c r="B23" s="1642" t="s">
        <v>6773</v>
      </c>
      <c r="C23" s="1648" t="s">
        <v>6796</v>
      </c>
      <c r="D23" s="1648" t="s">
        <v>6805</v>
      </c>
      <c r="E23" s="1648">
        <v>4</v>
      </c>
      <c r="F23" s="1643" t="s">
        <v>1028</v>
      </c>
      <c r="G23" s="1640">
        <v>7.5</v>
      </c>
    </row>
    <row r="24" spans="2:7">
      <c r="B24" s="1642" t="s">
        <v>6773</v>
      </c>
      <c r="C24" s="1648" t="s">
        <v>6796</v>
      </c>
      <c r="D24" s="1648" t="s">
        <v>6805</v>
      </c>
      <c r="E24" s="1648">
        <v>5</v>
      </c>
      <c r="F24" s="1643" t="s">
        <v>1028</v>
      </c>
      <c r="G24" s="1640">
        <v>9</v>
      </c>
    </row>
    <row r="25" spans="2:7">
      <c r="B25" s="1642" t="s">
        <v>6773</v>
      </c>
      <c r="C25" s="1648" t="s">
        <v>6796</v>
      </c>
      <c r="D25" s="1648" t="s">
        <v>6805</v>
      </c>
      <c r="E25" s="1648">
        <v>6</v>
      </c>
      <c r="F25" s="1643" t="s">
        <v>1028</v>
      </c>
      <c r="G25" s="1640">
        <v>10.5</v>
      </c>
    </row>
    <row r="26" spans="2:7">
      <c r="B26" s="1642" t="s">
        <v>6773</v>
      </c>
      <c r="C26" s="1648" t="s">
        <v>6796</v>
      </c>
      <c r="D26" s="1648" t="s">
        <v>6805</v>
      </c>
      <c r="E26" s="1648">
        <v>7</v>
      </c>
      <c r="F26" s="1643" t="s">
        <v>1028</v>
      </c>
      <c r="G26" s="1640">
        <v>12</v>
      </c>
    </row>
    <row r="27" spans="2:7">
      <c r="B27" s="1642" t="s">
        <v>6774</v>
      </c>
      <c r="C27" s="1648" t="s">
        <v>6796</v>
      </c>
      <c r="D27" s="1648" t="s">
        <v>6803</v>
      </c>
      <c r="E27" s="1648">
        <v>1</v>
      </c>
      <c r="F27" s="1644" t="s">
        <v>6810</v>
      </c>
      <c r="G27" s="1641">
        <v>2</v>
      </c>
    </row>
    <row r="28" spans="2:7">
      <c r="B28" s="1642" t="s">
        <v>6774</v>
      </c>
      <c r="C28" s="1648" t="s">
        <v>6796</v>
      </c>
      <c r="D28" s="1648" t="s">
        <v>6803</v>
      </c>
      <c r="E28" s="1648">
        <v>2</v>
      </c>
      <c r="F28" s="1644" t="s">
        <v>6810</v>
      </c>
      <c r="G28" s="1641">
        <v>3</v>
      </c>
    </row>
    <row r="29" spans="2:7">
      <c r="B29" s="1642" t="s">
        <v>6774</v>
      </c>
      <c r="C29" s="1648" t="s">
        <v>6796</v>
      </c>
      <c r="D29" s="1648" t="s">
        <v>6803</v>
      </c>
      <c r="E29" s="1648">
        <v>3</v>
      </c>
      <c r="F29" s="1644" t="s">
        <v>6810</v>
      </c>
      <c r="G29" s="1641">
        <v>5</v>
      </c>
    </row>
    <row r="30" spans="2:7">
      <c r="B30" s="1642" t="s">
        <v>6774</v>
      </c>
      <c r="C30" s="1648" t="s">
        <v>6796</v>
      </c>
      <c r="D30" s="1648" t="s">
        <v>6803</v>
      </c>
      <c r="E30" s="1648">
        <v>4</v>
      </c>
      <c r="F30" s="1644" t="s">
        <v>6810</v>
      </c>
      <c r="G30" s="1641">
        <v>7</v>
      </c>
    </row>
    <row r="31" spans="2:7">
      <c r="B31" s="1642" t="s">
        <v>6774</v>
      </c>
      <c r="C31" s="1648" t="s">
        <v>6796</v>
      </c>
      <c r="D31" s="1648" t="s">
        <v>6803</v>
      </c>
      <c r="E31" s="1648">
        <v>5</v>
      </c>
      <c r="F31" s="1644" t="s">
        <v>6810</v>
      </c>
      <c r="G31" s="1641">
        <v>9</v>
      </c>
    </row>
    <row r="32" spans="2:7">
      <c r="B32" s="1642" t="s">
        <v>6774</v>
      </c>
      <c r="C32" s="1648" t="s">
        <v>6796</v>
      </c>
      <c r="D32" s="1648" t="s">
        <v>6803</v>
      </c>
      <c r="E32" s="1648">
        <v>6</v>
      </c>
      <c r="F32" s="1644" t="s">
        <v>6810</v>
      </c>
      <c r="G32" s="1641">
        <v>11</v>
      </c>
    </row>
    <row r="33" spans="2:7">
      <c r="B33" s="1642" t="s">
        <v>6774</v>
      </c>
      <c r="C33" s="1648" t="s">
        <v>6796</v>
      </c>
      <c r="D33" s="1648" t="s">
        <v>6803</v>
      </c>
      <c r="E33" s="1648">
        <v>7</v>
      </c>
      <c r="F33" s="1644" t="s">
        <v>6810</v>
      </c>
      <c r="G33" s="1641">
        <v>13</v>
      </c>
    </row>
    <row r="34" spans="2:7">
      <c r="B34" s="1642" t="s">
        <v>6775</v>
      </c>
      <c r="C34" s="1648" t="s">
        <v>6796</v>
      </c>
      <c r="D34" s="1648" t="s">
        <v>6804</v>
      </c>
      <c r="E34" s="1648">
        <v>1</v>
      </c>
      <c r="F34" s="1643" t="s">
        <v>6812</v>
      </c>
      <c r="G34" s="1640">
        <v>3.5</v>
      </c>
    </row>
    <row r="35" spans="2:7">
      <c r="B35" s="1642" t="s">
        <v>6775</v>
      </c>
      <c r="C35" s="1648" t="s">
        <v>6796</v>
      </c>
      <c r="D35" s="1648" t="s">
        <v>6804</v>
      </c>
      <c r="E35" s="1648">
        <v>2</v>
      </c>
      <c r="F35" s="1643" t="s">
        <v>6812</v>
      </c>
      <c r="G35" s="1640">
        <v>4.75</v>
      </c>
    </row>
    <row r="36" spans="2:7">
      <c r="B36" s="1642" t="s">
        <v>6775</v>
      </c>
      <c r="C36" s="1648" t="s">
        <v>6796</v>
      </c>
      <c r="D36" s="1648" t="s">
        <v>6804</v>
      </c>
      <c r="E36" s="1648">
        <v>3</v>
      </c>
      <c r="F36" s="1643" t="s">
        <v>6812</v>
      </c>
      <c r="G36" s="1640">
        <v>6</v>
      </c>
    </row>
    <row r="37" spans="2:7">
      <c r="B37" s="1642" t="s">
        <v>6775</v>
      </c>
      <c r="C37" s="1648" t="s">
        <v>6796</v>
      </c>
      <c r="D37" s="1648" t="s">
        <v>6804</v>
      </c>
      <c r="E37" s="1648">
        <v>4</v>
      </c>
      <c r="F37" s="1643" t="s">
        <v>6812</v>
      </c>
      <c r="G37" s="1640">
        <v>7.25</v>
      </c>
    </row>
    <row r="38" spans="2:7">
      <c r="B38" s="1642" t="s">
        <v>6775</v>
      </c>
      <c r="C38" s="1648" t="s">
        <v>6796</v>
      </c>
      <c r="D38" s="1648" t="s">
        <v>6804</v>
      </c>
      <c r="E38" s="1648">
        <v>5</v>
      </c>
      <c r="F38" s="1643" t="s">
        <v>6812</v>
      </c>
      <c r="G38" s="1640">
        <v>8.5</v>
      </c>
    </row>
    <row r="39" spans="2:7">
      <c r="B39" s="1642" t="s">
        <v>6775</v>
      </c>
      <c r="C39" s="1648" t="s">
        <v>6796</v>
      </c>
      <c r="D39" s="1648" t="s">
        <v>6804</v>
      </c>
      <c r="E39" s="1648">
        <v>6</v>
      </c>
      <c r="F39" s="1643" t="s">
        <v>6812</v>
      </c>
      <c r="G39" s="1640">
        <v>9.75</v>
      </c>
    </row>
    <row r="40" spans="2:7">
      <c r="B40" s="1642" t="s">
        <v>6775</v>
      </c>
      <c r="C40" s="1648" t="s">
        <v>6796</v>
      </c>
      <c r="D40" s="1648" t="s">
        <v>6804</v>
      </c>
      <c r="E40" s="1648">
        <v>7</v>
      </c>
      <c r="F40" s="1643" t="s">
        <v>6812</v>
      </c>
      <c r="G40" s="1640">
        <v>11</v>
      </c>
    </row>
    <row r="41" spans="2:7">
      <c r="B41" s="1642" t="s">
        <v>6776</v>
      </c>
      <c r="C41" s="1648" t="s">
        <v>6797</v>
      </c>
      <c r="D41" s="1648" t="s">
        <v>6802</v>
      </c>
      <c r="E41" s="1648">
        <v>1</v>
      </c>
      <c r="F41" s="1643" t="s">
        <v>6810</v>
      </c>
      <c r="G41" s="1641">
        <v>2</v>
      </c>
    </row>
    <row r="42" spans="2:7">
      <c r="B42" s="1642" t="s">
        <v>6776</v>
      </c>
      <c r="C42" s="1648" t="s">
        <v>6797</v>
      </c>
      <c r="D42" s="1648" t="s">
        <v>6802</v>
      </c>
      <c r="E42" s="1648">
        <v>2</v>
      </c>
      <c r="F42" s="1643" t="s">
        <v>6810</v>
      </c>
      <c r="G42" s="1641">
        <v>4</v>
      </c>
    </row>
    <row r="43" spans="2:7">
      <c r="B43" s="1642" t="s">
        <v>6776</v>
      </c>
      <c r="C43" s="1648" t="s">
        <v>6797</v>
      </c>
      <c r="D43" s="1648" t="s">
        <v>6802</v>
      </c>
      <c r="E43" s="1648">
        <v>3</v>
      </c>
      <c r="F43" s="1643" t="s">
        <v>6810</v>
      </c>
      <c r="G43" s="1641">
        <v>6</v>
      </c>
    </row>
    <row r="44" spans="2:7">
      <c r="B44" s="1642" t="s">
        <v>6776</v>
      </c>
      <c r="C44" s="1648" t="s">
        <v>6797</v>
      </c>
      <c r="D44" s="1648" t="s">
        <v>6802</v>
      </c>
      <c r="E44" s="1648">
        <v>4</v>
      </c>
      <c r="F44" s="1643" t="s">
        <v>6810</v>
      </c>
      <c r="G44" s="1641">
        <v>8</v>
      </c>
    </row>
    <row r="45" spans="2:7">
      <c r="B45" s="1642" t="s">
        <v>6776</v>
      </c>
      <c r="C45" s="1648" t="s">
        <v>6797</v>
      </c>
      <c r="D45" s="1648" t="s">
        <v>6802</v>
      </c>
      <c r="E45" s="1648">
        <v>5</v>
      </c>
      <c r="F45" s="1643" t="s">
        <v>6810</v>
      </c>
      <c r="G45" s="1641">
        <v>10</v>
      </c>
    </row>
    <row r="46" spans="2:7">
      <c r="B46" s="1642" t="s">
        <v>6776</v>
      </c>
      <c r="C46" s="1648" t="s">
        <v>6797</v>
      </c>
      <c r="D46" s="1648" t="s">
        <v>6802</v>
      </c>
      <c r="E46" s="1648">
        <v>6</v>
      </c>
      <c r="F46" s="1643" t="s">
        <v>6810</v>
      </c>
      <c r="G46" s="1641">
        <v>12</v>
      </c>
    </row>
    <row r="47" spans="2:7">
      <c r="B47" s="1642" t="s">
        <v>6776</v>
      </c>
      <c r="C47" s="1648" t="s">
        <v>6797</v>
      </c>
      <c r="D47" s="1648" t="s">
        <v>6802</v>
      </c>
      <c r="E47" s="1648">
        <v>7</v>
      </c>
      <c r="F47" s="1643" t="s">
        <v>6810</v>
      </c>
      <c r="G47" s="1641">
        <v>14</v>
      </c>
    </row>
    <row r="48" spans="2:7">
      <c r="B48" s="1642" t="s">
        <v>6777</v>
      </c>
      <c r="C48" s="1648" t="s">
        <v>6797</v>
      </c>
      <c r="D48" s="1648" t="s">
        <v>5533</v>
      </c>
      <c r="E48" s="1648">
        <v>1</v>
      </c>
      <c r="F48" s="1645" t="s">
        <v>6816</v>
      </c>
      <c r="G48" s="1640">
        <v>10</v>
      </c>
    </row>
    <row r="49" spans="2:7">
      <c r="B49" s="1642" t="s">
        <v>6777</v>
      </c>
      <c r="C49" s="1648" t="s">
        <v>6797</v>
      </c>
      <c r="D49" s="1648" t="s">
        <v>5533</v>
      </c>
      <c r="E49" s="1648">
        <v>2</v>
      </c>
      <c r="F49" s="1645" t="s">
        <v>6816</v>
      </c>
      <c r="G49" s="1640">
        <v>12</v>
      </c>
    </row>
    <row r="50" spans="2:7">
      <c r="B50" s="1642" t="s">
        <v>6777</v>
      </c>
      <c r="C50" s="1648" t="s">
        <v>6797</v>
      </c>
      <c r="D50" s="1648" t="s">
        <v>5533</v>
      </c>
      <c r="E50" s="1648">
        <v>3</v>
      </c>
      <c r="F50" s="1645" t="s">
        <v>6816</v>
      </c>
      <c r="G50" s="1640">
        <v>14</v>
      </c>
    </row>
    <row r="51" spans="2:7">
      <c r="B51" s="1642" t="s">
        <v>6777</v>
      </c>
      <c r="C51" s="1648" t="s">
        <v>6797</v>
      </c>
      <c r="D51" s="1648" t="s">
        <v>5533</v>
      </c>
      <c r="E51" s="1648">
        <v>4</v>
      </c>
      <c r="F51" s="1645" t="s">
        <v>6816</v>
      </c>
      <c r="G51" s="1640">
        <v>16</v>
      </c>
    </row>
    <row r="52" spans="2:7">
      <c r="B52" s="1642" t="s">
        <v>6777</v>
      </c>
      <c r="C52" s="1648" t="s">
        <v>6797</v>
      </c>
      <c r="D52" s="1648" t="s">
        <v>5533</v>
      </c>
      <c r="E52" s="1648">
        <v>5</v>
      </c>
      <c r="F52" s="1645" t="s">
        <v>6816</v>
      </c>
      <c r="G52" s="1640">
        <v>18</v>
      </c>
    </row>
    <row r="53" spans="2:7">
      <c r="B53" s="1642" t="s">
        <v>6777</v>
      </c>
      <c r="C53" s="1648" t="s">
        <v>6797</v>
      </c>
      <c r="D53" s="1648" t="s">
        <v>5533</v>
      </c>
      <c r="E53" s="1648">
        <v>6</v>
      </c>
      <c r="F53" s="1645" t="s">
        <v>6816</v>
      </c>
      <c r="G53" s="1640">
        <v>20</v>
      </c>
    </row>
    <row r="54" spans="2:7">
      <c r="B54" s="1642" t="s">
        <v>6777</v>
      </c>
      <c r="C54" s="1648" t="s">
        <v>6797</v>
      </c>
      <c r="D54" s="1648" t="s">
        <v>5533</v>
      </c>
      <c r="E54" s="1648">
        <v>7</v>
      </c>
      <c r="F54" s="1645" t="s">
        <v>6816</v>
      </c>
      <c r="G54" s="1640">
        <v>22</v>
      </c>
    </row>
    <row r="55" spans="2:7">
      <c r="B55" s="1642" t="s">
        <v>6778</v>
      </c>
      <c r="C55" s="1648" t="s">
        <v>6797</v>
      </c>
      <c r="D55" s="1648" t="s">
        <v>6805</v>
      </c>
      <c r="E55" s="1648">
        <v>1</v>
      </c>
      <c r="F55" s="1643" t="s">
        <v>1028</v>
      </c>
      <c r="G55" s="1640">
        <v>3</v>
      </c>
    </row>
    <row r="56" spans="2:7">
      <c r="B56" s="1642" t="s">
        <v>6778</v>
      </c>
      <c r="C56" s="1648" t="s">
        <v>6797</v>
      </c>
      <c r="D56" s="1648" t="s">
        <v>6805</v>
      </c>
      <c r="E56" s="1648">
        <v>2</v>
      </c>
      <c r="F56" s="1643" t="s">
        <v>1028</v>
      </c>
      <c r="G56" s="1640">
        <v>4.5</v>
      </c>
    </row>
    <row r="57" spans="2:7">
      <c r="B57" s="1642" t="s">
        <v>6778</v>
      </c>
      <c r="C57" s="1648" t="s">
        <v>6797</v>
      </c>
      <c r="D57" s="1648" t="s">
        <v>6805</v>
      </c>
      <c r="E57" s="1648">
        <v>3</v>
      </c>
      <c r="F57" s="1643" t="s">
        <v>1028</v>
      </c>
      <c r="G57" s="1640">
        <v>6</v>
      </c>
    </row>
    <row r="58" spans="2:7">
      <c r="B58" s="1642" t="s">
        <v>6778</v>
      </c>
      <c r="C58" s="1648" t="s">
        <v>6797</v>
      </c>
      <c r="D58" s="1648" t="s">
        <v>6805</v>
      </c>
      <c r="E58" s="1648">
        <v>4</v>
      </c>
      <c r="F58" s="1643" t="s">
        <v>1028</v>
      </c>
      <c r="G58" s="1640">
        <v>7.5</v>
      </c>
    </row>
    <row r="59" spans="2:7">
      <c r="B59" s="1642" t="s">
        <v>6778</v>
      </c>
      <c r="C59" s="1648" t="s">
        <v>6797</v>
      </c>
      <c r="D59" s="1648" t="s">
        <v>6805</v>
      </c>
      <c r="E59" s="1648">
        <v>5</v>
      </c>
      <c r="F59" s="1643" t="s">
        <v>1028</v>
      </c>
      <c r="G59" s="1640">
        <v>9</v>
      </c>
    </row>
    <row r="60" spans="2:7">
      <c r="B60" s="1642" t="s">
        <v>6778</v>
      </c>
      <c r="C60" s="1648" t="s">
        <v>6797</v>
      </c>
      <c r="D60" s="1648" t="s">
        <v>6805</v>
      </c>
      <c r="E60" s="1648">
        <v>6</v>
      </c>
      <c r="F60" s="1643" t="s">
        <v>1028</v>
      </c>
      <c r="G60" s="1640">
        <v>10.5</v>
      </c>
    </row>
    <row r="61" spans="2:7">
      <c r="B61" s="1642" t="s">
        <v>6778</v>
      </c>
      <c r="C61" s="1648" t="s">
        <v>6797</v>
      </c>
      <c r="D61" s="1648" t="s">
        <v>6805</v>
      </c>
      <c r="E61" s="1648">
        <v>7</v>
      </c>
      <c r="F61" s="1643" t="s">
        <v>1028</v>
      </c>
      <c r="G61" s="1640">
        <v>12</v>
      </c>
    </row>
    <row r="62" spans="2:7">
      <c r="B62" s="1642" t="s">
        <v>6779</v>
      </c>
      <c r="C62" s="1648" t="s">
        <v>6797</v>
      </c>
      <c r="D62" s="1648" t="s">
        <v>6803</v>
      </c>
      <c r="E62" s="1648">
        <v>1</v>
      </c>
      <c r="F62" s="1643" t="s">
        <v>6809</v>
      </c>
      <c r="G62" s="1641">
        <v>2</v>
      </c>
    </row>
    <row r="63" spans="2:7">
      <c r="B63" s="1642" t="s">
        <v>6779</v>
      </c>
      <c r="C63" s="1648" t="s">
        <v>6797</v>
      </c>
      <c r="D63" s="1648" t="s">
        <v>6803</v>
      </c>
      <c r="E63" s="1648">
        <v>2</v>
      </c>
      <c r="F63" s="1643" t="s">
        <v>6809</v>
      </c>
      <c r="G63" s="1641">
        <v>4</v>
      </c>
    </row>
    <row r="64" spans="2:7">
      <c r="B64" s="1642" t="s">
        <v>6779</v>
      </c>
      <c r="C64" s="1648" t="s">
        <v>6797</v>
      </c>
      <c r="D64" s="1648" t="s">
        <v>6803</v>
      </c>
      <c r="E64" s="1648">
        <v>3</v>
      </c>
      <c r="F64" s="1643" t="s">
        <v>6809</v>
      </c>
      <c r="G64" s="1641">
        <v>6</v>
      </c>
    </row>
    <row r="65" spans="2:7">
      <c r="B65" s="1642" t="s">
        <v>6779</v>
      </c>
      <c r="C65" s="1648" t="s">
        <v>6797</v>
      </c>
      <c r="D65" s="1648" t="s">
        <v>6803</v>
      </c>
      <c r="E65" s="1648">
        <v>4</v>
      </c>
      <c r="F65" s="1643" t="s">
        <v>6809</v>
      </c>
      <c r="G65" s="1641">
        <v>8</v>
      </c>
    </row>
    <row r="66" spans="2:7">
      <c r="B66" s="1642" t="s">
        <v>6779</v>
      </c>
      <c r="C66" s="1648" t="s">
        <v>6797</v>
      </c>
      <c r="D66" s="1648" t="s">
        <v>6803</v>
      </c>
      <c r="E66" s="1648">
        <v>5</v>
      </c>
      <c r="F66" s="1643" t="s">
        <v>6809</v>
      </c>
      <c r="G66" s="1641">
        <v>10</v>
      </c>
    </row>
    <row r="67" spans="2:7">
      <c r="B67" s="1642" t="s">
        <v>6779</v>
      </c>
      <c r="C67" s="1648" t="s">
        <v>6797</v>
      </c>
      <c r="D67" s="1648" t="s">
        <v>6803</v>
      </c>
      <c r="E67" s="1648">
        <v>6</v>
      </c>
      <c r="F67" s="1643" t="s">
        <v>6809</v>
      </c>
      <c r="G67" s="1641">
        <v>12</v>
      </c>
    </row>
    <row r="68" spans="2:7">
      <c r="B68" s="1642" t="s">
        <v>6779</v>
      </c>
      <c r="C68" s="1648" t="s">
        <v>6797</v>
      </c>
      <c r="D68" s="1648" t="s">
        <v>6803</v>
      </c>
      <c r="E68" s="1648">
        <v>7</v>
      </c>
      <c r="F68" s="1643" t="s">
        <v>6809</v>
      </c>
      <c r="G68" s="1641">
        <v>14</v>
      </c>
    </row>
    <row r="69" spans="2:7">
      <c r="B69" s="1642" t="s">
        <v>6780</v>
      </c>
      <c r="C69" s="1648" t="s">
        <v>6797</v>
      </c>
      <c r="D69" s="1648" t="s">
        <v>6804</v>
      </c>
      <c r="E69" s="1648">
        <v>1</v>
      </c>
      <c r="F69" s="1643" t="s">
        <v>6807</v>
      </c>
      <c r="G69" s="1640">
        <v>1</v>
      </c>
    </row>
    <row r="70" spans="2:7">
      <c r="B70" s="1642" t="s">
        <v>6780</v>
      </c>
      <c r="C70" s="1648" t="s">
        <v>6797</v>
      </c>
      <c r="D70" s="1648" t="s">
        <v>6804</v>
      </c>
      <c r="E70" s="1648">
        <v>2</v>
      </c>
      <c r="F70" s="1643" t="s">
        <v>6807</v>
      </c>
      <c r="G70" s="1640">
        <v>1.7</v>
      </c>
    </row>
    <row r="71" spans="2:7">
      <c r="B71" s="1642" t="s">
        <v>6780</v>
      </c>
      <c r="C71" s="1648" t="s">
        <v>6797</v>
      </c>
      <c r="D71" s="1648" t="s">
        <v>6804</v>
      </c>
      <c r="E71" s="1648">
        <v>3</v>
      </c>
      <c r="F71" s="1643" t="s">
        <v>6807</v>
      </c>
      <c r="G71" s="1640">
        <v>2.4</v>
      </c>
    </row>
    <row r="72" spans="2:7">
      <c r="B72" s="1642" t="s">
        <v>6780</v>
      </c>
      <c r="C72" s="1648" t="s">
        <v>6797</v>
      </c>
      <c r="D72" s="1648" t="s">
        <v>6804</v>
      </c>
      <c r="E72" s="1648">
        <v>4</v>
      </c>
      <c r="F72" s="1643" t="s">
        <v>6807</v>
      </c>
      <c r="G72" s="1640">
        <v>3.1</v>
      </c>
    </row>
    <row r="73" spans="2:7">
      <c r="B73" s="1642" t="s">
        <v>6780</v>
      </c>
      <c r="C73" s="1648" t="s">
        <v>6797</v>
      </c>
      <c r="D73" s="1648" t="s">
        <v>6804</v>
      </c>
      <c r="E73" s="1648">
        <v>5</v>
      </c>
      <c r="F73" s="1643" t="s">
        <v>6807</v>
      </c>
      <c r="G73" s="1640">
        <v>3.8</v>
      </c>
    </row>
    <row r="74" spans="2:7">
      <c r="B74" s="1642" t="s">
        <v>6780</v>
      </c>
      <c r="C74" s="1648" t="s">
        <v>6797</v>
      </c>
      <c r="D74" s="1648" t="s">
        <v>6804</v>
      </c>
      <c r="E74" s="1648">
        <v>6</v>
      </c>
      <c r="F74" s="1643" t="s">
        <v>6807</v>
      </c>
      <c r="G74" s="1640">
        <v>4.5</v>
      </c>
    </row>
    <row r="75" spans="2:7">
      <c r="B75" s="1642" t="s">
        <v>6780</v>
      </c>
      <c r="C75" s="1648" t="s">
        <v>6797</v>
      </c>
      <c r="D75" s="1648" t="s">
        <v>6804</v>
      </c>
      <c r="E75" s="1648">
        <v>7</v>
      </c>
      <c r="F75" s="1643" t="s">
        <v>6807</v>
      </c>
      <c r="G75" s="1640">
        <v>5.2</v>
      </c>
    </row>
    <row r="76" spans="2:7">
      <c r="B76" s="1642" t="s">
        <v>7132</v>
      </c>
      <c r="C76" s="1648" t="s">
        <v>6798</v>
      </c>
      <c r="D76" s="1648" t="s">
        <v>6802</v>
      </c>
      <c r="E76" s="1648">
        <v>1</v>
      </c>
      <c r="F76" s="1643" t="s">
        <v>6810</v>
      </c>
      <c r="G76" s="1774">
        <v>2</v>
      </c>
    </row>
    <row r="77" spans="2:7">
      <c r="B77" s="1642" t="s">
        <v>7132</v>
      </c>
      <c r="C77" s="1648" t="s">
        <v>6798</v>
      </c>
      <c r="D77" s="1648" t="s">
        <v>6802</v>
      </c>
      <c r="E77" s="1648">
        <v>2</v>
      </c>
      <c r="F77" s="1643" t="s">
        <v>6810</v>
      </c>
      <c r="G77" s="1774">
        <v>4</v>
      </c>
    </row>
    <row r="78" spans="2:7">
      <c r="B78" s="1642" t="s">
        <v>7132</v>
      </c>
      <c r="C78" s="1648" t="s">
        <v>6798</v>
      </c>
      <c r="D78" s="1648" t="s">
        <v>6802</v>
      </c>
      <c r="E78" s="1648">
        <v>3</v>
      </c>
      <c r="F78" s="1643" t="s">
        <v>6810</v>
      </c>
      <c r="G78" s="1774">
        <v>6</v>
      </c>
    </row>
    <row r="79" spans="2:7">
      <c r="B79" s="1642" t="s">
        <v>7132</v>
      </c>
      <c r="C79" s="1648" t="s">
        <v>6798</v>
      </c>
      <c r="D79" s="1648" t="s">
        <v>6802</v>
      </c>
      <c r="E79" s="1648">
        <v>4</v>
      </c>
      <c r="F79" s="1643" t="s">
        <v>6810</v>
      </c>
      <c r="G79" s="1774">
        <v>8</v>
      </c>
    </row>
    <row r="80" spans="2:7">
      <c r="B80" s="1642" t="s">
        <v>7132</v>
      </c>
      <c r="C80" s="1648" t="s">
        <v>6798</v>
      </c>
      <c r="D80" s="1648" t="s">
        <v>6802</v>
      </c>
      <c r="E80" s="1648">
        <v>5</v>
      </c>
      <c r="F80" s="1643" t="s">
        <v>6810</v>
      </c>
      <c r="G80" s="1774">
        <v>10</v>
      </c>
    </row>
    <row r="81" spans="2:7">
      <c r="B81" s="1642" t="s">
        <v>7132</v>
      </c>
      <c r="C81" s="1648" t="s">
        <v>6798</v>
      </c>
      <c r="D81" s="1648" t="s">
        <v>6802</v>
      </c>
      <c r="E81" s="1648">
        <v>6</v>
      </c>
      <c r="F81" s="1643" t="s">
        <v>6810</v>
      </c>
      <c r="G81" s="1774">
        <v>12</v>
      </c>
    </row>
    <row r="82" spans="2:7">
      <c r="B82" s="1642" t="s">
        <v>7132</v>
      </c>
      <c r="C82" s="1648" t="s">
        <v>6798</v>
      </c>
      <c r="D82" s="1648" t="s">
        <v>6802</v>
      </c>
      <c r="E82" s="1648">
        <v>7</v>
      </c>
      <c r="F82" s="1643" t="s">
        <v>6810</v>
      </c>
      <c r="G82" s="1774">
        <v>14</v>
      </c>
    </row>
    <row r="83" spans="2:7">
      <c r="B83" s="1642" t="s">
        <v>6781</v>
      </c>
      <c r="C83" s="1648" t="s">
        <v>6798</v>
      </c>
      <c r="D83" s="1648" t="s">
        <v>5533</v>
      </c>
      <c r="E83" s="1648">
        <v>1</v>
      </c>
      <c r="F83" s="1646" t="s">
        <v>6815</v>
      </c>
      <c r="G83" s="1641">
        <v>2</v>
      </c>
    </row>
    <row r="84" spans="2:7">
      <c r="B84" s="1642" t="s">
        <v>6781</v>
      </c>
      <c r="C84" s="1648" t="s">
        <v>6798</v>
      </c>
      <c r="D84" s="1648" t="s">
        <v>5533</v>
      </c>
      <c r="E84" s="1648">
        <v>2</v>
      </c>
      <c r="F84" s="1646" t="s">
        <v>6815</v>
      </c>
      <c r="G84" s="1641">
        <v>4</v>
      </c>
    </row>
    <row r="85" spans="2:7">
      <c r="B85" s="1642" t="s">
        <v>6781</v>
      </c>
      <c r="C85" s="1648" t="s">
        <v>6798</v>
      </c>
      <c r="D85" s="1648" t="s">
        <v>5533</v>
      </c>
      <c r="E85" s="1648">
        <v>3</v>
      </c>
      <c r="F85" s="1646" t="s">
        <v>6815</v>
      </c>
      <c r="G85" s="1641">
        <v>6</v>
      </c>
    </row>
    <row r="86" spans="2:7">
      <c r="B86" s="1642" t="s">
        <v>6781</v>
      </c>
      <c r="C86" s="1648" t="s">
        <v>6798</v>
      </c>
      <c r="D86" s="1648" t="s">
        <v>5533</v>
      </c>
      <c r="E86" s="1648">
        <v>4</v>
      </c>
      <c r="F86" s="1646" t="s">
        <v>6815</v>
      </c>
      <c r="G86" s="1641">
        <v>8</v>
      </c>
    </row>
    <row r="87" spans="2:7">
      <c r="B87" s="1642" t="s">
        <v>6781</v>
      </c>
      <c r="C87" s="1648" t="s">
        <v>6798</v>
      </c>
      <c r="D87" s="1648" t="s">
        <v>5533</v>
      </c>
      <c r="E87" s="1648">
        <v>5</v>
      </c>
      <c r="F87" s="1646" t="s">
        <v>6815</v>
      </c>
      <c r="G87" s="1641">
        <v>10</v>
      </c>
    </row>
    <row r="88" spans="2:7">
      <c r="B88" s="1642" t="s">
        <v>6781</v>
      </c>
      <c r="C88" s="1648" t="s">
        <v>6798</v>
      </c>
      <c r="D88" s="1648" t="s">
        <v>5533</v>
      </c>
      <c r="E88" s="1648">
        <v>6</v>
      </c>
      <c r="F88" s="1646" t="s">
        <v>6815</v>
      </c>
      <c r="G88" s="1641">
        <v>12</v>
      </c>
    </row>
    <row r="89" spans="2:7">
      <c r="B89" s="1642" t="s">
        <v>6781</v>
      </c>
      <c r="C89" s="1648" t="s">
        <v>6798</v>
      </c>
      <c r="D89" s="1648" t="s">
        <v>5533</v>
      </c>
      <c r="E89" s="1648">
        <v>7</v>
      </c>
      <c r="F89" s="1646" t="s">
        <v>6815</v>
      </c>
      <c r="G89" s="1641">
        <v>14</v>
      </c>
    </row>
    <row r="90" spans="2:7">
      <c r="B90" s="1642" t="s">
        <v>6782</v>
      </c>
      <c r="C90" s="1648" t="s">
        <v>6798</v>
      </c>
      <c r="D90" s="1648" t="s">
        <v>6805</v>
      </c>
      <c r="E90" s="1648">
        <v>1</v>
      </c>
      <c r="F90" s="1643" t="s">
        <v>1028</v>
      </c>
      <c r="G90" s="1640">
        <v>3</v>
      </c>
    </row>
    <row r="91" spans="2:7">
      <c r="B91" s="1642" t="s">
        <v>6782</v>
      </c>
      <c r="C91" s="1648" t="s">
        <v>6798</v>
      </c>
      <c r="D91" s="1648" t="s">
        <v>6805</v>
      </c>
      <c r="E91" s="1648">
        <v>2</v>
      </c>
      <c r="F91" s="1643" t="s">
        <v>1028</v>
      </c>
      <c r="G91" s="1640">
        <v>4.5</v>
      </c>
    </row>
    <row r="92" spans="2:7">
      <c r="B92" s="1642" t="s">
        <v>6782</v>
      </c>
      <c r="C92" s="1648" t="s">
        <v>6798</v>
      </c>
      <c r="D92" s="1648" t="s">
        <v>6805</v>
      </c>
      <c r="E92" s="1648">
        <v>3</v>
      </c>
      <c r="F92" s="1643" t="s">
        <v>1028</v>
      </c>
      <c r="G92" s="1640">
        <v>6</v>
      </c>
    </row>
    <row r="93" spans="2:7">
      <c r="B93" s="1642" t="s">
        <v>6782</v>
      </c>
      <c r="C93" s="1648" t="s">
        <v>6798</v>
      </c>
      <c r="D93" s="1648" t="s">
        <v>6805</v>
      </c>
      <c r="E93" s="1648">
        <v>4</v>
      </c>
      <c r="F93" s="1643" t="s">
        <v>1028</v>
      </c>
      <c r="G93" s="1640">
        <v>7.5</v>
      </c>
    </row>
    <row r="94" spans="2:7">
      <c r="B94" s="1642" t="s">
        <v>6782</v>
      </c>
      <c r="C94" s="1648" t="s">
        <v>6798</v>
      </c>
      <c r="D94" s="1648" t="s">
        <v>6805</v>
      </c>
      <c r="E94" s="1648">
        <v>5</v>
      </c>
      <c r="F94" s="1643" t="s">
        <v>1028</v>
      </c>
      <c r="G94" s="1640">
        <v>9</v>
      </c>
    </row>
    <row r="95" spans="2:7">
      <c r="B95" s="1642" t="s">
        <v>6782</v>
      </c>
      <c r="C95" s="1648" t="s">
        <v>6798</v>
      </c>
      <c r="D95" s="1648" t="s">
        <v>6805</v>
      </c>
      <c r="E95" s="1648">
        <v>6</v>
      </c>
      <c r="F95" s="1643" t="s">
        <v>1028</v>
      </c>
      <c r="G95" s="1640">
        <v>10.5</v>
      </c>
    </row>
    <row r="96" spans="2:7">
      <c r="B96" s="1642" t="s">
        <v>6782</v>
      </c>
      <c r="C96" s="1648" t="s">
        <v>6798</v>
      </c>
      <c r="D96" s="1648" t="s">
        <v>6805</v>
      </c>
      <c r="E96" s="1648">
        <v>7</v>
      </c>
      <c r="F96" s="1643" t="s">
        <v>1028</v>
      </c>
      <c r="G96" s="1640">
        <v>12</v>
      </c>
    </row>
    <row r="97" spans="2:7">
      <c r="B97" s="1642" t="s">
        <v>6783</v>
      </c>
      <c r="C97" s="1648" t="s">
        <v>6798</v>
      </c>
      <c r="D97" s="1648" t="s">
        <v>6803</v>
      </c>
      <c r="E97" s="1648">
        <v>1</v>
      </c>
      <c r="F97" s="1643" t="s">
        <v>6810</v>
      </c>
      <c r="G97" s="1641">
        <v>2</v>
      </c>
    </row>
    <row r="98" spans="2:7">
      <c r="B98" s="1642" t="s">
        <v>6783</v>
      </c>
      <c r="C98" s="1648" t="s">
        <v>6798</v>
      </c>
      <c r="D98" s="1648" t="s">
        <v>6803</v>
      </c>
      <c r="E98" s="1648">
        <v>2</v>
      </c>
      <c r="F98" s="1643" t="s">
        <v>6810</v>
      </c>
      <c r="G98" s="1641">
        <v>3</v>
      </c>
    </row>
    <row r="99" spans="2:7">
      <c r="B99" s="1642" t="s">
        <v>6783</v>
      </c>
      <c r="C99" s="1648" t="s">
        <v>6798</v>
      </c>
      <c r="D99" s="1648" t="s">
        <v>6803</v>
      </c>
      <c r="E99" s="1648">
        <v>3</v>
      </c>
      <c r="F99" s="1643" t="s">
        <v>6810</v>
      </c>
      <c r="G99" s="1641">
        <v>5</v>
      </c>
    </row>
    <row r="100" spans="2:7">
      <c r="B100" s="1642" t="s">
        <v>6783</v>
      </c>
      <c r="C100" s="1648" t="s">
        <v>6798</v>
      </c>
      <c r="D100" s="1648" t="s">
        <v>6803</v>
      </c>
      <c r="E100" s="1648">
        <v>4</v>
      </c>
      <c r="F100" s="1643" t="s">
        <v>6810</v>
      </c>
      <c r="G100" s="1641">
        <v>7</v>
      </c>
    </row>
    <row r="101" spans="2:7">
      <c r="B101" s="1642" t="s">
        <v>6783</v>
      </c>
      <c r="C101" s="1648" t="s">
        <v>6798</v>
      </c>
      <c r="D101" s="1648" t="s">
        <v>6803</v>
      </c>
      <c r="E101" s="1648">
        <v>5</v>
      </c>
      <c r="F101" s="1643" t="s">
        <v>6810</v>
      </c>
      <c r="G101" s="1641">
        <v>9</v>
      </c>
    </row>
    <row r="102" spans="2:7">
      <c r="B102" s="1642" t="s">
        <v>6783</v>
      </c>
      <c r="C102" s="1648" t="s">
        <v>6798</v>
      </c>
      <c r="D102" s="1648" t="s">
        <v>6803</v>
      </c>
      <c r="E102" s="1648">
        <v>6</v>
      </c>
      <c r="F102" s="1643" t="s">
        <v>6810</v>
      </c>
      <c r="G102" s="1641">
        <v>11</v>
      </c>
    </row>
    <row r="103" spans="2:7">
      <c r="B103" s="1642" t="s">
        <v>6783</v>
      </c>
      <c r="C103" s="1648" t="s">
        <v>6798</v>
      </c>
      <c r="D103" s="1648" t="s">
        <v>6803</v>
      </c>
      <c r="E103" s="1648">
        <v>7</v>
      </c>
      <c r="F103" s="1643" t="s">
        <v>6810</v>
      </c>
      <c r="G103" s="1641">
        <v>13</v>
      </c>
    </row>
    <row r="104" spans="2:7">
      <c r="B104" s="1642" t="s">
        <v>6784</v>
      </c>
      <c r="C104" s="1648" t="s">
        <v>6798</v>
      </c>
      <c r="D104" s="1648" t="s">
        <v>6804</v>
      </c>
      <c r="E104" s="1648">
        <v>1</v>
      </c>
      <c r="F104" s="1643" t="s">
        <v>6807</v>
      </c>
      <c r="G104" s="1640">
        <v>1</v>
      </c>
    </row>
    <row r="105" spans="2:7">
      <c r="B105" s="1642" t="s">
        <v>6784</v>
      </c>
      <c r="C105" s="1648" t="s">
        <v>6798</v>
      </c>
      <c r="D105" s="1648" t="s">
        <v>6804</v>
      </c>
      <c r="E105" s="1648">
        <v>2</v>
      </c>
      <c r="F105" s="1643" t="s">
        <v>6807</v>
      </c>
      <c r="G105" s="1640">
        <v>1.7</v>
      </c>
    </row>
    <row r="106" spans="2:7">
      <c r="B106" s="1642" t="s">
        <v>6784</v>
      </c>
      <c r="C106" s="1648" t="s">
        <v>6798</v>
      </c>
      <c r="D106" s="1648" t="s">
        <v>6804</v>
      </c>
      <c r="E106" s="1648">
        <v>3</v>
      </c>
      <c r="F106" s="1643" t="s">
        <v>6807</v>
      </c>
      <c r="G106" s="1640">
        <v>2.4</v>
      </c>
    </row>
    <row r="107" spans="2:7">
      <c r="B107" s="1642" t="s">
        <v>6784</v>
      </c>
      <c r="C107" s="1648" t="s">
        <v>6798</v>
      </c>
      <c r="D107" s="1648" t="s">
        <v>6804</v>
      </c>
      <c r="E107" s="1648">
        <v>4</v>
      </c>
      <c r="F107" s="1643" t="s">
        <v>6807</v>
      </c>
      <c r="G107" s="1640">
        <v>3.1</v>
      </c>
    </row>
    <row r="108" spans="2:7">
      <c r="B108" s="1642" t="s">
        <v>6784</v>
      </c>
      <c r="C108" s="1648" t="s">
        <v>6798</v>
      </c>
      <c r="D108" s="1648" t="s">
        <v>6804</v>
      </c>
      <c r="E108" s="1648">
        <v>5</v>
      </c>
      <c r="F108" s="1643" t="s">
        <v>6807</v>
      </c>
      <c r="G108" s="1640">
        <v>3.8</v>
      </c>
    </row>
    <row r="109" spans="2:7">
      <c r="B109" s="1642" t="s">
        <v>6784</v>
      </c>
      <c r="C109" s="1648" t="s">
        <v>6798</v>
      </c>
      <c r="D109" s="1648" t="s">
        <v>6804</v>
      </c>
      <c r="E109" s="1648">
        <v>6</v>
      </c>
      <c r="F109" s="1643" t="s">
        <v>6807</v>
      </c>
      <c r="G109" s="1640">
        <v>4.5</v>
      </c>
    </row>
    <row r="110" spans="2:7">
      <c r="B110" s="1642" t="s">
        <v>6784</v>
      </c>
      <c r="C110" s="1648" t="s">
        <v>6798</v>
      </c>
      <c r="D110" s="1648" t="s">
        <v>6804</v>
      </c>
      <c r="E110" s="1648">
        <v>7</v>
      </c>
      <c r="F110" s="1643" t="s">
        <v>6807</v>
      </c>
      <c r="G110" s="1640">
        <v>5.2</v>
      </c>
    </row>
    <row r="111" spans="2:7">
      <c r="B111" s="1642" t="s">
        <v>6785</v>
      </c>
      <c r="C111" s="1648" t="s">
        <v>6799</v>
      </c>
      <c r="D111" s="1648" t="s">
        <v>6802</v>
      </c>
      <c r="E111" s="1648">
        <v>1</v>
      </c>
      <c r="F111" s="1643" t="s">
        <v>6814</v>
      </c>
      <c r="G111" s="1640">
        <v>3</v>
      </c>
    </row>
    <row r="112" spans="2:7">
      <c r="B112" s="1642" t="s">
        <v>6785</v>
      </c>
      <c r="C112" s="1648" t="s">
        <v>6799</v>
      </c>
      <c r="D112" s="1648" t="s">
        <v>6802</v>
      </c>
      <c r="E112" s="1648">
        <v>2</v>
      </c>
      <c r="F112" s="1643" t="s">
        <v>6814</v>
      </c>
      <c r="G112" s="1640">
        <v>4</v>
      </c>
    </row>
    <row r="113" spans="2:7">
      <c r="B113" s="1642" t="s">
        <v>6785</v>
      </c>
      <c r="C113" s="1648" t="s">
        <v>6799</v>
      </c>
      <c r="D113" s="1648" t="s">
        <v>6802</v>
      </c>
      <c r="E113" s="1648">
        <v>3</v>
      </c>
      <c r="F113" s="1643" t="s">
        <v>6814</v>
      </c>
      <c r="G113" s="1640">
        <v>5</v>
      </c>
    </row>
    <row r="114" spans="2:7">
      <c r="B114" s="1642" t="s">
        <v>6785</v>
      </c>
      <c r="C114" s="1648" t="s">
        <v>6799</v>
      </c>
      <c r="D114" s="1648" t="s">
        <v>6802</v>
      </c>
      <c r="E114" s="1648">
        <v>4</v>
      </c>
      <c r="F114" s="1643" t="s">
        <v>6814</v>
      </c>
      <c r="G114" s="1640">
        <v>6</v>
      </c>
    </row>
    <row r="115" spans="2:7">
      <c r="B115" s="1642" t="s">
        <v>6785</v>
      </c>
      <c r="C115" s="1648" t="s">
        <v>6799</v>
      </c>
      <c r="D115" s="1648" t="s">
        <v>6802</v>
      </c>
      <c r="E115" s="1648">
        <v>5</v>
      </c>
      <c r="F115" s="1643" t="s">
        <v>6814</v>
      </c>
      <c r="G115" s="1640">
        <v>7</v>
      </c>
    </row>
    <row r="116" spans="2:7">
      <c r="B116" s="1642" t="s">
        <v>6785</v>
      </c>
      <c r="C116" s="1648" t="s">
        <v>6799</v>
      </c>
      <c r="D116" s="1648" t="s">
        <v>6802</v>
      </c>
      <c r="E116" s="1648">
        <v>6</v>
      </c>
      <c r="F116" s="1643" t="s">
        <v>6814</v>
      </c>
      <c r="G116" s="1640">
        <v>8</v>
      </c>
    </row>
    <row r="117" spans="2:7">
      <c r="B117" s="1642" t="s">
        <v>6785</v>
      </c>
      <c r="C117" s="1648" t="s">
        <v>6799</v>
      </c>
      <c r="D117" s="1648" t="s">
        <v>6802</v>
      </c>
      <c r="E117" s="1648">
        <v>7</v>
      </c>
      <c r="F117" s="1643" t="s">
        <v>6814</v>
      </c>
      <c r="G117" s="1640">
        <v>9</v>
      </c>
    </row>
    <row r="118" spans="2:7">
      <c r="B118" s="1642" t="s">
        <v>6786</v>
      </c>
      <c r="C118" s="1648" t="s">
        <v>6799</v>
      </c>
      <c r="D118" s="1648" t="s">
        <v>5533</v>
      </c>
      <c r="E118" s="1648">
        <v>1</v>
      </c>
      <c r="F118" s="1647" t="s">
        <v>6813</v>
      </c>
      <c r="G118" s="1640">
        <v>2</v>
      </c>
    </row>
    <row r="119" spans="2:7">
      <c r="B119" s="1642" t="s">
        <v>6786</v>
      </c>
      <c r="C119" s="1648" t="s">
        <v>6799</v>
      </c>
      <c r="D119" s="1648" t="s">
        <v>5533</v>
      </c>
      <c r="E119" s="1648">
        <v>2</v>
      </c>
      <c r="F119" s="1647" t="s">
        <v>6813</v>
      </c>
      <c r="G119" s="1640">
        <v>3.3</v>
      </c>
    </row>
    <row r="120" spans="2:7">
      <c r="B120" s="1642" t="s">
        <v>6786</v>
      </c>
      <c r="C120" s="1648" t="s">
        <v>6799</v>
      </c>
      <c r="D120" s="1648" t="s">
        <v>5533</v>
      </c>
      <c r="E120" s="1648">
        <v>3</v>
      </c>
      <c r="F120" s="1647" t="s">
        <v>6813</v>
      </c>
      <c r="G120" s="1640">
        <v>4.5999999999999996</v>
      </c>
    </row>
    <row r="121" spans="2:7">
      <c r="B121" s="1642" t="s">
        <v>6786</v>
      </c>
      <c r="C121" s="1648" t="s">
        <v>6799</v>
      </c>
      <c r="D121" s="1648" t="s">
        <v>5533</v>
      </c>
      <c r="E121" s="1648">
        <v>4</v>
      </c>
      <c r="F121" s="1647" t="s">
        <v>6813</v>
      </c>
      <c r="G121" s="1640">
        <v>5.9</v>
      </c>
    </row>
    <row r="122" spans="2:7">
      <c r="B122" s="1642" t="s">
        <v>6786</v>
      </c>
      <c r="C122" s="1648" t="s">
        <v>6799</v>
      </c>
      <c r="D122" s="1648" t="s">
        <v>5533</v>
      </c>
      <c r="E122" s="1648">
        <v>5</v>
      </c>
      <c r="F122" s="1647" t="s">
        <v>6813</v>
      </c>
      <c r="G122" s="1640">
        <v>7.2</v>
      </c>
    </row>
    <row r="123" spans="2:7">
      <c r="B123" s="1642" t="s">
        <v>6786</v>
      </c>
      <c r="C123" s="1648" t="s">
        <v>6799</v>
      </c>
      <c r="D123" s="1648" t="s">
        <v>5533</v>
      </c>
      <c r="E123" s="1648">
        <v>6</v>
      </c>
      <c r="F123" s="1647" t="s">
        <v>6813</v>
      </c>
      <c r="G123" s="1640">
        <v>8.5</v>
      </c>
    </row>
    <row r="124" spans="2:7">
      <c r="B124" s="1642" t="s">
        <v>6786</v>
      </c>
      <c r="C124" s="1648" t="s">
        <v>6799</v>
      </c>
      <c r="D124" s="1648" t="s">
        <v>5533</v>
      </c>
      <c r="E124" s="1648">
        <v>7</v>
      </c>
      <c r="F124" s="1647" t="s">
        <v>6813</v>
      </c>
      <c r="G124" s="1640">
        <v>9.8000000000000007</v>
      </c>
    </row>
    <row r="125" spans="2:7">
      <c r="B125" s="1642" t="s">
        <v>6787</v>
      </c>
      <c r="C125" s="1648" t="s">
        <v>6799</v>
      </c>
      <c r="D125" s="1648" t="s">
        <v>6805</v>
      </c>
      <c r="E125" s="1648">
        <v>1</v>
      </c>
      <c r="F125" s="1643" t="s">
        <v>1028</v>
      </c>
      <c r="G125" s="1640">
        <v>3</v>
      </c>
    </row>
    <row r="126" spans="2:7">
      <c r="B126" s="1642" t="s">
        <v>6787</v>
      </c>
      <c r="C126" s="1648" t="s">
        <v>6799</v>
      </c>
      <c r="D126" s="1648" t="s">
        <v>6805</v>
      </c>
      <c r="E126" s="1648">
        <v>2</v>
      </c>
      <c r="F126" s="1643" t="s">
        <v>1028</v>
      </c>
      <c r="G126" s="1640">
        <v>4.5</v>
      </c>
    </row>
    <row r="127" spans="2:7">
      <c r="B127" s="1642" t="s">
        <v>6787</v>
      </c>
      <c r="C127" s="1648" t="s">
        <v>6799</v>
      </c>
      <c r="D127" s="1648" t="s">
        <v>6805</v>
      </c>
      <c r="E127" s="1648">
        <v>3</v>
      </c>
      <c r="F127" s="1643" t="s">
        <v>1028</v>
      </c>
      <c r="G127" s="1640">
        <v>6</v>
      </c>
    </row>
    <row r="128" spans="2:7">
      <c r="B128" s="1642" t="s">
        <v>6787</v>
      </c>
      <c r="C128" s="1648" t="s">
        <v>6799</v>
      </c>
      <c r="D128" s="1648" t="s">
        <v>6805</v>
      </c>
      <c r="E128" s="1648">
        <v>4</v>
      </c>
      <c r="F128" s="1643" t="s">
        <v>1028</v>
      </c>
      <c r="G128" s="1640">
        <v>7.5</v>
      </c>
    </row>
    <row r="129" spans="2:7">
      <c r="B129" s="1642" t="s">
        <v>6787</v>
      </c>
      <c r="C129" s="1648" t="s">
        <v>6799</v>
      </c>
      <c r="D129" s="1648" t="s">
        <v>6805</v>
      </c>
      <c r="E129" s="1648">
        <v>5</v>
      </c>
      <c r="F129" s="1643" t="s">
        <v>1028</v>
      </c>
      <c r="G129" s="1640">
        <v>9</v>
      </c>
    </row>
    <row r="130" spans="2:7">
      <c r="B130" s="1642" t="s">
        <v>6787</v>
      </c>
      <c r="C130" s="1648" t="s">
        <v>6799</v>
      </c>
      <c r="D130" s="1648" t="s">
        <v>6805</v>
      </c>
      <c r="E130" s="1648">
        <v>6</v>
      </c>
      <c r="F130" s="1643" t="s">
        <v>1028</v>
      </c>
      <c r="G130" s="1640">
        <v>10.5</v>
      </c>
    </row>
    <row r="131" spans="2:7">
      <c r="B131" s="1642" t="s">
        <v>6787</v>
      </c>
      <c r="C131" s="1648" t="s">
        <v>6799</v>
      </c>
      <c r="D131" s="1648" t="s">
        <v>6805</v>
      </c>
      <c r="E131" s="1648">
        <v>7</v>
      </c>
      <c r="F131" s="1643" t="s">
        <v>1028</v>
      </c>
      <c r="G131" s="1640">
        <v>12</v>
      </c>
    </row>
    <row r="132" spans="2:7">
      <c r="B132" s="1642" t="s">
        <v>6788</v>
      </c>
      <c r="C132" s="1648" t="s">
        <v>6799</v>
      </c>
      <c r="D132" s="1648" t="s">
        <v>6803</v>
      </c>
      <c r="E132" s="1648">
        <v>1</v>
      </c>
      <c r="F132" s="1643" t="s">
        <v>6809</v>
      </c>
      <c r="G132" s="1641">
        <v>3</v>
      </c>
    </row>
    <row r="133" spans="2:7">
      <c r="B133" s="1642" t="s">
        <v>6788</v>
      </c>
      <c r="C133" s="1648" t="s">
        <v>6799</v>
      </c>
      <c r="D133" s="1648" t="s">
        <v>6803</v>
      </c>
      <c r="E133" s="1648">
        <v>2</v>
      </c>
      <c r="F133" s="1643" t="s">
        <v>6809</v>
      </c>
      <c r="G133" s="1641">
        <v>5</v>
      </c>
    </row>
    <row r="134" spans="2:7">
      <c r="B134" s="1642" t="s">
        <v>6788</v>
      </c>
      <c r="C134" s="1648" t="s">
        <v>6799</v>
      </c>
      <c r="D134" s="1648" t="s">
        <v>6803</v>
      </c>
      <c r="E134" s="1648">
        <v>3</v>
      </c>
      <c r="F134" s="1643" t="s">
        <v>6809</v>
      </c>
      <c r="G134" s="1641">
        <v>7</v>
      </c>
    </row>
    <row r="135" spans="2:7">
      <c r="B135" s="1642" t="s">
        <v>6788</v>
      </c>
      <c r="C135" s="1648" t="s">
        <v>6799</v>
      </c>
      <c r="D135" s="1648" t="s">
        <v>6803</v>
      </c>
      <c r="E135" s="1648">
        <v>4</v>
      </c>
      <c r="F135" s="1643" t="s">
        <v>6809</v>
      </c>
      <c r="G135" s="1641">
        <v>9</v>
      </c>
    </row>
    <row r="136" spans="2:7">
      <c r="B136" s="1642" t="s">
        <v>6788</v>
      </c>
      <c r="C136" s="1648" t="s">
        <v>6799</v>
      </c>
      <c r="D136" s="1648" t="s">
        <v>6803</v>
      </c>
      <c r="E136" s="1648">
        <v>5</v>
      </c>
      <c r="F136" s="1643" t="s">
        <v>6809</v>
      </c>
      <c r="G136" s="1641">
        <v>11</v>
      </c>
    </row>
    <row r="137" spans="2:7">
      <c r="B137" s="1642" t="s">
        <v>6788</v>
      </c>
      <c r="C137" s="1648" t="s">
        <v>6799</v>
      </c>
      <c r="D137" s="1648" t="s">
        <v>6803</v>
      </c>
      <c r="E137" s="1648">
        <v>6</v>
      </c>
      <c r="F137" s="1643" t="s">
        <v>6809</v>
      </c>
      <c r="G137" s="1641">
        <v>13</v>
      </c>
    </row>
    <row r="138" spans="2:7">
      <c r="B138" s="1642" t="s">
        <v>6788</v>
      </c>
      <c r="C138" s="1648" t="s">
        <v>6799</v>
      </c>
      <c r="D138" s="1648" t="s">
        <v>6803</v>
      </c>
      <c r="E138" s="1648">
        <v>7</v>
      </c>
      <c r="F138" s="1643" t="s">
        <v>6809</v>
      </c>
      <c r="G138" s="1641">
        <v>15</v>
      </c>
    </row>
    <row r="139" spans="2:7">
      <c r="B139" s="1642" t="s">
        <v>6789</v>
      </c>
      <c r="C139" s="1648" t="s">
        <v>6799</v>
      </c>
      <c r="D139" s="1648" t="s">
        <v>6804</v>
      </c>
      <c r="E139" s="1648">
        <v>1</v>
      </c>
      <c r="F139" s="1643" t="s">
        <v>6812</v>
      </c>
      <c r="G139" s="1640">
        <v>3</v>
      </c>
    </row>
    <row r="140" spans="2:7">
      <c r="B140" s="1642" t="s">
        <v>6789</v>
      </c>
      <c r="C140" s="1648" t="s">
        <v>6799</v>
      </c>
      <c r="D140" s="1648" t="s">
        <v>6804</v>
      </c>
      <c r="E140" s="1648">
        <v>2</v>
      </c>
      <c r="F140" s="1643" t="s">
        <v>6812</v>
      </c>
      <c r="G140" s="1640">
        <v>4.45</v>
      </c>
    </row>
    <row r="141" spans="2:7">
      <c r="B141" s="1642" t="s">
        <v>6789</v>
      </c>
      <c r="C141" s="1648" t="s">
        <v>6799</v>
      </c>
      <c r="D141" s="1648" t="s">
        <v>6804</v>
      </c>
      <c r="E141" s="1648">
        <v>3</v>
      </c>
      <c r="F141" s="1643" t="s">
        <v>6812</v>
      </c>
      <c r="G141" s="1640">
        <v>6.12</v>
      </c>
    </row>
    <row r="142" spans="2:7">
      <c r="B142" s="1642" t="s">
        <v>6789</v>
      </c>
      <c r="C142" s="1648" t="s">
        <v>6799</v>
      </c>
      <c r="D142" s="1648" t="s">
        <v>6804</v>
      </c>
      <c r="E142" s="1648">
        <v>4</v>
      </c>
      <c r="F142" s="1643" t="s">
        <v>6812</v>
      </c>
      <c r="G142" s="1640">
        <v>8.0399999999999991</v>
      </c>
    </row>
    <row r="143" spans="2:7">
      <c r="B143" s="1642" t="s">
        <v>6789</v>
      </c>
      <c r="C143" s="1648" t="s">
        <v>6799</v>
      </c>
      <c r="D143" s="1648" t="s">
        <v>6804</v>
      </c>
      <c r="E143" s="1648">
        <v>5</v>
      </c>
      <c r="F143" s="1643" t="s">
        <v>6812</v>
      </c>
      <c r="G143" s="1640">
        <v>10.25</v>
      </c>
    </row>
    <row r="144" spans="2:7">
      <c r="B144" s="1642" t="s">
        <v>6789</v>
      </c>
      <c r="C144" s="1648" t="s">
        <v>6799</v>
      </c>
      <c r="D144" s="1648" t="s">
        <v>6804</v>
      </c>
      <c r="E144" s="1648">
        <v>6</v>
      </c>
      <c r="F144" s="1643" t="s">
        <v>6812</v>
      </c>
      <c r="G144" s="1640">
        <v>12.79</v>
      </c>
    </row>
    <row r="145" spans="2:7">
      <c r="B145" s="1642" t="s">
        <v>6789</v>
      </c>
      <c r="C145" s="1648" t="s">
        <v>6799</v>
      </c>
      <c r="D145" s="1648" t="s">
        <v>6804</v>
      </c>
      <c r="E145" s="1648">
        <v>7</v>
      </c>
      <c r="F145" s="1643" t="s">
        <v>6812</v>
      </c>
      <c r="G145" s="1640">
        <v>15.71</v>
      </c>
    </row>
    <row r="146" spans="2:7">
      <c r="B146" s="1642" t="s">
        <v>6790</v>
      </c>
      <c r="C146" s="1648" t="s">
        <v>6800</v>
      </c>
      <c r="D146" s="1648" t="s">
        <v>6802</v>
      </c>
      <c r="E146" s="1648">
        <v>1</v>
      </c>
      <c r="F146" s="1643" t="s">
        <v>6811</v>
      </c>
      <c r="G146" s="1640">
        <v>4</v>
      </c>
    </row>
    <row r="147" spans="2:7">
      <c r="B147" s="1642" t="s">
        <v>6790</v>
      </c>
      <c r="C147" s="1648" t="s">
        <v>6800</v>
      </c>
      <c r="D147" s="1648" t="s">
        <v>6802</v>
      </c>
      <c r="E147" s="1648">
        <v>2</v>
      </c>
      <c r="F147" s="1643" t="s">
        <v>6811</v>
      </c>
      <c r="G147" s="1640">
        <v>5</v>
      </c>
    </row>
    <row r="148" spans="2:7">
      <c r="B148" s="1642" t="s">
        <v>6790</v>
      </c>
      <c r="C148" s="1648" t="s">
        <v>6800</v>
      </c>
      <c r="D148" s="1648" t="s">
        <v>6802</v>
      </c>
      <c r="E148" s="1648">
        <v>3</v>
      </c>
      <c r="F148" s="1643" t="s">
        <v>6811</v>
      </c>
      <c r="G148" s="1640">
        <v>6</v>
      </c>
    </row>
    <row r="149" spans="2:7">
      <c r="B149" s="1642" t="s">
        <v>6790</v>
      </c>
      <c r="C149" s="1648" t="s">
        <v>6800</v>
      </c>
      <c r="D149" s="1648" t="s">
        <v>6802</v>
      </c>
      <c r="E149" s="1648">
        <v>4</v>
      </c>
      <c r="F149" s="1643" t="s">
        <v>6811</v>
      </c>
      <c r="G149" s="1640">
        <v>7</v>
      </c>
    </row>
    <row r="150" spans="2:7">
      <c r="B150" s="1642" t="s">
        <v>6790</v>
      </c>
      <c r="C150" s="1648" t="s">
        <v>6800</v>
      </c>
      <c r="D150" s="1648" t="s">
        <v>6802</v>
      </c>
      <c r="E150" s="1648">
        <v>5</v>
      </c>
      <c r="F150" s="1643" t="s">
        <v>6811</v>
      </c>
      <c r="G150" s="1640">
        <v>8</v>
      </c>
    </row>
    <row r="151" spans="2:7">
      <c r="B151" s="1642" t="s">
        <v>6790</v>
      </c>
      <c r="C151" s="1648" t="s">
        <v>6800</v>
      </c>
      <c r="D151" s="1648" t="s">
        <v>6802</v>
      </c>
      <c r="E151" s="1648">
        <v>6</v>
      </c>
      <c r="F151" s="1643" t="s">
        <v>6811</v>
      </c>
      <c r="G151" s="1640">
        <v>9</v>
      </c>
    </row>
    <row r="152" spans="2:7">
      <c r="B152" s="1642" t="s">
        <v>6790</v>
      </c>
      <c r="C152" s="1648" t="s">
        <v>6800</v>
      </c>
      <c r="D152" s="1648" t="s">
        <v>6802</v>
      </c>
      <c r="E152" s="1648">
        <v>7</v>
      </c>
      <c r="F152" s="1643" t="s">
        <v>6811</v>
      </c>
      <c r="G152" s="1640">
        <v>10</v>
      </c>
    </row>
    <row r="153" spans="2:7">
      <c r="B153" s="1642" t="s">
        <v>6791</v>
      </c>
      <c r="C153" s="1648" t="s">
        <v>6800</v>
      </c>
      <c r="D153" s="1648" t="s">
        <v>5533</v>
      </c>
      <c r="E153" s="1648">
        <v>1</v>
      </c>
      <c r="F153" s="1643" t="s">
        <v>6808</v>
      </c>
      <c r="G153" s="1640">
        <v>3</v>
      </c>
    </row>
    <row r="154" spans="2:7">
      <c r="B154" s="1642" t="s">
        <v>6791</v>
      </c>
      <c r="C154" s="1648" t="s">
        <v>6800</v>
      </c>
      <c r="D154" s="1648" t="s">
        <v>5533</v>
      </c>
      <c r="E154" s="1648">
        <v>2</v>
      </c>
      <c r="F154" s="1643" t="s">
        <v>6808</v>
      </c>
      <c r="G154" s="1640">
        <v>3.8</v>
      </c>
    </row>
    <row r="155" spans="2:7">
      <c r="B155" s="1642" t="s">
        <v>6791</v>
      </c>
      <c r="C155" s="1648" t="s">
        <v>6800</v>
      </c>
      <c r="D155" s="1648" t="s">
        <v>5533</v>
      </c>
      <c r="E155" s="1648">
        <v>3</v>
      </c>
      <c r="F155" s="1643" t="s">
        <v>6808</v>
      </c>
      <c r="G155" s="1640">
        <v>4.5999999999999996</v>
      </c>
    </row>
    <row r="156" spans="2:7">
      <c r="B156" s="1642" t="s">
        <v>6791</v>
      </c>
      <c r="C156" s="1648" t="s">
        <v>6800</v>
      </c>
      <c r="D156" s="1648" t="s">
        <v>5533</v>
      </c>
      <c r="E156" s="1648">
        <v>4</v>
      </c>
      <c r="F156" s="1643" t="s">
        <v>6808</v>
      </c>
      <c r="G156" s="1640">
        <v>5.4</v>
      </c>
    </row>
    <row r="157" spans="2:7">
      <c r="B157" s="1642" t="s">
        <v>6791</v>
      </c>
      <c r="C157" s="1648" t="s">
        <v>6800</v>
      </c>
      <c r="D157" s="1648" t="s">
        <v>5533</v>
      </c>
      <c r="E157" s="1648">
        <v>5</v>
      </c>
      <c r="F157" s="1643" t="s">
        <v>6808</v>
      </c>
      <c r="G157" s="1640">
        <v>6.2</v>
      </c>
    </row>
    <row r="158" spans="2:7">
      <c r="B158" s="1642" t="s">
        <v>6791</v>
      </c>
      <c r="C158" s="1648" t="s">
        <v>6800</v>
      </c>
      <c r="D158" s="1648" t="s">
        <v>5533</v>
      </c>
      <c r="E158" s="1648">
        <v>6</v>
      </c>
      <c r="F158" s="1643" t="s">
        <v>6808</v>
      </c>
      <c r="G158" s="1640">
        <v>7</v>
      </c>
    </row>
    <row r="159" spans="2:7">
      <c r="B159" s="1642" t="s">
        <v>6791</v>
      </c>
      <c r="C159" s="1648" t="s">
        <v>6800</v>
      </c>
      <c r="D159" s="1648" t="s">
        <v>5533</v>
      </c>
      <c r="E159" s="1648">
        <v>7</v>
      </c>
      <c r="F159" s="1643" t="s">
        <v>6808</v>
      </c>
      <c r="G159" s="1640">
        <v>7.8</v>
      </c>
    </row>
    <row r="160" spans="2:7">
      <c r="B160" s="1642" t="s">
        <v>6792</v>
      </c>
      <c r="C160" s="1648" t="s">
        <v>6800</v>
      </c>
      <c r="D160" s="1648" t="s">
        <v>6805</v>
      </c>
      <c r="E160" s="1648">
        <v>1</v>
      </c>
      <c r="F160" s="1643" t="s">
        <v>1028</v>
      </c>
      <c r="G160" s="1640">
        <v>3</v>
      </c>
    </row>
    <row r="161" spans="2:7">
      <c r="B161" s="1642" t="s">
        <v>6792</v>
      </c>
      <c r="C161" s="1648" t="s">
        <v>6800</v>
      </c>
      <c r="D161" s="1648" t="s">
        <v>6805</v>
      </c>
      <c r="E161" s="1648">
        <v>2</v>
      </c>
      <c r="F161" s="1643" t="s">
        <v>1028</v>
      </c>
      <c r="G161" s="1640">
        <v>4.5</v>
      </c>
    </row>
    <row r="162" spans="2:7">
      <c r="B162" s="1642" t="s">
        <v>6792</v>
      </c>
      <c r="C162" s="1648" t="s">
        <v>6800</v>
      </c>
      <c r="D162" s="1648" t="s">
        <v>6805</v>
      </c>
      <c r="E162" s="1648">
        <v>3</v>
      </c>
      <c r="F162" s="1643" t="s">
        <v>1028</v>
      </c>
      <c r="G162" s="1640">
        <v>6</v>
      </c>
    </row>
    <row r="163" spans="2:7">
      <c r="B163" s="1642" t="s">
        <v>6792</v>
      </c>
      <c r="C163" s="1648" t="s">
        <v>6800</v>
      </c>
      <c r="D163" s="1648" t="s">
        <v>6805</v>
      </c>
      <c r="E163" s="1648">
        <v>4</v>
      </c>
      <c r="F163" s="1643" t="s">
        <v>1028</v>
      </c>
      <c r="G163" s="1640">
        <v>7.5</v>
      </c>
    </row>
    <row r="164" spans="2:7">
      <c r="B164" s="1642" t="s">
        <v>6792</v>
      </c>
      <c r="C164" s="1648" t="s">
        <v>6800</v>
      </c>
      <c r="D164" s="1648" t="s">
        <v>6805</v>
      </c>
      <c r="E164" s="1648">
        <v>5</v>
      </c>
      <c r="F164" s="1643" t="s">
        <v>1028</v>
      </c>
      <c r="G164" s="1640">
        <v>9</v>
      </c>
    </row>
    <row r="165" spans="2:7">
      <c r="B165" s="1642" t="s">
        <v>6792</v>
      </c>
      <c r="C165" s="1648" t="s">
        <v>6800</v>
      </c>
      <c r="D165" s="1648" t="s">
        <v>6805</v>
      </c>
      <c r="E165" s="1648">
        <v>6</v>
      </c>
      <c r="F165" s="1643" t="s">
        <v>1028</v>
      </c>
      <c r="G165" s="1640">
        <v>10.5</v>
      </c>
    </row>
    <row r="166" spans="2:7">
      <c r="B166" s="1642" t="s">
        <v>6792</v>
      </c>
      <c r="C166" s="1648" t="s">
        <v>6800</v>
      </c>
      <c r="D166" s="1648" t="s">
        <v>6805</v>
      </c>
      <c r="E166" s="1648">
        <v>7</v>
      </c>
      <c r="F166" s="1643" t="s">
        <v>1028</v>
      </c>
      <c r="G166" s="1640">
        <v>12</v>
      </c>
    </row>
    <row r="167" spans="2:7">
      <c r="B167" s="1642" t="s">
        <v>6793</v>
      </c>
      <c r="C167" s="1648" t="s">
        <v>6800</v>
      </c>
      <c r="D167" s="1648" t="s">
        <v>6803</v>
      </c>
      <c r="E167" s="1648">
        <v>1</v>
      </c>
      <c r="F167" s="1643" t="s">
        <v>6809</v>
      </c>
      <c r="G167" s="1640">
        <v>7</v>
      </c>
    </row>
    <row r="168" spans="2:7">
      <c r="B168" s="1642" t="s">
        <v>6793</v>
      </c>
      <c r="C168" s="1648" t="s">
        <v>6800</v>
      </c>
      <c r="D168" s="1648" t="s">
        <v>6803</v>
      </c>
      <c r="E168" s="1648">
        <v>2</v>
      </c>
      <c r="F168" s="1643" t="s">
        <v>6809</v>
      </c>
      <c r="G168" s="1640">
        <v>9</v>
      </c>
    </row>
    <row r="169" spans="2:7">
      <c r="B169" s="1642" t="s">
        <v>6793</v>
      </c>
      <c r="C169" s="1648" t="s">
        <v>6800</v>
      </c>
      <c r="D169" s="1648" t="s">
        <v>6803</v>
      </c>
      <c r="E169" s="1648">
        <v>3</v>
      </c>
      <c r="F169" s="1643" t="s">
        <v>6809</v>
      </c>
      <c r="G169" s="1640">
        <v>11</v>
      </c>
    </row>
    <row r="170" spans="2:7">
      <c r="B170" s="1642" t="s">
        <v>6793</v>
      </c>
      <c r="C170" s="1648" t="s">
        <v>6800</v>
      </c>
      <c r="D170" s="1648" t="s">
        <v>6803</v>
      </c>
      <c r="E170" s="1648">
        <v>4</v>
      </c>
      <c r="F170" s="1643" t="s">
        <v>6809</v>
      </c>
      <c r="G170" s="1640">
        <v>13</v>
      </c>
    </row>
    <row r="171" spans="2:7">
      <c r="B171" s="1642" t="s">
        <v>6793</v>
      </c>
      <c r="C171" s="1648" t="s">
        <v>6800</v>
      </c>
      <c r="D171" s="1648" t="s">
        <v>6803</v>
      </c>
      <c r="E171" s="1648">
        <v>5</v>
      </c>
      <c r="F171" s="1643" t="s">
        <v>6809</v>
      </c>
      <c r="G171" s="1640">
        <v>15</v>
      </c>
    </row>
    <row r="172" spans="2:7">
      <c r="B172" s="1642" t="s">
        <v>6793</v>
      </c>
      <c r="C172" s="1648" t="s">
        <v>6800</v>
      </c>
      <c r="D172" s="1648" t="s">
        <v>6803</v>
      </c>
      <c r="E172" s="1648">
        <v>6</v>
      </c>
      <c r="F172" s="1643" t="s">
        <v>6809</v>
      </c>
      <c r="G172" s="1640">
        <v>17</v>
      </c>
    </row>
    <row r="173" spans="2:7">
      <c r="B173" s="1642" t="s">
        <v>6793</v>
      </c>
      <c r="C173" s="1648" t="s">
        <v>6800</v>
      </c>
      <c r="D173" s="1648" t="s">
        <v>6803</v>
      </c>
      <c r="E173" s="1648">
        <v>7</v>
      </c>
      <c r="F173" s="1643" t="s">
        <v>6809</v>
      </c>
      <c r="G173" s="1640">
        <v>21</v>
      </c>
    </row>
    <row r="174" spans="2:7">
      <c r="B174" s="1642" t="s">
        <v>6794</v>
      </c>
      <c r="C174" s="1648" t="s">
        <v>6800</v>
      </c>
      <c r="D174" s="1648" t="s">
        <v>6804</v>
      </c>
      <c r="E174" s="1648">
        <v>1</v>
      </c>
      <c r="F174" s="1643" t="s">
        <v>6810</v>
      </c>
      <c r="G174" s="1640">
        <v>3</v>
      </c>
    </row>
    <row r="175" spans="2:7">
      <c r="B175" s="1642" t="s">
        <v>6794</v>
      </c>
      <c r="C175" s="1648" t="s">
        <v>6800</v>
      </c>
      <c r="D175" s="1648" t="s">
        <v>6804</v>
      </c>
      <c r="E175" s="1648">
        <v>2</v>
      </c>
      <c r="F175" s="1643" t="s">
        <v>6810</v>
      </c>
      <c r="G175" s="1640">
        <v>4.5</v>
      </c>
    </row>
    <row r="176" spans="2:7">
      <c r="B176" s="1642" t="s">
        <v>6794</v>
      </c>
      <c r="C176" s="1648" t="s">
        <v>6800</v>
      </c>
      <c r="D176" s="1648" t="s">
        <v>6804</v>
      </c>
      <c r="E176" s="1648">
        <v>3</v>
      </c>
      <c r="F176" s="1643" t="s">
        <v>6810</v>
      </c>
      <c r="G176" s="1640">
        <v>6</v>
      </c>
    </row>
    <row r="177" spans="2:7">
      <c r="B177" s="1642" t="s">
        <v>6794</v>
      </c>
      <c r="C177" s="1648" t="s">
        <v>6800</v>
      </c>
      <c r="D177" s="1648" t="s">
        <v>6804</v>
      </c>
      <c r="E177" s="1648">
        <v>4</v>
      </c>
      <c r="F177" s="1643" t="s">
        <v>6810</v>
      </c>
      <c r="G177" s="1640">
        <v>7.5</v>
      </c>
    </row>
    <row r="178" spans="2:7">
      <c r="B178" s="1642" t="s">
        <v>6794</v>
      </c>
      <c r="C178" s="1648" t="s">
        <v>6800</v>
      </c>
      <c r="D178" s="1648" t="s">
        <v>6804</v>
      </c>
      <c r="E178" s="1648">
        <v>5</v>
      </c>
      <c r="F178" s="1643" t="s">
        <v>6810</v>
      </c>
      <c r="G178" s="1640">
        <v>9</v>
      </c>
    </row>
    <row r="179" spans="2:7">
      <c r="B179" s="1642" t="s">
        <v>6794</v>
      </c>
      <c r="C179" s="1648" t="s">
        <v>6800</v>
      </c>
      <c r="D179" s="1648" t="s">
        <v>6804</v>
      </c>
      <c r="E179" s="1648">
        <v>6</v>
      </c>
      <c r="F179" s="1643" t="s">
        <v>6810</v>
      </c>
      <c r="G179" s="1640">
        <v>10.5</v>
      </c>
    </row>
    <row r="180" spans="2:7">
      <c r="B180" s="1642" t="s">
        <v>6794</v>
      </c>
      <c r="C180" s="1648" t="s">
        <v>6800</v>
      </c>
      <c r="D180" s="1648" t="s">
        <v>6804</v>
      </c>
      <c r="E180" s="1648">
        <v>7</v>
      </c>
      <c r="F180" s="1643" t="s">
        <v>6810</v>
      </c>
      <c r="G180" s="1640">
        <v>12</v>
      </c>
    </row>
  </sheetData>
  <autoFilter ref="B5:G180"/>
  <phoneticPr fontId="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F6"/>
  <sheetViews>
    <sheetView workbookViewId="0"/>
  </sheetViews>
  <sheetFormatPr defaultRowHeight="16.5"/>
  <cols>
    <col min="1" max="1" width="3" customWidth="1"/>
    <col min="2" max="2" width="20.75" bestFit="1" customWidth="1"/>
    <col min="3" max="3" width="12.75" bestFit="1" customWidth="1"/>
    <col min="4" max="4" width="46.125" customWidth="1"/>
    <col min="5" max="5" width="12.75" bestFit="1" customWidth="1"/>
  </cols>
  <sheetData>
    <row r="2" spans="2:6">
      <c r="B2" s="923" t="s">
        <v>6829</v>
      </c>
    </row>
    <row r="3" spans="2:6" ht="27">
      <c r="B3" s="30" t="s">
        <v>6822</v>
      </c>
      <c r="C3" s="38" t="s">
        <v>6823</v>
      </c>
      <c r="D3" s="38" t="s">
        <v>6824</v>
      </c>
      <c r="E3" s="30" t="s">
        <v>6818</v>
      </c>
      <c r="F3" s="38" t="s">
        <v>6688</v>
      </c>
    </row>
    <row r="4" spans="2:6">
      <c r="B4" s="1649" t="s">
        <v>6819</v>
      </c>
      <c r="C4" s="1649">
        <v>2</v>
      </c>
      <c r="D4" s="1649" t="s">
        <v>6825</v>
      </c>
      <c r="E4" s="1775">
        <v>30</v>
      </c>
      <c r="F4" s="1649" t="s">
        <v>7136</v>
      </c>
    </row>
    <row r="5" spans="2:6">
      <c r="B5" s="1649" t="s">
        <v>6820</v>
      </c>
      <c r="C5" s="1649">
        <v>2</v>
      </c>
      <c r="D5" s="1649" t="s">
        <v>6826</v>
      </c>
      <c r="E5" s="1775">
        <v>7</v>
      </c>
      <c r="F5" s="1649" t="s">
        <v>7137</v>
      </c>
    </row>
    <row r="6" spans="2:6">
      <c r="B6" s="1649" t="s">
        <v>6821</v>
      </c>
      <c r="C6" s="1649">
        <v>2</v>
      </c>
      <c r="D6" s="1649" t="s">
        <v>6827</v>
      </c>
      <c r="E6" s="1775">
        <v>20</v>
      </c>
      <c r="F6" s="1649" t="s">
        <v>7138</v>
      </c>
    </row>
  </sheetData>
  <phoneticPr fontId="6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H61"/>
  <sheetViews>
    <sheetView topLeftCell="A31" workbookViewId="0">
      <selection activeCell="B62" sqref="B62"/>
    </sheetView>
  </sheetViews>
  <sheetFormatPr defaultRowHeight="16.5"/>
  <cols>
    <col min="1" max="1" width="2.25" style="1494" customWidth="1"/>
    <col min="2" max="2" width="6" style="1494" bestFit="1" customWidth="1"/>
    <col min="3" max="3" width="9.625" style="1494" bestFit="1" customWidth="1"/>
    <col min="4" max="4" width="86.125" style="1494" customWidth="1"/>
    <col min="5" max="5" width="76.25" style="1494" customWidth="1"/>
    <col min="6" max="6" width="34.5" style="1629" bestFit="1" customWidth="1"/>
    <col min="7" max="7" width="25.5" style="1629" bestFit="1" customWidth="1"/>
    <col min="8" max="8" width="83.75" style="1632" customWidth="1"/>
    <col min="9" max="16384" width="9" style="1494"/>
  </cols>
  <sheetData>
    <row r="2" spans="2:8">
      <c r="B2" s="1622" t="s">
        <v>6830</v>
      </c>
    </row>
    <row r="3" spans="2:8">
      <c r="B3" s="1842" t="s">
        <v>6684</v>
      </c>
      <c r="C3" s="1842" t="s">
        <v>5554</v>
      </c>
      <c r="D3" s="1842" t="s">
        <v>6686</v>
      </c>
      <c r="E3" s="1627" t="s">
        <v>6687</v>
      </c>
      <c r="F3" s="1628" t="s">
        <v>6740</v>
      </c>
      <c r="G3" s="1628" t="s">
        <v>6738</v>
      </c>
      <c r="H3" s="1628" t="s">
        <v>6688</v>
      </c>
    </row>
    <row r="4" spans="2:8" ht="16.5" customHeight="1">
      <c r="B4" s="1946" t="s">
        <v>6689</v>
      </c>
      <c r="C4" s="1842" t="s">
        <v>6701</v>
      </c>
      <c r="D4" s="1624" t="s">
        <v>6724</v>
      </c>
      <c r="E4" s="1633" t="s">
        <v>6727</v>
      </c>
      <c r="F4" s="1635" t="s">
        <v>6735</v>
      </c>
      <c r="G4" s="1636" t="s">
        <v>6739</v>
      </c>
      <c r="H4" s="1623"/>
    </row>
    <row r="5" spans="2:8" ht="16.5" customHeight="1">
      <c r="B5" s="1946"/>
      <c r="C5" s="1842" t="s">
        <v>6702</v>
      </c>
      <c r="D5" s="1624" t="s">
        <v>6703</v>
      </c>
      <c r="E5" s="1633" t="s">
        <v>6731</v>
      </c>
      <c r="F5" s="1635" t="s">
        <v>6736</v>
      </c>
      <c r="G5" s="1630" t="s">
        <v>6737</v>
      </c>
      <c r="H5" s="1623"/>
    </row>
    <row r="6" spans="2:8" ht="9.9499999999999993" customHeight="1"/>
    <row r="7" spans="2:8" ht="16.5" customHeight="1">
      <c r="B7" s="1946" t="s">
        <v>6690</v>
      </c>
      <c r="C7" s="1842" t="s">
        <v>6701</v>
      </c>
      <c r="D7" s="1624" t="s">
        <v>6704</v>
      </c>
      <c r="E7" s="1633" t="s">
        <v>6732</v>
      </c>
      <c r="F7" s="1635" t="s">
        <v>6742</v>
      </c>
      <c r="G7" s="1635" t="s">
        <v>6741</v>
      </c>
      <c r="H7" s="1841" t="s">
        <v>6744</v>
      </c>
    </row>
    <row r="8" spans="2:8" ht="16.5" customHeight="1">
      <c r="B8" s="1946"/>
      <c r="C8" s="1842" t="s">
        <v>6702</v>
      </c>
      <c r="D8" s="1624" t="s">
        <v>6705</v>
      </c>
      <c r="E8" s="1625" t="s">
        <v>6705</v>
      </c>
      <c r="F8" s="1630" t="s">
        <v>6743</v>
      </c>
      <c r="G8" s="1630" t="s">
        <v>6743</v>
      </c>
      <c r="H8" s="1841" t="s">
        <v>6745</v>
      </c>
    </row>
    <row r="9" spans="2:8" ht="9.9499999999999993" customHeight="1"/>
    <row r="10" spans="2:8" ht="16.5" customHeight="1">
      <c r="B10" s="1946" t="s">
        <v>6691</v>
      </c>
      <c r="C10" s="1842" t="s">
        <v>6701</v>
      </c>
      <c r="D10" s="1624" t="s">
        <v>6706</v>
      </c>
      <c r="E10" s="1625" t="s">
        <v>6728</v>
      </c>
      <c r="F10" s="1630" t="s">
        <v>6743</v>
      </c>
      <c r="G10" s="1630" t="s">
        <v>6743</v>
      </c>
      <c r="H10" s="1623"/>
    </row>
    <row r="11" spans="2:8" ht="16.5" customHeight="1">
      <c r="B11" s="1946"/>
      <c r="C11" s="1842" t="s">
        <v>6702</v>
      </c>
      <c r="D11" s="1624" t="s">
        <v>6707</v>
      </c>
      <c r="E11" s="1633" t="s">
        <v>6757</v>
      </c>
      <c r="F11" s="1638" t="s">
        <v>6746</v>
      </c>
      <c r="G11" s="1630" t="s">
        <v>6737</v>
      </c>
      <c r="H11" s="1623"/>
    </row>
    <row r="12" spans="2:8" ht="9.9499999999999993" customHeight="1"/>
    <row r="13" spans="2:8" ht="16.5" customHeight="1">
      <c r="B13" s="1946" t="s">
        <v>6692</v>
      </c>
      <c r="C13" s="1842" t="s">
        <v>6701</v>
      </c>
      <c r="D13" s="1624" t="s">
        <v>6708</v>
      </c>
      <c r="E13" s="1625" t="s">
        <v>6728</v>
      </c>
      <c r="F13" s="1630" t="s">
        <v>6743</v>
      </c>
      <c r="G13" s="1630" t="s">
        <v>6743</v>
      </c>
      <c r="H13" s="1623"/>
    </row>
    <row r="14" spans="2:8" ht="16.5" customHeight="1">
      <c r="B14" s="1946"/>
      <c r="C14" s="1842" t="s">
        <v>6702</v>
      </c>
      <c r="D14" s="1624" t="s">
        <v>6709</v>
      </c>
      <c r="E14" s="1633" t="s">
        <v>6747</v>
      </c>
      <c r="F14" s="1638">
        <v>0.25</v>
      </c>
      <c r="G14" s="1630" t="s">
        <v>6737</v>
      </c>
      <c r="H14" s="1841" t="s">
        <v>6748</v>
      </c>
    </row>
    <row r="15" spans="2:8" ht="9.9499999999999993" customHeight="1"/>
    <row r="16" spans="2:8" ht="16.5" customHeight="1">
      <c r="B16" s="1946" t="s">
        <v>6693</v>
      </c>
      <c r="C16" s="1842" t="s">
        <v>6701</v>
      </c>
      <c r="D16" s="1624" t="s">
        <v>6710</v>
      </c>
      <c r="E16" s="1633" t="s">
        <v>6751</v>
      </c>
      <c r="F16" s="1636">
        <v>5.0000000000000001E-3</v>
      </c>
      <c r="G16" s="1635" t="s">
        <v>6750</v>
      </c>
      <c r="H16" s="1841" t="s">
        <v>6762</v>
      </c>
    </row>
    <row r="17" spans="2:8" ht="16.5" customHeight="1">
      <c r="B17" s="1946"/>
      <c r="C17" s="1842" t="s">
        <v>6702</v>
      </c>
      <c r="D17" s="1624" t="s">
        <v>6711</v>
      </c>
      <c r="E17" s="1633" t="s">
        <v>6752</v>
      </c>
      <c r="F17" s="1638" t="s">
        <v>6749</v>
      </c>
      <c r="G17" s="1630" t="s">
        <v>6737</v>
      </c>
      <c r="H17" s="1841" t="s">
        <v>6763</v>
      </c>
    </row>
    <row r="18" spans="2:8" ht="9.9499999999999993" customHeight="1"/>
    <row r="19" spans="2:8" ht="16.5" customHeight="1">
      <c r="B19" s="1946" t="s">
        <v>6694</v>
      </c>
      <c r="C19" s="1842" t="s">
        <v>6701</v>
      </c>
      <c r="D19" s="1624" t="s">
        <v>6712</v>
      </c>
      <c r="E19" s="1625" t="s">
        <v>6728</v>
      </c>
      <c r="F19" s="1630" t="s">
        <v>6743</v>
      </c>
      <c r="G19" s="1630" t="s">
        <v>6743</v>
      </c>
      <c r="H19" s="1623"/>
    </row>
    <row r="20" spans="2:8" ht="16.5" customHeight="1">
      <c r="B20" s="1946"/>
      <c r="C20" s="1842" t="s">
        <v>6702</v>
      </c>
      <c r="D20" s="1624" t="s">
        <v>6713</v>
      </c>
      <c r="E20" s="1633" t="s">
        <v>6753</v>
      </c>
      <c r="F20" s="1635" t="s">
        <v>6754</v>
      </c>
      <c r="G20" s="1630" t="s">
        <v>6737</v>
      </c>
      <c r="H20" s="1623"/>
    </row>
    <row r="21" spans="2:8" ht="9.9499999999999993" customHeight="1"/>
    <row r="22" spans="2:8" ht="16.5" customHeight="1">
      <c r="B22" s="1946" t="s">
        <v>6695</v>
      </c>
      <c r="C22" s="1842" t="s">
        <v>6701</v>
      </c>
      <c r="D22" s="1624" t="s">
        <v>6714</v>
      </c>
      <c r="E22" s="1625" t="s">
        <v>6728</v>
      </c>
      <c r="F22" s="1630" t="s">
        <v>6743</v>
      </c>
      <c r="G22" s="1630" t="s">
        <v>6743</v>
      </c>
      <c r="H22" s="1623"/>
    </row>
    <row r="23" spans="2:8" ht="16.5" customHeight="1">
      <c r="B23" s="1946"/>
      <c r="C23" s="1842" t="s">
        <v>6702</v>
      </c>
      <c r="D23" s="1624" t="s">
        <v>6715</v>
      </c>
      <c r="E23" s="1634" t="s">
        <v>6756</v>
      </c>
      <c r="F23" s="1635" t="s">
        <v>6755</v>
      </c>
      <c r="G23" s="1630" t="s">
        <v>6737</v>
      </c>
      <c r="H23" s="1623"/>
    </row>
    <row r="24" spans="2:8" ht="9.9499999999999993" customHeight="1"/>
    <row r="25" spans="2:8" ht="16.5" customHeight="1">
      <c r="B25" s="1946" t="s">
        <v>6696</v>
      </c>
      <c r="C25" s="1842" t="s">
        <v>6701</v>
      </c>
      <c r="D25" s="1624" t="s">
        <v>6716</v>
      </c>
      <c r="E25" s="1625" t="s">
        <v>6729</v>
      </c>
      <c r="F25" s="1630" t="s">
        <v>6743</v>
      </c>
      <c r="G25" s="1630" t="s">
        <v>6743</v>
      </c>
      <c r="H25" s="1623"/>
    </row>
    <row r="26" spans="2:8" ht="16.5" customHeight="1">
      <c r="B26" s="1946"/>
      <c r="C26" s="1842" t="s">
        <v>6702</v>
      </c>
      <c r="D26" s="1624" t="s">
        <v>6717</v>
      </c>
      <c r="E26" s="1625" t="s">
        <v>6729</v>
      </c>
      <c r="F26" s="1630" t="s">
        <v>6743</v>
      </c>
      <c r="G26" s="1630" t="s">
        <v>6737</v>
      </c>
      <c r="H26" s="1623"/>
    </row>
    <row r="27" spans="2:8" ht="9.9499999999999993" customHeight="1"/>
    <row r="28" spans="2:8" ht="16.5" customHeight="1">
      <c r="B28" s="1946" t="s">
        <v>6697</v>
      </c>
      <c r="C28" s="1842" t="s">
        <v>6701</v>
      </c>
      <c r="D28" s="1624" t="s">
        <v>6718</v>
      </c>
      <c r="E28" s="1625" t="s">
        <v>6728</v>
      </c>
      <c r="F28" s="1630" t="s">
        <v>6743</v>
      </c>
      <c r="G28" s="1630" t="s">
        <v>6743</v>
      </c>
      <c r="H28" s="1623"/>
    </row>
    <row r="29" spans="2:8" ht="16.5" customHeight="1">
      <c r="B29" s="1946"/>
      <c r="C29" s="1842" t="s">
        <v>6702</v>
      </c>
      <c r="D29" s="1624" t="s">
        <v>6719</v>
      </c>
      <c r="E29" s="1633" t="s">
        <v>6758</v>
      </c>
      <c r="F29" s="1635" t="s">
        <v>6759</v>
      </c>
      <c r="G29" s="1630" t="s">
        <v>6737</v>
      </c>
      <c r="H29" s="1623"/>
    </row>
    <row r="30" spans="2:8" ht="9.9499999999999993" customHeight="1"/>
    <row r="31" spans="2:8" ht="16.5" customHeight="1">
      <c r="B31" s="1946" t="s">
        <v>6698</v>
      </c>
      <c r="C31" s="1842" t="s">
        <v>6701</v>
      </c>
      <c r="D31" s="1624" t="s">
        <v>6725</v>
      </c>
      <c r="E31" s="1625" t="s">
        <v>6728</v>
      </c>
      <c r="F31" s="1630" t="s">
        <v>6743</v>
      </c>
      <c r="G31" s="1630" t="s">
        <v>6743</v>
      </c>
      <c r="H31" s="1947" t="s">
        <v>6761</v>
      </c>
    </row>
    <row r="32" spans="2:8" ht="16.5" customHeight="1">
      <c r="B32" s="1946"/>
      <c r="C32" s="1842" t="s">
        <v>6702</v>
      </c>
      <c r="D32" s="1624" t="s">
        <v>6726</v>
      </c>
      <c r="E32" s="1633" t="s">
        <v>6733</v>
      </c>
      <c r="F32" s="1635" t="s">
        <v>6760</v>
      </c>
      <c r="G32" s="1630" t="s">
        <v>6737</v>
      </c>
      <c r="H32" s="1948"/>
    </row>
    <row r="33" spans="2:8" ht="9.9499999999999993" customHeight="1"/>
    <row r="34" spans="2:8" ht="16.5" customHeight="1">
      <c r="B34" s="1946" t="s">
        <v>6699</v>
      </c>
      <c r="C34" s="1842" t="s">
        <v>6701</v>
      </c>
      <c r="D34" s="1624" t="s">
        <v>6720</v>
      </c>
      <c r="E34" s="1625" t="s">
        <v>6728</v>
      </c>
      <c r="F34" s="1630" t="s">
        <v>6743</v>
      </c>
      <c r="G34" s="1630" t="s">
        <v>6743</v>
      </c>
      <c r="H34" s="1947" t="s">
        <v>6761</v>
      </c>
    </row>
    <row r="35" spans="2:8" ht="16.5" customHeight="1">
      <c r="B35" s="1946"/>
      <c r="C35" s="1842" t="s">
        <v>6702</v>
      </c>
      <c r="D35" s="1624" t="s">
        <v>6721</v>
      </c>
      <c r="E35" s="1633" t="s">
        <v>6733</v>
      </c>
      <c r="F35" s="1635" t="s">
        <v>6760</v>
      </c>
      <c r="G35" s="1630" t="s">
        <v>6737</v>
      </c>
      <c r="H35" s="1948"/>
    </row>
    <row r="36" spans="2:8" ht="9.9499999999999993" customHeight="1"/>
    <row r="37" spans="2:8" ht="16.5" customHeight="1">
      <c r="B37" s="1946" t="s">
        <v>6700</v>
      </c>
      <c r="C37" s="1842" t="s">
        <v>6701</v>
      </c>
      <c r="D37" s="1624" t="s">
        <v>6722</v>
      </c>
      <c r="E37" s="1633" t="s">
        <v>6730</v>
      </c>
      <c r="F37" s="1631" t="s">
        <v>6743</v>
      </c>
      <c r="G37" s="1635" t="s">
        <v>6764</v>
      </c>
      <c r="H37" s="1841" t="s">
        <v>6765</v>
      </c>
    </row>
    <row r="38" spans="2:8" ht="16.5" customHeight="1">
      <c r="B38" s="1946"/>
      <c r="C38" s="1842" t="s">
        <v>6702</v>
      </c>
      <c r="D38" s="1625" t="s">
        <v>6723</v>
      </c>
      <c r="E38" s="1625" t="s">
        <v>6734</v>
      </c>
      <c r="F38" s="1630" t="s">
        <v>6743</v>
      </c>
      <c r="G38" s="1630" t="s">
        <v>6737</v>
      </c>
      <c r="H38" s="1841" t="s">
        <v>6766</v>
      </c>
    </row>
    <row r="40" spans="2:8">
      <c r="B40" s="1739" t="s">
        <v>8036</v>
      </c>
    </row>
    <row r="41" spans="2:8">
      <c r="B41" s="1739" t="s">
        <v>8037</v>
      </c>
    </row>
    <row r="42" spans="2:8">
      <c r="B42" s="1739" t="s">
        <v>8038</v>
      </c>
    </row>
    <row r="43" spans="2:8">
      <c r="B43" s="1932" t="s">
        <v>8045</v>
      </c>
    </row>
    <row r="44" spans="2:8">
      <c r="B44" s="1932" t="s">
        <v>8046</v>
      </c>
    </row>
    <row r="45" spans="2:8">
      <c r="B45" s="1932"/>
    </row>
    <row r="46" spans="2:8">
      <c r="B46" s="1739" t="s">
        <v>8039</v>
      </c>
    </row>
    <row r="47" spans="2:8">
      <c r="B47" s="1932" t="s">
        <v>8047</v>
      </c>
    </row>
    <row r="48" spans="2:8">
      <c r="B48" s="1932"/>
    </row>
    <row r="49" spans="2:2">
      <c r="B49" s="1739" t="s">
        <v>8040</v>
      </c>
    </row>
    <row r="50" spans="2:2">
      <c r="B50" s="1932" t="s">
        <v>8047</v>
      </c>
    </row>
    <row r="51" spans="2:2">
      <c r="B51" s="1932"/>
    </row>
    <row r="52" spans="2:2">
      <c r="B52" s="1739" t="s">
        <v>8041</v>
      </c>
    </row>
    <row r="53" spans="2:2">
      <c r="B53" s="1932" t="s">
        <v>8042</v>
      </c>
    </row>
    <row r="55" spans="2:2">
      <c r="B55" s="1739" t="s">
        <v>8043</v>
      </c>
    </row>
    <row r="56" spans="2:2">
      <c r="B56" s="1932" t="s">
        <v>8049</v>
      </c>
    </row>
    <row r="57" spans="2:2">
      <c r="B57" s="1932" t="s">
        <v>8048</v>
      </c>
    </row>
    <row r="58" spans="2:2">
      <c r="B58" s="1932"/>
    </row>
    <row r="59" spans="2:2">
      <c r="B59" s="1739" t="s">
        <v>8044</v>
      </c>
    </row>
    <row r="60" spans="2:2">
      <c r="B60" s="1932" t="s">
        <v>8051</v>
      </c>
    </row>
    <row r="61" spans="2:2">
      <c r="B61" s="1932" t="s">
        <v>8050</v>
      </c>
    </row>
  </sheetData>
  <mergeCells count="14">
    <mergeCell ref="H31:H32"/>
    <mergeCell ref="B34:B35"/>
    <mergeCell ref="H34:H35"/>
    <mergeCell ref="B4:B5"/>
    <mergeCell ref="B7:B8"/>
    <mergeCell ref="B10:B11"/>
    <mergeCell ref="B13:B14"/>
    <mergeCell ref="B16:B17"/>
    <mergeCell ref="B19:B20"/>
    <mergeCell ref="B37:B38"/>
    <mergeCell ref="B22:B23"/>
    <mergeCell ref="B25:B26"/>
    <mergeCell ref="B28:B29"/>
    <mergeCell ref="B31:B32"/>
  </mergeCells>
  <phoneticPr fontId="6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J28"/>
  <sheetViews>
    <sheetView workbookViewId="0"/>
  </sheetViews>
  <sheetFormatPr defaultRowHeight="16.5"/>
  <cols>
    <col min="1" max="1" width="1.5" customWidth="1"/>
    <col min="2" max="2" width="17.625" bestFit="1" customWidth="1"/>
  </cols>
  <sheetData>
    <row r="1" spans="2:10" ht="9" customHeight="1"/>
    <row r="2" spans="2:10">
      <c r="B2" s="1949"/>
      <c r="C2" s="1951" t="s">
        <v>7496</v>
      </c>
      <c r="D2" s="1952"/>
      <c r="E2" s="1951" t="s">
        <v>7497</v>
      </c>
      <c r="F2" s="1952"/>
      <c r="G2" s="1951" t="s">
        <v>7498</v>
      </c>
      <c r="H2" s="1952"/>
      <c r="I2" s="1951" t="s">
        <v>7499</v>
      </c>
      <c r="J2" s="1952"/>
    </row>
    <row r="3" spans="2:10">
      <c r="B3" s="1950"/>
      <c r="C3" s="1844" t="s">
        <v>7500</v>
      </c>
      <c r="D3" s="1844" t="s">
        <v>7501</v>
      </c>
      <c r="E3" s="1844" t="s">
        <v>7500</v>
      </c>
      <c r="F3" s="1844" t="s">
        <v>7501</v>
      </c>
      <c r="G3" s="1844" t="s">
        <v>7500</v>
      </c>
      <c r="H3" s="1844" t="s">
        <v>7501</v>
      </c>
      <c r="I3" s="1844" t="s">
        <v>7500</v>
      </c>
      <c r="J3" s="1844" t="s">
        <v>7501</v>
      </c>
    </row>
    <row r="4" spans="2:10">
      <c r="B4" s="1843" t="s">
        <v>7502</v>
      </c>
      <c r="C4" s="1846">
        <v>69</v>
      </c>
      <c r="D4" s="1845">
        <v>77</v>
      </c>
      <c r="E4" s="1846">
        <v>44</v>
      </c>
      <c r="F4" s="1845">
        <v>46</v>
      </c>
      <c r="G4" s="1846">
        <v>55</v>
      </c>
      <c r="H4" s="1845">
        <v>55</v>
      </c>
      <c r="I4" s="1846">
        <v>51</v>
      </c>
      <c r="J4" s="1845">
        <v>54</v>
      </c>
    </row>
    <row r="5" spans="2:10">
      <c r="B5" s="1843" t="s">
        <v>7503</v>
      </c>
      <c r="C5" s="1846">
        <v>144</v>
      </c>
      <c r="D5" s="1845">
        <v>161</v>
      </c>
      <c r="E5" s="1846">
        <v>93</v>
      </c>
      <c r="F5" s="1845">
        <v>98</v>
      </c>
      <c r="G5" s="1846">
        <v>115</v>
      </c>
      <c r="H5" s="1845">
        <v>115</v>
      </c>
      <c r="I5" s="1846">
        <v>108</v>
      </c>
      <c r="J5" s="1845">
        <v>114</v>
      </c>
    </row>
    <row r="6" spans="2:10">
      <c r="B6" s="1843" t="s">
        <v>7504</v>
      </c>
      <c r="C6" s="1846">
        <v>304</v>
      </c>
      <c r="D6" s="1845">
        <v>338</v>
      </c>
      <c r="E6" s="1846">
        <v>197</v>
      </c>
      <c r="F6" s="1845">
        <v>208</v>
      </c>
      <c r="G6" s="1846">
        <v>243</v>
      </c>
      <c r="H6" s="1845">
        <v>243</v>
      </c>
      <c r="I6" s="1846">
        <v>228</v>
      </c>
      <c r="J6" s="1845">
        <v>241</v>
      </c>
    </row>
    <row r="7" spans="2:10">
      <c r="B7" s="1843" t="s">
        <v>7505</v>
      </c>
      <c r="C7" s="1846">
        <v>638</v>
      </c>
      <c r="D7" s="1845">
        <v>709</v>
      </c>
      <c r="E7" s="1846">
        <v>414</v>
      </c>
      <c r="F7" s="1845">
        <v>437</v>
      </c>
      <c r="G7" s="1846">
        <v>510</v>
      </c>
      <c r="H7" s="1845">
        <v>510</v>
      </c>
      <c r="I7" s="1846">
        <v>478</v>
      </c>
      <c r="J7" s="1845">
        <v>505</v>
      </c>
    </row>
    <row r="8" spans="2:10">
      <c r="B8" s="1843" t="s">
        <v>7506</v>
      </c>
      <c r="C8" s="1846">
        <v>1339</v>
      </c>
      <c r="D8" s="1845">
        <v>1488</v>
      </c>
      <c r="E8" s="1846">
        <v>870</v>
      </c>
      <c r="F8" s="1845">
        <v>918</v>
      </c>
      <c r="G8" s="1846">
        <v>1071</v>
      </c>
      <c r="H8" s="1845">
        <v>1071</v>
      </c>
      <c r="I8" s="1846">
        <v>1004</v>
      </c>
      <c r="J8" s="1845">
        <v>1060</v>
      </c>
    </row>
    <row r="9" spans="2:10">
      <c r="B9" s="1843" t="s">
        <v>7507</v>
      </c>
      <c r="C9" s="1846">
        <v>2811</v>
      </c>
      <c r="D9" s="1845">
        <v>3124</v>
      </c>
      <c r="E9" s="1846">
        <v>1827</v>
      </c>
      <c r="F9" s="1845">
        <v>1929</v>
      </c>
      <c r="G9" s="1846">
        <v>2248</v>
      </c>
      <c r="H9" s="1845">
        <v>2248</v>
      </c>
      <c r="I9" s="1846">
        <v>2108</v>
      </c>
      <c r="J9" s="1845">
        <v>2225</v>
      </c>
    </row>
    <row r="10" spans="2:10">
      <c r="B10" s="1843" t="s">
        <v>7508</v>
      </c>
      <c r="C10" s="1846">
        <v>5904</v>
      </c>
      <c r="D10" s="1845">
        <v>6560</v>
      </c>
      <c r="E10" s="1846">
        <v>3837</v>
      </c>
      <c r="F10" s="1845">
        <v>4050</v>
      </c>
      <c r="G10" s="1846">
        <v>4723</v>
      </c>
      <c r="H10" s="1845">
        <v>4723</v>
      </c>
      <c r="I10" s="1846">
        <v>4428</v>
      </c>
      <c r="J10" s="1845">
        <v>4674</v>
      </c>
    </row>
    <row r="11" spans="2:10">
      <c r="B11" s="1843" t="s">
        <v>7509</v>
      </c>
      <c r="C11" s="1846">
        <v>956</v>
      </c>
      <c r="D11" s="1845">
        <v>1063</v>
      </c>
      <c r="E11" s="1846">
        <v>621</v>
      </c>
      <c r="F11" s="1845">
        <v>656</v>
      </c>
      <c r="G11" s="1846">
        <v>764</v>
      </c>
      <c r="H11" s="1845">
        <v>764</v>
      </c>
      <c r="I11" s="1846">
        <v>717</v>
      </c>
      <c r="J11" s="1845">
        <v>757</v>
      </c>
    </row>
    <row r="12" spans="2:10">
      <c r="B12" s="1843" t="s">
        <v>7510</v>
      </c>
      <c r="C12" s="1846">
        <v>2008</v>
      </c>
      <c r="D12" s="1845">
        <v>2232</v>
      </c>
      <c r="E12" s="1846">
        <v>1305</v>
      </c>
      <c r="F12" s="1845">
        <v>1378</v>
      </c>
      <c r="G12" s="1846">
        <v>1606</v>
      </c>
      <c r="H12" s="1845">
        <v>1606</v>
      </c>
      <c r="I12" s="1846">
        <v>1506</v>
      </c>
      <c r="J12" s="1845">
        <v>1590</v>
      </c>
    </row>
    <row r="13" spans="2:10">
      <c r="B13" s="1843" t="s">
        <v>7511</v>
      </c>
      <c r="C13" s="1846">
        <v>4217</v>
      </c>
      <c r="D13" s="1845">
        <v>4686</v>
      </c>
      <c r="E13" s="1846">
        <v>2741</v>
      </c>
      <c r="F13" s="1845">
        <v>2893</v>
      </c>
      <c r="G13" s="1846">
        <v>3373</v>
      </c>
      <c r="H13" s="1845">
        <v>3373</v>
      </c>
      <c r="I13" s="1846">
        <v>3162</v>
      </c>
      <c r="J13" s="1845">
        <v>3338</v>
      </c>
    </row>
    <row r="14" spans="2:10">
      <c r="B14" s="1843" t="s">
        <v>7512</v>
      </c>
      <c r="C14" s="1846">
        <v>8856</v>
      </c>
      <c r="D14" s="1845">
        <v>9840</v>
      </c>
      <c r="E14" s="1846">
        <v>5756</v>
      </c>
      <c r="F14" s="1845">
        <v>6076</v>
      </c>
      <c r="G14" s="1846">
        <v>7084</v>
      </c>
      <c r="H14" s="1845">
        <v>7084</v>
      </c>
      <c r="I14" s="1846">
        <v>6642</v>
      </c>
      <c r="J14" s="1845">
        <v>7011</v>
      </c>
    </row>
    <row r="15" spans="2:10">
      <c r="B15" s="1843" t="s">
        <v>7513</v>
      </c>
      <c r="C15" s="1846">
        <v>77</v>
      </c>
      <c r="D15" s="1845">
        <v>80</v>
      </c>
      <c r="E15" s="1846">
        <v>50</v>
      </c>
      <c r="F15" s="1845">
        <v>54</v>
      </c>
      <c r="G15" s="1846">
        <v>61</v>
      </c>
      <c r="H15" s="1845">
        <v>66</v>
      </c>
      <c r="I15" s="1846">
        <v>57</v>
      </c>
      <c r="J15" s="1845">
        <v>61</v>
      </c>
    </row>
    <row r="16" spans="2:10">
      <c r="B16" s="1843" t="s">
        <v>7514</v>
      </c>
      <c r="C16" s="1846">
        <v>161</v>
      </c>
      <c r="D16" s="1845">
        <v>169</v>
      </c>
      <c r="E16" s="1846">
        <v>104</v>
      </c>
      <c r="F16" s="1845">
        <v>112</v>
      </c>
      <c r="G16" s="1846">
        <v>128</v>
      </c>
      <c r="H16" s="1845">
        <v>138</v>
      </c>
      <c r="I16" s="1846">
        <v>120</v>
      </c>
      <c r="J16" s="1845">
        <v>129</v>
      </c>
    </row>
    <row r="17" spans="2:10">
      <c r="B17" s="1843" t="s">
        <v>7515</v>
      </c>
      <c r="C17" s="1846">
        <v>338</v>
      </c>
      <c r="D17" s="1845">
        <v>354</v>
      </c>
      <c r="E17" s="1846">
        <v>219</v>
      </c>
      <c r="F17" s="1845">
        <v>235</v>
      </c>
      <c r="G17" s="1846">
        <v>270</v>
      </c>
      <c r="H17" s="1845">
        <v>290</v>
      </c>
      <c r="I17" s="1846">
        <v>253</v>
      </c>
      <c r="J17" s="1845">
        <v>272</v>
      </c>
    </row>
    <row r="18" spans="2:10">
      <c r="B18" s="1843" t="s">
        <v>7516</v>
      </c>
      <c r="C18" s="1846">
        <v>709</v>
      </c>
      <c r="D18" s="1845">
        <v>744</v>
      </c>
      <c r="E18" s="1846">
        <v>460</v>
      </c>
      <c r="F18" s="1845">
        <v>495</v>
      </c>
      <c r="G18" s="1846">
        <v>567</v>
      </c>
      <c r="H18" s="1845">
        <v>610</v>
      </c>
      <c r="I18" s="1846">
        <v>531</v>
      </c>
      <c r="J18" s="1845">
        <v>571</v>
      </c>
    </row>
    <row r="19" spans="2:10">
      <c r="B19" s="1843" t="s">
        <v>7517</v>
      </c>
      <c r="C19" s="1846">
        <v>1488</v>
      </c>
      <c r="D19" s="1845">
        <v>1562</v>
      </c>
      <c r="E19" s="1846">
        <v>967</v>
      </c>
      <c r="F19" s="1845">
        <v>1040</v>
      </c>
      <c r="G19" s="1846">
        <v>1190</v>
      </c>
      <c r="H19" s="1845">
        <v>1279</v>
      </c>
      <c r="I19" s="1846">
        <v>1116</v>
      </c>
      <c r="J19" s="1845">
        <v>1200</v>
      </c>
    </row>
    <row r="20" spans="2:10">
      <c r="B20" s="1843" t="s">
        <v>7518</v>
      </c>
      <c r="C20" s="1846">
        <v>3124</v>
      </c>
      <c r="D20" s="1845">
        <v>3280</v>
      </c>
      <c r="E20" s="1846">
        <v>2030</v>
      </c>
      <c r="F20" s="1845">
        <v>2182</v>
      </c>
      <c r="G20" s="1846">
        <v>2499</v>
      </c>
      <c r="H20" s="1845">
        <v>2686</v>
      </c>
      <c r="I20" s="1846">
        <v>2343</v>
      </c>
      <c r="J20" s="1845">
        <v>2519</v>
      </c>
    </row>
    <row r="21" spans="2:10">
      <c r="B21" s="1843" t="s">
        <v>7519</v>
      </c>
      <c r="C21" s="1846">
        <v>6560</v>
      </c>
      <c r="D21" s="1845">
        <v>6888</v>
      </c>
      <c r="E21" s="1846">
        <v>4264</v>
      </c>
      <c r="F21" s="1845">
        <v>4584</v>
      </c>
      <c r="G21" s="1846">
        <v>5248</v>
      </c>
      <c r="H21" s="1845">
        <v>5642</v>
      </c>
      <c r="I21" s="1846">
        <v>4920</v>
      </c>
      <c r="J21" s="1845">
        <v>5289</v>
      </c>
    </row>
    <row r="22" spans="2:10">
      <c r="B22" s="1843" t="s">
        <v>7520</v>
      </c>
      <c r="C22" s="1846">
        <v>1063</v>
      </c>
      <c r="D22" s="1845">
        <v>1116</v>
      </c>
      <c r="E22" s="1846">
        <v>690</v>
      </c>
      <c r="F22" s="1845">
        <v>742</v>
      </c>
      <c r="G22" s="1846">
        <v>850</v>
      </c>
      <c r="H22" s="1845">
        <v>914</v>
      </c>
      <c r="I22" s="1846">
        <v>797</v>
      </c>
      <c r="J22" s="1845">
        <v>857</v>
      </c>
    </row>
    <row r="23" spans="2:10">
      <c r="B23" s="1843" t="s">
        <v>7521</v>
      </c>
      <c r="C23" s="1846">
        <v>2232</v>
      </c>
      <c r="D23" s="1845">
        <v>2343</v>
      </c>
      <c r="E23" s="1846">
        <v>1450</v>
      </c>
      <c r="F23" s="1845">
        <v>1559</v>
      </c>
      <c r="G23" s="1846">
        <v>1785</v>
      </c>
      <c r="H23" s="1845">
        <v>1919</v>
      </c>
      <c r="I23" s="1846">
        <v>1674</v>
      </c>
      <c r="J23" s="1845">
        <v>1800</v>
      </c>
    </row>
    <row r="24" spans="2:10">
      <c r="B24" s="1843" t="s">
        <v>7522</v>
      </c>
      <c r="C24" s="1846">
        <v>4686</v>
      </c>
      <c r="D24" s="1845">
        <v>4920</v>
      </c>
      <c r="E24" s="1846">
        <v>3045</v>
      </c>
      <c r="F24" s="1845">
        <v>3273</v>
      </c>
      <c r="G24" s="1846">
        <v>3748</v>
      </c>
      <c r="H24" s="1845">
        <v>4029</v>
      </c>
      <c r="I24" s="1846">
        <v>3514</v>
      </c>
      <c r="J24" s="1845">
        <v>3778</v>
      </c>
    </row>
    <row r="25" spans="2:10">
      <c r="B25" s="1843" t="s">
        <v>7523</v>
      </c>
      <c r="C25" s="1846">
        <v>9840</v>
      </c>
      <c r="D25" s="1845">
        <v>10332</v>
      </c>
      <c r="E25" s="1846">
        <v>6396</v>
      </c>
      <c r="F25" s="1845">
        <v>6876</v>
      </c>
      <c r="G25" s="1846">
        <v>7872</v>
      </c>
      <c r="H25" s="1845">
        <v>8462</v>
      </c>
      <c r="I25" s="1846">
        <v>7380</v>
      </c>
      <c r="J25" s="1845">
        <v>7934</v>
      </c>
    </row>
    <row r="27" spans="2:10">
      <c r="B27" s="1376" t="s">
        <v>7524</v>
      </c>
    </row>
    <row r="28" spans="2:10">
      <c r="B28" s="1376" t="s">
        <v>7525</v>
      </c>
    </row>
  </sheetData>
  <mergeCells count="5">
    <mergeCell ref="B2:B3"/>
    <mergeCell ref="C2:D2"/>
    <mergeCell ref="E2:F2"/>
    <mergeCell ref="G2:H2"/>
    <mergeCell ref="I2:J2"/>
  </mergeCells>
  <phoneticPr fontId="6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F201"/>
  <sheetViews>
    <sheetView topLeftCell="A121" workbookViewId="0"/>
  </sheetViews>
  <sheetFormatPr defaultRowHeight="16.5"/>
  <cols>
    <col min="1" max="1" width="15" bestFit="1" customWidth="1"/>
    <col min="2" max="2" width="17.75" customWidth="1"/>
    <col min="3" max="3" width="12.75" customWidth="1"/>
    <col min="4" max="5" width="13.75" bestFit="1" customWidth="1"/>
    <col min="6" max="6" width="14.875" customWidth="1"/>
  </cols>
  <sheetData>
    <row r="1" spans="1:6" ht="27">
      <c r="A1" s="30" t="s">
        <v>7697</v>
      </c>
      <c r="B1" s="38" t="s">
        <v>3818</v>
      </c>
      <c r="C1" s="38" t="s">
        <v>7698</v>
      </c>
      <c r="D1" s="38" t="s">
        <v>7699</v>
      </c>
      <c r="E1" s="38" t="s">
        <v>7700</v>
      </c>
      <c r="F1" s="1619" t="s">
        <v>7977</v>
      </c>
    </row>
    <row r="2" spans="1:6">
      <c r="A2" s="1847" t="s">
        <v>7527</v>
      </c>
      <c r="B2" s="1850">
        <v>600000</v>
      </c>
      <c r="C2" s="1857">
        <v>4000</v>
      </c>
      <c r="D2" s="1857">
        <v>500</v>
      </c>
      <c r="E2" s="1857">
        <v>500</v>
      </c>
      <c r="F2" s="1917">
        <v>103.4</v>
      </c>
    </row>
    <row r="3" spans="1:6">
      <c r="A3" s="1847" t="s">
        <v>7528</v>
      </c>
      <c r="B3" s="1850">
        <v>633000</v>
      </c>
      <c r="C3" s="1858">
        <v>4220</v>
      </c>
      <c r="D3" s="1857">
        <v>518</v>
      </c>
      <c r="E3" s="1857">
        <v>514</v>
      </c>
      <c r="F3" s="1917">
        <v>103.47999999999999</v>
      </c>
    </row>
    <row r="4" spans="1:6">
      <c r="A4" s="1847" t="s">
        <v>7529</v>
      </c>
      <c r="B4" s="1850">
        <v>667800</v>
      </c>
      <c r="C4" s="1858">
        <v>4452</v>
      </c>
      <c r="D4" s="1857">
        <v>536</v>
      </c>
      <c r="E4" s="1857">
        <v>527</v>
      </c>
      <c r="F4" s="1917">
        <v>103.56000000000002</v>
      </c>
    </row>
    <row r="5" spans="1:6">
      <c r="A5" s="1847" t="s">
        <v>7530</v>
      </c>
      <c r="B5" s="1850">
        <v>704550</v>
      </c>
      <c r="C5" s="1858">
        <v>4697</v>
      </c>
      <c r="D5" s="1857">
        <v>554</v>
      </c>
      <c r="E5" s="1857">
        <v>542</v>
      </c>
      <c r="F5" s="1917">
        <v>103.63999999999999</v>
      </c>
    </row>
    <row r="6" spans="1:6">
      <c r="A6" s="1847" t="s">
        <v>7531</v>
      </c>
      <c r="B6" s="1850">
        <v>743250</v>
      </c>
      <c r="C6" s="1858">
        <v>4955</v>
      </c>
      <c r="D6" s="1857">
        <v>574</v>
      </c>
      <c r="E6" s="1857">
        <v>556</v>
      </c>
      <c r="F6" s="1917">
        <v>103.72</v>
      </c>
    </row>
    <row r="7" spans="1:6">
      <c r="A7" s="1847" t="s">
        <v>7532</v>
      </c>
      <c r="B7" s="1850">
        <v>784200</v>
      </c>
      <c r="C7" s="1858">
        <v>5228</v>
      </c>
      <c r="D7" s="1857">
        <v>594</v>
      </c>
      <c r="E7" s="1857">
        <v>571</v>
      </c>
      <c r="F7" s="1917">
        <v>103.8</v>
      </c>
    </row>
    <row r="8" spans="1:6">
      <c r="A8" s="1847" t="s">
        <v>7533</v>
      </c>
      <c r="B8" s="1850">
        <v>827250</v>
      </c>
      <c r="C8" s="1858">
        <v>5515</v>
      </c>
      <c r="D8" s="1857">
        <v>615</v>
      </c>
      <c r="E8" s="1857">
        <v>587</v>
      </c>
      <c r="F8" s="1917">
        <v>103.88000000000002</v>
      </c>
    </row>
    <row r="9" spans="1:6">
      <c r="A9" s="1847" t="s">
        <v>7534</v>
      </c>
      <c r="B9" s="1850">
        <v>872850</v>
      </c>
      <c r="C9" s="1858">
        <v>5819</v>
      </c>
      <c r="D9" s="1857">
        <v>636</v>
      </c>
      <c r="E9" s="1857">
        <v>603</v>
      </c>
      <c r="F9" s="1917">
        <v>103.96000000000001</v>
      </c>
    </row>
    <row r="10" spans="1:6">
      <c r="A10" s="1847" t="s">
        <v>7535</v>
      </c>
      <c r="B10" s="1850">
        <v>920850</v>
      </c>
      <c r="C10" s="1858">
        <v>6139</v>
      </c>
      <c r="D10" s="1857">
        <v>658</v>
      </c>
      <c r="E10" s="1857">
        <v>619</v>
      </c>
      <c r="F10" s="1917">
        <v>104.03999999999999</v>
      </c>
    </row>
    <row r="11" spans="1:6">
      <c r="A11" s="1847" t="s">
        <v>7536</v>
      </c>
      <c r="B11" s="1850">
        <v>971400</v>
      </c>
      <c r="C11" s="1858">
        <v>6476</v>
      </c>
      <c r="D11" s="1857">
        <v>681</v>
      </c>
      <c r="E11" s="1857">
        <v>635</v>
      </c>
      <c r="F11" s="1917">
        <v>104.12</v>
      </c>
    </row>
    <row r="12" spans="1:6">
      <c r="A12" s="1848" t="s">
        <v>7537</v>
      </c>
      <c r="B12" s="1850">
        <v>1024950</v>
      </c>
      <c r="C12" s="1858">
        <v>6833</v>
      </c>
      <c r="D12" s="1857">
        <v>705</v>
      </c>
      <c r="E12" s="1857">
        <v>653</v>
      </c>
      <c r="F12" s="1917">
        <v>104.2</v>
      </c>
    </row>
    <row r="13" spans="1:6">
      <c r="A13" s="1848" t="s">
        <v>7538</v>
      </c>
      <c r="B13" s="1850">
        <v>1081200</v>
      </c>
      <c r="C13" s="1858">
        <v>7208</v>
      </c>
      <c r="D13" s="1857">
        <v>730</v>
      </c>
      <c r="E13" s="1857">
        <v>670</v>
      </c>
      <c r="F13" s="1917">
        <v>104.28000000000002</v>
      </c>
    </row>
    <row r="14" spans="1:6">
      <c r="A14" s="1848" t="s">
        <v>7539</v>
      </c>
      <c r="B14" s="1850">
        <v>1140750</v>
      </c>
      <c r="C14" s="1858">
        <v>7605</v>
      </c>
      <c r="D14" s="1857">
        <v>756</v>
      </c>
      <c r="E14" s="1857">
        <v>688</v>
      </c>
      <c r="F14" s="1917">
        <v>104.36000000000001</v>
      </c>
    </row>
    <row r="15" spans="1:6">
      <c r="A15" s="1848" t="s">
        <v>7540</v>
      </c>
      <c r="B15" s="1850">
        <v>1203450</v>
      </c>
      <c r="C15" s="1858">
        <v>8023</v>
      </c>
      <c r="D15" s="1857">
        <v>782</v>
      </c>
      <c r="E15" s="1857">
        <v>707</v>
      </c>
      <c r="F15" s="1917">
        <v>104.43999999999998</v>
      </c>
    </row>
    <row r="16" spans="1:6">
      <c r="A16" s="1848" t="s">
        <v>7541</v>
      </c>
      <c r="B16" s="1850">
        <v>1269600</v>
      </c>
      <c r="C16" s="1858">
        <v>8464</v>
      </c>
      <c r="D16" s="1857">
        <v>809</v>
      </c>
      <c r="E16" s="1857">
        <v>726</v>
      </c>
      <c r="F16" s="1917">
        <v>104.52000000000001</v>
      </c>
    </row>
    <row r="17" spans="1:6">
      <c r="A17" s="1848" t="s">
        <v>7542</v>
      </c>
      <c r="B17" s="1850">
        <v>1339500</v>
      </c>
      <c r="C17" s="1858">
        <v>8930</v>
      </c>
      <c r="D17" s="1857">
        <v>838</v>
      </c>
      <c r="E17" s="1857">
        <v>746</v>
      </c>
      <c r="F17" s="1917">
        <v>104.6</v>
      </c>
    </row>
    <row r="18" spans="1:6">
      <c r="A18" s="1848" t="s">
        <v>7543</v>
      </c>
      <c r="B18" s="1850">
        <v>1413150</v>
      </c>
      <c r="C18" s="1858">
        <v>9421</v>
      </c>
      <c r="D18" s="1857">
        <v>867</v>
      </c>
      <c r="E18" s="1857">
        <v>766</v>
      </c>
      <c r="F18" s="1917">
        <v>104.68</v>
      </c>
    </row>
    <row r="19" spans="1:6">
      <c r="A19" s="1848" t="s">
        <v>7544</v>
      </c>
      <c r="B19" s="1850">
        <v>1490850</v>
      </c>
      <c r="C19" s="1858">
        <v>9939</v>
      </c>
      <c r="D19" s="1857">
        <v>897</v>
      </c>
      <c r="E19" s="1857">
        <v>786</v>
      </c>
      <c r="F19" s="1917">
        <v>104.76</v>
      </c>
    </row>
    <row r="20" spans="1:6">
      <c r="A20" s="1848" t="s">
        <v>7545</v>
      </c>
      <c r="B20" s="1850">
        <v>1572900</v>
      </c>
      <c r="C20" s="1858">
        <v>10486</v>
      </c>
      <c r="D20" s="1857">
        <v>929</v>
      </c>
      <c r="E20" s="1857">
        <v>808</v>
      </c>
      <c r="F20" s="1917">
        <v>104.84</v>
      </c>
    </row>
    <row r="21" spans="1:6">
      <c r="A21" s="1848" t="s">
        <v>7546</v>
      </c>
      <c r="B21" s="1850">
        <v>1659450</v>
      </c>
      <c r="C21" s="1858">
        <v>11063</v>
      </c>
      <c r="D21" s="1857">
        <v>961</v>
      </c>
      <c r="E21" s="1857">
        <v>829</v>
      </c>
      <c r="F21" s="1917">
        <v>104.92</v>
      </c>
    </row>
    <row r="22" spans="1:6">
      <c r="A22" s="1847" t="s">
        <v>7547</v>
      </c>
      <c r="B22" s="1850">
        <v>1750650</v>
      </c>
      <c r="C22" s="1858">
        <v>11671</v>
      </c>
      <c r="D22" s="1857">
        <v>995</v>
      </c>
      <c r="E22" s="1857">
        <v>852</v>
      </c>
      <c r="F22" s="1917">
        <v>105</v>
      </c>
    </row>
    <row r="23" spans="1:6">
      <c r="A23" s="1847" t="s">
        <v>7548</v>
      </c>
      <c r="B23" s="1850">
        <v>1846950</v>
      </c>
      <c r="C23" s="1858">
        <v>12313</v>
      </c>
      <c r="D23" s="1857">
        <v>1030</v>
      </c>
      <c r="E23" s="1857">
        <v>875</v>
      </c>
      <c r="F23" s="1917">
        <v>105.08</v>
      </c>
    </row>
    <row r="24" spans="1:6">
      <c r="A24" s="1847" t="s">
        <v>7549</v>
      </c>
      <c r="B24" s="1850">
        <v>1948500</v>
      </c>
      <c r="C24" s="1858">
        <v>12990</v>
      </c>
      <c r="D24" s="1857">
        <v>1066</v>
      </c>
      <c r="E24" s="1857">
        <v>899</v>
      </c>
      <c r="F24" s="1917">
        <v>105.16</v>
      </c>
    </row>
    <row r="25" spans="1:6">
      <c r="A25" s="1847" t="s">
        <v>7550</v>
      </c>
      <c r="B25" s="1850">
        <v>2055750</v>
      </c>
      <c r="C25" s="1858">
        <v>13705</v>
      </c>
      <c r="D25" s="1857">
        <v>1103</v>
      </c>
      <c r="E25" s="1857">
        <v>923</v>
      </c>
      <c r="F25" s="1917">
        <v>105.24</v>
      </c>
    </row>
    <row r="26" spans="1:6">
      <c r="A26" s="1847" t="s">
        <v>7551</v>
      </c>
      <c r="B26" s="1850">
        <v>2168700</v>
      </c>
      <c r="C26" s="1858">
        <v>14458</v>
      </c>
      <c r="D26" s="1857">
        <v>1142</v>
      </c>
      <c r="E26" s="1857">
        <v>948</v>
      </c>
      <c r="F26" s="1917">
        <v>105.32</v>
      </c>
    </row>
    <row r="27" spans="1:6">
      <c r="A27" s="1847" t="s">
        <v>7552</v>
      </c>
      <c r="B27" s="1850">
        <v>2288100</v>
      </c>
      <c r="C27" s="1858">
        <v>15254</v>
      </c>
      <c r="D27" s="1857">
        <v>1182</v>
      </c>
      <c r="E27" s="1857">
        <v>973</v>
      </c>
      <c r="F27" s="1917">
        <v>105.4</v>
      </c>
    </row>
    <row r="28" spans="1:6">
      <c r="A28" s="1847" t="s">
        <v>7553</v>
      </c>
      <c r="B28" s="1850">
        <v>2413950</v>
      </c>
      <c r="C28" s="1858">
        <v>16093</v>
      </c>
      <c r="D28" s="1857">
        <v>1223</v>
      </c>
      <c r="E28" s="1857">
        <v>1000</v>
      </c>
      <c r="F28" s="1917">
        <v>105.4</v>
      </c>
    </row>
    <row r="29" spans="1:6">
      <c r="A29" s="1847" t="s">
        <v>7554</v>
      </c>
      <c r="B29" s="1850">
        <v>2546700</v>
      </c>
      <c r="C29" s="1858">
        <v>16978</v>
      </c>
      <c r="D29" s="1857">
        <v>1266</v>
      </c>
      <c r="E29" s="1857">
        <v>1027</v>
      </c>
      <c r="F29" s="1917">
        <v>105.4</v>
      </c>
    </row>
    <row r="30" spans="1:6">
      <c r="A30" s="1847" t="s">
        <v>7555</v>
      </c>
      <c r="B30" s="1850">
        <v>2686650</v>
      </c>
      <c r="C30" s="1858">
        <v>17911</v>
      </c>
      <c r="D30" s="1857">
        <v>1310</v>
      </c>
      <c r="E30" s="1857">
        <v>1054</v>
      </c>
      <c r="F30" s="1917">
        <v>105.4</v>
      </c>
    </row>
    <row r="31" spans="1:6">
      <c r="A31" s="1847" t="s">
        <v>7556</v>
      </c>
      <c r="B31" s="1850">
        <v>2834400</v>
      </c>
      <c r="C31" s="1858">
        <v>18896</v>
      </c>
      <c r="D31" s="1857">
        <v>1356</v>
      </c>
      <c r="E31" s="1857">
        <v>1083</v>
      </c>
      <c r="F31" s="1917">
        <v>105.4</v>
      </c>
    </row>
    <row r="32" spans="1:6">
      <c r="A32" s="1848" t="s">
        <v>7557</v>
      </c>
      <c r="B32" s="1850">
        <v>2990400</v>
      </c>
      <c r="C32" s="1858">
        <v>19936</v>
      </c>
      <c r="D32" s="1857">
        <v>1403</v>
      </c>
      <c r="E32" s="1857">
        <v>1112</v>
      </c>
      <c r="F32" s="1917">
        <v>105.4</v>
      </c>
    </row>
    <row r="33" spans="1:6">
      <c r="A33" s="1848" t="s">
        <v>7558</v>
      </c>
      <c r="B33" s="1850">
        <v>3154800</v>
      </c>
      <c r="C33" s="1858">
        <v>21032</v>
      </c>
      <c r="D33" s="1857">
        <v>1453</v>
      </c>
      <c r="E33" s="1857">
        <v>1142</v>
      </c>
      <c r="F33" s="1917">
        <v>105.4</v>
      </c>
    </row>
    <row r="34" spans="1:6">
      <c r="A34" s="1848" t="s">
        <v>7559</v>
      </c>
      <c r="B34" s="1850">
        <v>3328350</v>
      </c>
      <c r="C34" s="1858">
        <v>22189</v>
      </c>
      <c r="D34" s="1857">
        <v>1503</v>
      </c>
      <c r="E34" s="1857">
        <v>1173</v>
      </c>
      <c r="F34" s="1917">
        <v>105.4</v>
      </c>
    </row>
    <row r="35" spans="1:6">
      <c r="A35" s="1848" t="s">
        <v>7560</v>
      </c>
      <c r="B35" s="1850">
        <v>3511350</v>
      </c>
      <c r="C35" s="1858">
        <v>23409</v>
      </c>
      <c r="D35" s="1857">
        <v>1556</v>
      </c>
      <c r="E35" s="1857">
        <v>1204</v>
      </c>
      <c r="F35" s="1917">
        <v>105.4</v>
      </c>
    </row>
    <row r="36" spans="1:6">
      <c r="A36" s="1848" t="s">
        <v>7561</v>
      </c>
      <c r="B36" s="1850">
        <v>3704550</v>
      </c>
      <c r="C36" s="1858">
        <v>24697</v>
      </c>
      <c r="D36" s="1857">
        <v>1610</v>
      </c>
      <c r="E36" s="1857">
        <v>1237</v>
      </c>
      <c r="F36" s="1917">
        <v>105.4</v>
      </c>
    </row>
    <row r="37" spans="1:6">
      <c r="A37" s="1848" t="s">
        <v>7562</v>
      </c>
      <c r="B37" s="1850">
        <v>3908250</v>
      </c>
      <c r="C37" s="1858">
        <v>26055</v>
      </c>
      <c r="D37" s="1857">
        <v>1667</v>
      </c>
      <c r="E37" s="1857">
        <v>1270</v>
      </c>
      <c r="F37" s="1917">
        <v>105.4</v>
      </c>
    </row>
    <row r="38" spans="1:6">
      <c r="A38" s="1848" t="s">
        <v>7563</v>
      </c>
      <c r="B38" s="1850">
        <v>4123200</v>
      </c>
      <c r="C38" s="1858">
        <v>27488</v>
      </c>
      <c r="D38" s="1857">
        <v>1725</v>
      </c>
      <c r="E38" s="1857">
        <v>1305</v>
      </c>
      <c r="F38" s="1917">
        <v>105.4</v>
      </c>
    </row>
    <row r="39" spans="1:6">
      <c r="A39" s="1848" t="s">
        <v>7564</v>
      </c>
      <c r="B39" s="1850">
        <v>4350000</v>
      </c>
      <c r="C39" s="1858">
        <v>29000</v>
      </c>
      <c r="D39" s="1857">
        <v>1786</v>
      </c>
      <c r="E39" s="1857">
        <v>1340</v>
      </c>
      <c r="F39" s="1917">
        <v>105.4</v>
      </c>
    </row>
    <row r="40" spans="1:6">
      <c r="A40" s="1848" t="s">
        <v>7565</v>
      </c>
      <c r="B40" s="1850">
        <v>4589250</v>
      </c>
      <c r="C40" s="1858">
        <v>30595</v>
      </c>
      <c r="D40" s="1857">
        <v>1848</v>
      </c>
      <c r="E40" s="1857">
        <v>1376</v>
      </c>
      <c r="F40" s="1917">
        <v>105.4</v>
      </c>
    </row>
    <row r="41" spans="1:6">
      <c r="A41" s="1848" t="s">
        <v>7566</v>
      </c>
      <c r="B41" s="1850">
        <v>4841700</v>
      </c>
      <c r="C41" s="1858">
        <v>32278</v>
      </c>
      <c r="D41" s="1857">
        <v>1913</v>
      </c>
      <c r="E41" s="1857">
        <v>1413</v>
      </c>
      <c r="F41" s="1917">
        <v>105.4</v>
      </c>
    </row>
    <row r="42" spans="1:6">
      <c r="A42" s="1847" t="s">
        <v>7567</v>
      </c>
      <c r="B42" s="1850">
        <v>5107950</v>
      </c>
      <c r="C42" s="1858">
        <v>34053</v>
      </c>
      <c r="D42" s="1857">
        <v>1980</v>
      </c>
      <c r="E42" s="1857">
        <v>1451</v>
      </c>
      <c r="F42" s="1917">
        <v>105.4</v>
      </c>
    </row>
    <row r="43" spans="1:6">
      <c r="A43" s="1847" t="s">
        <v>7568</v>
      </c>
      <c r="B43" s="1850">
        <v>5388900</v>
      </c>
      <c r="C43" s="1858">
        <v>35926</v>
      </c>
      <c r="D43" s="1857">
        <v>2049</v>
      </c>
      <c r="E43" s="1857">
        <v>1491</v>
      </c>
      <c r="F43" s="1917">
        <v>105.4</v>
      </c>
    </row>
    <row r="44" spans="1:6">
      <c r="A44" s="1847" t="s">
        <v>7569</v>
      </c>
      <c r="B44" s="1850">
        <v>5685300</v>
      </c>
      <c r="C44" s="1858">
        <v>37902</v>
      </c>
      <c r="D44" s="1857">
        <v>2121</v>
      </c>
      <c r="E44" s="1857">
        <v>1531</v>
      </c>
      <c r="F44" s="1917">
        <v>105.4</v>
      </c>
    </row>
    <row r="45" spans="1:6">
      <c r="A45" s="1847" t="s">
        <v>7570</v>
      </c>
      <c r="B45" s="1850">
        <v>5998050</v>
      </c>
      <c r="C45" s="1858">
        <v>39987</v>
      </c>
      <c r="D45" s="1857">
        <v>2195</v>
      </c>
      <c r="E45" s="1857">
        <v>1572</v>
      </c>
      <c r="F45" s="1917">
        <v>105.4</v>
      </c>
    </row>
    <row r="46" spans="1:6">
      <c r="A46" s="1847" t="s">
        <v>7571</v>
      </c>
      <c r="B46" s="1850">
        <v>6327900</v>
      </c>
      <c r="C46" s="1858">
        <v>42186</v>
      </c>
      <c r="D46" s="1857">
        <v>2272</v>
      </c>
      <c r="E46" s="1857">
        <v>1615</v>
      </c>
      <c r="F46" s="1917">
        <v>105.4</v>
      </c>
    </row>
    <row r="47" spans="1:6">
      <c r="A47" s="1847" t="s">
        <v>7572</v>
      </c>
      <c r="B47" s="1850">
        <v>6675900</v>
      </c>
      <c r="C47" s="1858">
        <v>44506</v>
      </c>
      <c r="D47" s="1857">
        <v>2351</v>
      </c>
      <c r="E47" s="1857">
        <v>1658</v>
      </c>
      <c r="F47" s="1917">
        <v>105.4</v>
      </c>
    </row>
    <row r="48" spans="1:6">
      <c r="A48" s="1847" t="s">
        <v>7573</v>
      </c>
      <c r="B48" s="1850">
        <v>7043100</v>
      </c>
      <c r="C48" s="1858">
        <v>46954</v>
      </c>
      <c r="D48" s="1857">
        <v>2433</v>
      </c>
      <c r="E48" s="1857">
        <v>1703</v>
      </c>
      <c r="F48" s="1917">
        <v>105.4</v>
      </c>
    </row>
    <row r="49" spans="1:6">
      <c r="A49" s="1847" t="s">
        <v>7574</v>
      </c>
      <c r="B49" s="1850">
        <v>7430550</v>
      </c>
      <c r="C49" s="1858">
        <v>49537</v>
      </c>
      <c r="D49" s="1857">
        <v>2519</v>
      </c>
      <c r="E49" s="1857">
        <v>1749</v>
      </c>
      <c r="F49" s="1917">
        <v>105.4</v>
      </c>
    </row>
    <row r="50" spans="1:6">
      <c r="A50" s="1847" t="s">
        <v>7575</v>
      </c>
      <c r="B50" s="1850">
        <v>7839150</v>
      </c>
      <c r="C50" s="1858">
        <v>52261</v>
      </c>
      <c r="D50" s="1857">
        <v>2607</v>
      </c>
      <c r="E50" s="1857">
        <v>1796</v>
      </c>
      <c r="F50" s="1917">
        <v>105.4</v>
      </c>
    </row>
    <row r="51" spans="1:6">
      <c r="A51" s="1847" t="s">
        <v>7576</v>
      </c>
      <c r="B51" s="1850">
        <v>8270250</v>
      </c>
      <c r="C51" s="1858">
        <v>55135</v>
      </c>
      <c r="D51" s="1857">
        <v>2698</v>
      </c>
      <c r="E51" s="1857">
        <v>1845</v>
      </c>
      <c r="F51" s="1917">
        <v>105.4</v>
      </c>
    </row>
    <row r="52" spans="1:6">
      <c r="A52" s="1848" t="s">
        <v>7577</v>
      </c>
      <c r="B52" s="1850">
        <v>8725200</v>
      </c>
      <c r="C52" s="1858">
        <v>58168</v>
      </c>
      <c r="D52" s="1857">
        <v>2792</v>
      </c>
      <c r="E52" s="1857">
        <v>1894</v>
      </c>
      <c r="F52" s="1917">
        <v>105.4</v>
      </c>
    </row>
    <row r="53" spans="1:6">
      <c r="A53" s="1848" t="s">
        <v>7578</v>
      </c>
      <c r="B53" s="1850">
        <v>9205050</v>
      </c>
      <c r="C53" s="1858">
        <v>61367</v>
      </c>
      <c r="D53" s="1857">
        <v>2890</v>
      </c>
      <c r="E53" s="1857">
        <v>1946</v>
      </c>
      <c r="F53" s="1917">
        <v>105.4</v>
      </c>
    </row>
    <row r="54" spans="1:6">
      <c r="A54" s="1848" t="s">
        <v>7579</v>
      </c>
      <c r="B54" s="1850">
        <v>9711300</v>
      </c>
      <c r="C54" s="1858">
        <v>64742</v>
      </c>
      <c r="D54" s="1857">
        <v>2991</v>
      </c>
      <c r="E54" s="1857">
        <v>1998</v>
      </c>
      <c r="F54" s="1917">
        <v>105.4</v>
      </c>
    </row>
    <row r="55" spans="1:6">
      <c r="A55" s="1848" t="s">
        <v>7580</v>
      </c>
      <c r="B55" s="1850">
        <v>10245450</v>
      </c>
      <c r="C55" s="1858">
        <v>68303</v>
      </c>
      <c r="D55" s="1857">
        <v>3096</v>
      </c>
      <c r="E55" s="1857">
        <v>2052</v>
      </c>
      <c r="F55" s="1917">
        <v>105.4</v>
      </c>
    </row>
    <row r="56" spans="1:6">
      <c r="A56" s="1848" t="s">
        <v>7581</v>
      </c>
      <c r="B56" s="1850">
        <v>10809000</v>
      </c>
      <c r="C56" s="1858">
        <v>72060</v>
      </c>
      <c r="D56" s="1857">
        <v>3204</v>
      </c>
      <c r="E56" s="1857">
        <v>2108</v>
      </c>
      <c r="F56" s="1917">
        <v>105.4</v>
      </c>
    </row>
    <row r="57" spans="1:6">
      <c r="A57" s="1848" t="s">
        <v>7582</v>
      </c>
      <c r="B57" s="1850">
        <v>11403450</v>
      </c>
      <c r="C57" s="1858">
        <v>76023</v>
      </c>
      <c r="D57" s="1857">
        <v>3317</v>
      </c>
      <c r="E57" s="1857">
        <v>2164</v>
      </c>
      <c r="F57" s="1917">
        <v>105.4</v>
      </c>
    </row>
    <row r="58" spans="1:6">
      <c r="A58" s="1848" t="s">
        <v>7583</v>
      </c>
      <c r="B58" s="1850">
        <v>12030600</v>
      </c>
      <c r="C58" s="1858">
        <v>80204</v>
      </c>
      <c r="D58" s="1857">
        <v>3433</v>
      </c>
      <c r="E58" s="1857">
        <v>2223</v>
      </c>
      <c r="F58" s="1917">
        <v>105.4</v>
      </c>
    </row>
    <row r="59" spans="1:6">
      <c r="A59" s="1848" t="s">
        <v>7584</v>
      </c>
      <c r="B59" s="1850">
        <v>12692400</v>
      </c>
      <c r="C59" s="1858">
        <v>84616</v>
      </c>
      <c r="D59" s="1857">
        <v>3553</v>
      </c>
      <c r="E59" s="1857">
        <v>2283</v>
      </c>
      <c r="F59" s="1917">
        <v>105.4</v>
      </c>
    </row>
    <row r="60" spans="1:6">
      <c r="A60" s="1848" t="s">
        <v>7585</v>
      </c>
      <c r="B60" s="1850">
        <v>13390350</v>
      </c>
      <c r="C60" s="1858">
        <v>89269</v>
      </c>
      <c r="D60" s="1857">
        <v>3677</v>
      </c>
      <c r="E60" s="1857">
        <v>2345</v>
      </c>
      <c r="F60" s="1917">
        <v>105.4</v>
      </c>
    </row>
    <row r="61" spans="1:6">
      <c r="A61" s="1848" t="s">
        <v>7586</v>
      </c>
      <c r="B61" s="1850">
        <v>14126850</v>
      </c>
      <c r="C61" s="1858">
        <v>94179</v>
      </c>
      <c r="D61" s="1857">
        <v>3806</v>
      </c>
      <c r="E61" s="1857">
        <v>2408</v>
      </c>
      <c r="F61" s="1917">
        <v>105.4</v>
      </c>
    </row>
    <row r="62" spans="1:6">
      <c r="A62" s="1847" t="s">
        <v>7587</v>
      </c>
      <c r="B62" s="1850">
        <v>14903850</v>
      </c>
      <c r="C62" s="1858">
        <v>99359</v>
      </c>
      <c r="D62" s="1857">
        <v>3939</v>
      </c>
      <c r="E62" s="1857">
        <v>2473</v>
      </c>
      <c r="F62" s="1917">
        <v>105.4</v>
      </c>
    </row>
    <row r="63" spans="1:6">
      <c r="A63" s="1847" t="s">
        <v>7588</v>
      </c>
      <c r="B63" s="1850">
        <v>15723600</v>
      </c>
      <c r="C63" s="1858">
        <v>104824</v>
      </c>
      <c r="D63" s="1857">
        <v>4077</v>
      </c>
      <c r="E63" s="1857">
        <v>2540</v>
      </c>
      <c r="F63" s="1917">
        <v>105.4</v>
      </c>
    </row>
    <row r="64" spans="1:6">
      <c r="A64" s="1847" t="s">
        <v>7589</v>
      </c>
      <c r="B64" s="1850">
        <v>16588350</v>
      </c>
      <c r="C64" s="1858">
        <v>110589</v>
      </c>
      <c r="D64" s="1857">
        <v>4220</v>
      </c>
      <c r="E64" s="1857">
        <v>2608</v>
      </c>
      <c r="F64" s="1917">
        <v>105.4</v>
      </c>
    </row>
    <row r="65" spans="1:6">
      <c r="A65" s="1847" t="s">
        <v>7590</v>
      </c>
      <c r="B65" s="1850">
        <v>17500800</v>
      </c>
      <c r="C65" s="1858">
        <v>116672</v>
      </c>
      <c r="D65" s="1857">
        <v>4367</v>
      </c>
      <c r="E65" s="1857">
        <v>2679</v>
      </c>
      <c r="F65" s="1917">
        <v>105.4</v>
      </c>
    </row>
    <row r="66" spans="1:6">
      <c r="A66" s="1847" t="s">
        <v>7591</v>
      </c>
      <c r="B66" s="1850">
        <v>18463200</v>
      </c>
      <c r="C66" s="1858">
        <v>123088</v>
      </c>
      <c r="D66" s="1857">
        <v>4520</v>
      </c>
      <c r="E66" s="1857">
        <v>2751</v>
      </c>
      <c r="F66" s="1917">
        <v>105.4</v>
      </c>
    </row>
    <row r="67" spans="1:6">
      <c r="A67" s="1847" t="s">
        <v>7592</v>
      </c>
      <c r="B67" s="1850">
        <v>19478700</v>
      </c>
      <c r="C67" s="1858">
        <v>129858</v>
      </c>
      <c r="D67" s="1857">
        <v>4678</v>
      </c>
      <c r="E67" s="1857">
        <v>2825</v>
      </c>
      <c r="F67" s="1917">
        <v>105.4</v>
      </c>
    </row>
    <row r="68" spans="1:6">
      <c r="A68" s="1847" t="s">
        <v>7593</v>
      </c>
      <c r="B68" s="1850">
        <v>20550150</v>
      </c>
      <c r="C68" s="1858">
        <v>137001</v>
      </c>
      <c r="D68" s="1857">
        <v>4842</v>
      </c>
      <c r="E68" s="1857">
        <v>2901</v>
      </c>
      <c r="F68" s="1917">
        <v>105.4</v>
      </c>
    </row>
    <row r="69" spans="1:6">
      <c r="A69" s="1847" t="s">
        <v>7594</v>
      </c>
      <c r="B69" s="1850">
        <v>21680400</v>
      </c>
      <c r="C69" s="1858">
        <v>144536</v>
      </c>
      <c r="D69" s="1857">
        <v>5012</v>
      </c>
      <c r="E69" s="1857">
        <v>2980</v>
      </c>
      <c r="F69" s="1917">
        <v>105.4</v>
      </c>
    </row>
    <row r="70" spans="1:6">
      <c r="A70" s="1847" t="s">
        <v>7595</v>
      </c>
      <c r="B70" s="1850">
        <v>22872750</v>
      </c>
      <c r="C70" s="1858">
        <v>152485</v>
      </c>
      <c r="D70" s="1857">
        <v>5187</v>
      </c>
      <c r="E70" s="1857">
        <v>3060</v>
      </c>
      <c r="F70" s="1917">
        <v>105.4</v>
      </c>
    </row>
    <row r="71" spans="1:6">
      <c r="A71" s="1847" t="s">
        <v>7596</v>
      </c>
      <c r="B71" s="1850">
        <v>24130800</v>
      </c>
      <c r="C71" s="1858">
        <v>160872</v>
      </c>
      <c r="D71" s="1857">
        <v>5369</v>
      </c>
      <c r="E71" s="1857">
        <v>3143</v>
      </c>
      <c r="F71" s="1917">
        <v>105.4</v>
      </c>
    </row>
    <row r="72" spans="1:6">
      <c r="A72" s="1848" t="s">
        <v>7597</v>
      </c>
      <c r="B72" s="1850">
        <v>25458000</v>
      </c>
      <c r="C72" s="1858">
        <v>169720</v>
      </c>
      <c r="D72" s="1857">
        <v>5556</v>
      </c>
      <c r="E72" s="1857">
        <v>3228</v>
      </c>
      <c r="F72" s="1917">
        <v>105.4</v>
      </c>
    </row>
    <row r="73" spans="1:6">
      <c r="A73" s="1848" t="s">
        <v>7598</v>
      </c>
      <c r="B73" s="1850">
        <v>26858100</v>
      </c>
      <c r="C73" s="1858">
        <v>179054</v>
      </c>
      <c r="D73" s="1857">
        <v>5751</v>
      </c>
      <c r="E73" s="1857">
        <v>3315</v>
      </c>
      <c r="F73" s="1917">
        <v>105.4</v>
      </c>
    </row>
    <row r="74" spans="1:6">
      <c r="A74" s="1848" t="s">
        <v>7599</v>
      </c>
      <c r="B74" s="1850">
        <v>28335300</v>
      </c>
      <c r="C74" s="1858">
        <v>188902</v>
      </c>
      <c r="D74" s="1857">
        <v>5952</v>
      </c>
      <c r="E74" s="1857">
        <v>3404</v>
      </c>
      <c r="F74" s="1917">
        <v>105.4</v>
      </c>
    </row>
    <row r="75" spans="1:6">
      <c r="A75" s="1848" t="s">
        <v>7600</v>
      </c>
      <c r="B75" s="1850">
        <v>29893800</v>
      </c>
      <c r="C75" s="1858">
        <v>199292</v>
      </c>
      <c r="D75" s="1857">
        <v>6160</v>
      </c>
      <c r="E75" s="1857">
        <v>3496</v>
      </c>
      <c r="F75" s="1917">
        <v>105.4</v>
      </c>
    </row>
    <row r="76" spans="1:6">
      <c r="A76" s="1848" t="s">
        <v>7601</v>
      </c>
      <c r="B76" s="1850">
        <v>31537950</v>
      </c>
      <c r="C76" s="1858">
        <v>210253</v>
      </c>
      <c r="D76" s="1857">
        <v>6376</v>
      </c>
      <c r="E76" s="1857">
        <v>3591</v>
      </c>
      <c r="F76" s="1917">
        <v>105.4</v>
      </c>
    </row>
    <row r="77" spans="1:6">
      <c r="A77" s="1848" t="s">
        <v>7602</v>
      </c>
      <c r="B77" s="1850">
        <v>33272550</v>
      </c>
      <c r="C77" s="1858">
        <v>221817</v>
      </c>
      <c r="D77" s="1857">
        <v>6599</v>
      </c>
      <c r="E77" s="1857">
        <v>3688</v>
      </c>
      <c r="F77" s="1917">
        <v>105.4</v>
      </c>
    </row>
    <row r="78" spans="1:6">
      <c r="A78" s="1848" t="s">
        <v>7603</v>
      </c>
      <c r="B78" s="1850">
        <v>35102550</v>
      </c>
      <c r="C78" s="1858">
        <v>234017</v>
      </c>
      <c r="D78" s="1857">
        <v>6830</v>
      </c>
      <c r="E78" s="1857">
        <v>3787</v>
      </c>
      <c r="F78" s="1917">
        <v>105.4</v>
      </c>
    </row>
    <row r="79" spans="1:6">
      <c r="A79" s="1848" t="s">
        <v>7604</v>
      </c>
      <c r="B79" s="1850">
        <v>37033200</v>
      </c>
      <c r="C79" s="1858">
        <v>246888</v>
      </c>
      <c r="D79" s="1857">
        <v>7069</v>
      </c>
      <c r="E79" s="1857">
        <v>3890</v>
      </c>
      <c r="F79" s="1917">
        <v>105.4</v>
      </c>
    </row>
    <row r="80" spans="1:6">
      <c r="A80" s="1848" t="s">
        <v>7605</v>
      </c>
      <c r="B80" s="1850">
        <v>39069900</v>
      </c>
      <c r="C80" s="1858">
        <v>260466</v>
      </c>
      <c r="D80" s="1857">
        <v>7317</v>
      </c>
      <c r="E80" s="1857">
        <v>3995</v>
      </c>
      <c r="F80" s="1917">
        <v>105.4</v>
      </c>
    </row>
    <row r="81" spans="1:6">
      <c r="A81" s="1848" t="s">
        <v>7606</v>
      </c>
      <c r="B81" s="1850">
        <v>41218800</v>
      </c>
      <c r="C81" s="1858">
        <v>274792</v>
      </c>
      <c r="D81" s="1857">
        <v>7573</v>
      </c>
      <c r="E81" s="1857">
        <v>4102</v>
      </c>
      <c r="F81" s="1917">
        <v>105.4</v>
      </c>
    </row>
    <row r="82" spans="1:6">
      <c r="A82" s="1847" t="s">
        <v>7607</v>
      </c>
      <c r="B82" s="1850">
        <v>43485900</v>
      </c>
      <c r="C82" s="1858">
        <v>289906</v>
      </c>
      <c r="D82" s="1857">
        <v>7838</v>
      </c>
      <c r="E82" s="1857">
        <v>4213</v>
      </c>
      <c r="F82" s="1917">
        <v>105.4</v>
      </c>
    </row>
    <row r="83" spans="1:6">
      <c r="A83" s="1847" t="s">
        <v>7608</v>
      </c>
      <c r="B83" s="1850">
        <v>45877650</v>
      </c>
      <c r="C83" s="1858">
        <v>305851</v>
      </c>
      <c r="D83" s="1857">
        <v>8112</v>
      </c>
      <c r="E83" s="1857">
        <v>4327</v>
      </c>
      <c r="F83" s="1917">
        <v>105.4</v>
      </c>
    </row>
    <row r="84" spans="1:6">
      <c r="A84" s="1847" t="s">
        <v>7609</v>
      </c>
      <c r="B84" s="1850">
        <v>48400800</v>
      </c>
      <c r="C84" s="1858">
        <v>322672</v>
      </c>
      <c r="D84" s="1857">
        <v>8396</v>
      </c>
      <c r="E84" s="1857">
        <v>4444</v>
      </c>
      <c r="F84" s="1917">
        <v>105.4</v>
      </c>
    </row>
    <row r="85" spans="1:6">
      <c r="A85" s="1847" t="s">
        <v>7610</v>
      </c>
      <c r="B85" s="1850">
        <v>51062850</v>
      </c>
      <c r="C85" s="1858">
        <v>340419</v>
      </c>
      <c r="D85" s="1857">
        <v>8690</v>
      </c>
      <c r="E85" s="1857">
        <v>4564</v>
      </c>
      <c r="F85" s="1917">
        <v>105.4</v>
      </c>
    </row>
    <row r="86" spans="1:6">
      <c r="A86" s="1847" t="s">
        <v>7611</v>
      </c>
      <c r="B86" s="1850">
        <v>53871300</v>
      </c>
      <c r="C86" s="1858">
        <v>359142</v>
      </c>
      <c r="D86" s="1857">
        <v>8994</v>
      </c>
      <c r="E86" s="1857">
        <v>4687</v>
      </c>
      <c r="F86" s="1917">
        <v>105.4</v>
      </c>
    </row>
    <row r="87" spans="1:6">
      <c r="A87" s="1847" t="s">
        <v>7612</v>
      </c>
      <c r="B87" s="1850">
        <v>56834250</v>
      </c>
      <c r="C87" s="1858">
        <v>378895</v>
      </c>
      <c r="D87" s="1857">
        <v>9309</v>
      </c>
      <c r="E87" s="1857">
        <v>4813</v>
      </c>
      <c r="F87" s="1917">
        <v>105.4</v>
      </c>
    </row>
    <row r="88" spans="1:6">
      <c r="A88" s="1847" t="s">
        <v>7613</v>
      </c>
      <c r="B88" s="1850">
        <v>59960100</v>
      </c>
      <c r="C88" s="1858">
        <v>399734</v>
      </c>
      <c r="D88" s="1857">
        <v>9635</v>
      </c>
      <c r="E88" s="1857">
        <v>4943</v>
      </c>
      <c r="F88" s="1917">
        <v>105.4</v>
      </c>
    </row>
    <row r="89" spans="1:6">
      <c r="A89" s="1847" t="s">
        <v>7614</v>
      </c>
      <c r="B89" s="1850">
        <v>63258000</v>
      </c>
      <c r="C89" s="1858">
        <v>421720</v>
      </c>
      <c r="D89" s="1857">
        <v>9972</v>
      </c>
      <c r="E89" s="1857">
        <v>5077</v>
      </c>
      <c r="F89" s="1917">
        <v>105.4</v>
      </c>
    </row>
    <row r="90" spans="1:6">
      <c r="A90" s="1847" t="s">
        <v>7615</v>
      </c>
      <c r="B90" s="1850">
        <v>66737100</v>
      </c>
      <c r="C90" s="1858">
        <v>444914</v>
      </c>
      <c r="D90" s="1857">
        <v>10321</v>
      </c>
      <c r="E90" s="1857">
        <v>5214</v>
      </c>
      <c r="F90" s="1917">
        <v>105.4</v>
      </c>
    </row>
    <row r="91" spans="1:6">
      <c r="A91" s="1847" t="s">
        <v>7616</v>
      </c>
      <c r="B91" s="1850">
        <v>70407750</v>
      </c>
      <c r="C91" s="1858">
        <v>469385</v>
      </c>
      <c r="D91" s="1857">
        <v>10682</v>
      </c>
      <c r="E91" s="1857">
        <v>5355</v>
      </c>
      <c r="F91" s="1917">
        <v>105.4</v>
      </c>
    </row>
    <row r="92" spans="1:6">
      <c r="A92" s="1848" t="s">
        <v>7617</v>
      </c>
      <c r="B92" s="1850">
        <v>74280150</v>
      </c>
      <c r="C92" s="1858">
        <v>495201</v>
      </c>
      <c r="D92" s="1857">
        <v>11056</v>
      </c>
      <c r="E92" s="1857">
        <v>5499</v>
      </c>
      <c r="F92" s="1917">
        <v>105.4</v>
      </c>
    </row>
    <row r="93" spans="1:6">
      <c r="A93" s="1848" t="s">
        <v>7618</v>
      </c>
      <c r="B93" s="1850">
        <v>78365550</v>
      </c>
      <c r="C93" s="1858">
        <v>522437</v>
      </c>
      <c r="D93" s="1857">
        <v>11443</v>
      </c>
      <c r="E93" s="1857">
        <v>5648</v>
      </c>
      <c r="F93" s="1917">
        <v>105.4</v>
      </c>
    </row>
    <row r="94" spans="1:6">
      <c r="A94" s="1848" t="s">
        <v>7619</v>
      </c>
      <c r="B94" s="1850">
        <v>82675650</v>
      </c>
      <c r="C94" s="1858">
        <v>551171</v>
      </c>
      <c r="D94" s="1857">
        <v>11844</v>
      </c>
      <c r="E94" s="1857">
        <v>5800</v>
      </c>
      <c r="F94" s="1917">
        <v>105.4</v>
      </c>
    </row>
    <row r="95" spans="1:6">
      <c r="A95" s="1848" t="s">
        <v>7620</v>
      </c>
      <c r="B95" s="1850">
        <v>87222750</v>
      </c>
      <c r="C95" s="1858">
        <v>581485</v>
      </c>
      <c r="D95" s="1857">
        <v>12258</v>
      </c>
      <c r="E95" s="1857">
        <v>5957</v>
      </c>
      <c r="F95" s="1917">
        <v>105.4</v>
      </c>
    </row>
    <row r="96" spans="1:6">
      <c r="A96" s="1848" t="s">
        <v>7621</v>
      </c>
      <c r="B96" s="1850">
        <v>92020050</v>
      </c>
      <c r="C96" s="1858">
        <v>613467</v>
      </c>
      <c r="D96" s="1857">
        <v>12687</v>
      </c>
      <c r="E96" s="1857">
        <v>6118</v>
      </c>
      <c r="F96" s="1917">
        <v>105.4</v>
      </c>
    </row>
    <row r="97" spans="1:6">
      <c r="A97" s="1848" t="s">
        <v>7622</v>
      </c>
      <c r="B97" s="1850">
        <v>97081200</v>
      </c>
      <c r="C97" s="1858">
        <v>647208</v>
      </c>
      <c r="D97" s="1857">
        <v>13131</v>
      </c>
      <c r="E97" s="1857">
        <v>6283</v>
      </c>
      <c r="F97" s="1917">
        <v>105.4</v>
      </c>
    </row>
    <row r="98" spans="1:6">
      <c r="A98" s="1848" t="s">
        <v>7623</v>
      </c>
      <c r="B98" s="1850">
        <v>102420600</v>
      </c>
      <c r="C98" s="1858">
        <v>682804</v>
      </c>
      <c r="D98" s="1857">
        <v>13591</v>
      </c>
      <c r="E98" s="1857">
        <v>6453</v>
      </c>
      <c r="F98" s="1917">
        <v>105.4</v>
      </c>
    </row>
    <row r="99" spans="1:6">
      <c r="A99" s="1848" t="s">
        <v>7624</v>
      </c>
      <c r="B99" s="1850">
        <v>108053700</v>
      </c>
      <c r="C99" s="1858">
        <v>720358</v>
      </c>
      <c r="D99" s="1857">
        <v>14066</v>
      </c>
      <c r="E99" s="1857">
        <v>6627</v>
      </c>
      <c r="F99" s="1917">
        <v>105.4</v>
      </c>
    </row>
    <row r="100" spans="1:6">
      <c r="A100" s="1848" t="s">
        <v>7625</v>
      </c>
      <c r="B100" s="1850">
        <v>113996700</v>
      </c>
      <c r="C100" s="1858">
        <v>759978</v>
      </c>
      <c r="D100" s="1857">
        <v>14559</v>
      </c>
      <c r="E100" s="1857">
        <v>6806</v>
      </c>
      <c r="F100" s="1917">
        <v>105.4</v>
      </c>
    </row>
    <row r="101" spans="1:6">
      <c r="A101" s="1848" t="s">
        <v>7626</v>
      </c>
      <c r="B101" s="1850">
        <v>120266550</v>
      </c>
      <c r="C101" s="1858">
        <v>801777</v>
      </c>
      <c r="D101" s="1857">
        <v>15068</v>
      </c>
      <c r="E101" s="1857">
        <v>6989</v>
      </c>
      <c r="F101" s="1917">
        <v>105.4</v>
      </c>
    </row>
    <row r="102" spans="1:6">
      <c r="A102" s="1856" t="s">
        <v>1457</v>
      </c>
      <c r="B102" s="1850">
        <v>126881250</v>
      </c>
      <c r="C102" s="1858">
        <v>845875</v>
      </c>
      <c r="D102" s="1857">
        <v>15596</v>
      </c>
      <c r="E102" s="1857">
        <v>7178</v>
      </c>
      <c r="F102" s="1917">
        <v>105.4</v>
      </c>
    </row>
    <row r="103" spans="1:6">
      <c r="A103" s="1856" t="s">
        <v>1458</v>
      </c>
      <c r="B103" s="1850">
        <v>133859700</v>
      </c>
      <c r="C103" s="1858">
        <v>892398</v>
      </c>
      <c r="D103" s="1857">
        <v>16142</v>
      </c>
      <c r="E103" s="1857">
        <v>7372</v>
      </c>
      <c r="F103" s="1917">
        <v>105.4</v>
      </c>
    </row>
    <row r="104" spans="1:6">
      <c r="A104" s="1856" t="s">
        <v>1459</v>
      </c>
      <c r="B104" s="1850">
        <v>141222000</v>
      </c>
      <c r="C104" s="1858">
        <v>941480</v>
      </c>
      <c r="D104" s="1857">
        <v>16707</v>
      </c>
      <c r="E104" s="1857">
        <v>7571</v>
      </c>
      <c r="F104" s="1917">
        <v>105.4</v>
      </c>
    </row>
    <row r="105" spans="1:6">
      <c r="A105" s="1856" t="s">
        <v>1460</v>
      </c>
      <c r="B105" s="1850">
        <v>148989150</v>
      </c>
      <c r="C105" s="1858">
        <v>993261</v>
      </c>
      <c r="D105" s="1857">
        <v>17291</v>
      </c>
      <c r="E105" s="1857">
        <v>7775</v>
      </c>
      <c r="F105" s="1917">
        <v>105.4</v>
      </c>
    </row>
    <row r="106" spans="1:6">
      <c r="A106" s="1856" t="s">
        <v>1461</v>
      </c>
      <c r="B106" s="1850">
        <v>157183500</v>
      </c>
      <c r="C106" s="1858">
        <v>1047890</v>
      </c>
      <c r="D106" s="1857">
        <v>17896</v>
      </c>
      <c r="E106" s="1857">
        <v>7985</v>
      </c>
      <c r="F106" s="1917">
        <v>105.4</v>
      </c>
    </row>
    <row r="107" spans="1:6">
      <c r="A107" s="1856" t="s">
        <v>1462</v>
      </c>
      <c r="B107" s="1850">
        <v>165828600</v>
      </c>
      <c r="C107" s="1858">
        <v>1105524</v>
      </c>
      <c r="D107" s="1857">
        <v>18523</v>
      </c>
      <c r="E107" s="1857">
        <v>8201</v>
      </c>
      <c r="F107" s="1917">
        <v>105.4</v>
      </c>
    </row>
    <row r="108" spans="1:6">
      <c r="A108" s="1856" t="s">
        <v>1463</v>
      </c>
      <c r="B108" s="1850">
        <v>174949200</v>
      </c>
      <c r="C108" s="1858">
        <v>1166328</v>
      </c>
      <c r="D108" s="1857">
        <v>19171</v>
      </c>
      <c r="E108" s="1857">
        <v>8422</v>
      </c>
      <c r="F108" s="1917">
        <v>105.4</v>
      </c>
    </row>
    <row r="109" spans="1:6">
      <c r="A109" s="1856" t="s">
        <v>1464</v>
      </c>
      <c r="B109" s="1850">
        <v>184571400</v>
      </c>
      <c r="C109" s="1858">
        <v>1230476</v>
      </c>
      <c r="D109" s="1857">
        <v>19842</v>
      </c>
      <c r="E109" s="1857">
        <v>8650</v>
      </c>
      <c r="F109" s="1917">
        <v>105.4</v>
      </c>
    </row>
    <row r="110" spans="1:6">
      <c r="A110" s="1856" t="s">
        <v>1465</v>
      </c>
      <c r="B110" s="1850">
        <v>194722800</v>
      </c>
      <c r="C110" s="1858">
        <v>1298152</v>
      </c>
      <c r="D110" s="1857">
        <v>20537</v>
      </c>
      <c r="E110" s="1857">
        <v>8883</v>
      </c>
      <c r="F110" s="1917">
        <v>105.4</v>
      </c>
    </row>
    <row r="111" spans="1:6">
      <c r="A111" s="1856" t="s">
        <v>1466</v>
      </c>
      <c r="B111" s="1850">
        <v>205432650</v>
      </c>
      <c r="C111" s="1858">
        <v>1369551</v>
      </c>
      <c r="D111" s="1857">
        <v>21255</v>
      </c>
      <c r="E111" s="1857">
        <v>9123</v>
      </c>
      <c r="F111" s="1917">
        <v>105.4</v>
      </c>
    </row>
    <row r="112" spans="1:6">
      <c r="A112" s="1848" t="s">
        <v>3798</v>
      </c>
      <c r="B112" s="1851">
        <v>216731400</v>
      </c>
      <c r="C112" s="1858">
        <v>1444876</v>
      </c>
      <c r="D112" s="1857">
        <v>21999</v>
      </c>
      <c r="E112" s="1857">
        <v>9370</v>
      </c>
      <c r="F112" s="1917">
        <v>105.4</v>
      </c>
    </row>
    <row r="113" spans="1:6">
      <c r="A113" s="1848" t="s">
        <v>3799</v>
      </c>
      <c r="B113" s="1852">
        <v>228651600</v>
      </c>
      <c r="C113" s="1858">
        <v>1524344</v>
      </c>
      <c r="D113" s="1857">
        <v>22769</v>
      </c>
      <c r="E113" s="1857">
        <v>9623</v>
      </c>
      <c r="F113" s="1917">
        <v>105.4</v>
      </c>
    </row>
    <row r="114" spans="1:6">
      <c r="A114" s="1848" t="s">
        <v>3800</v>
      </c>
      <c r="B114" s="1852">
        <v>241227450</v>
      </c>
      <c r="C114" s="1858">
        <v>1608183</v>
      </c>
      <c r="D114" s="1857">
        <v>23566</v>
      </c>
      <c r="E114" s="1857">
        <v>9882</v>
      </c>
      <c r="F114" s="1917">
        <v>105.4</v>
      </c>
    </row>
    <row r="115" spans="1:6">
      <c r="A115" s="1848" t="s">
        <v>3801</v>
      </c>
      <c r="B115" s="1852">
        <v>254494950</v>
      </c>
      <c r="C115" s="1858">
        <v>1696633</v>
      </c>
      <c r="D115" s="1857">
        <v>24391</v>
      </c>
      <c r="E115" s="1857">
        <v>10149</v>
      </c>
      <c r="F115" s="1917">
        <v>105.4</v>
      </c>
    </row>
    <row r="116" spans="1:6">
      <c r="A116" s="1848" t="s">
        <v>3802</v>
      </c>
      <c r="B116" s="1852">
        <v>268492200</v>
      </c>
      <c r="C116" s="1858">
        <v>1789948</v>
      </c>
      <c r="D116" s="1857">
        <v>25245</v>
      </c>
      <c r="E116" s="1857">
        <v>10423</v>
      </c>
      <c r="F116" s="1917">
        <v>105.4</v>
      </c>
    </row>
    <row r="117" spans="1:6">
      <c r="A117" s="1848" t="s">
        <v>3803</v>
      </c>
      <c r="B117" s="1852">
        <v>283259250</v>
      </c>
      <c r="C117" s="1858">
        <v>1888395</v>
      </c>
      <c r="D117" s="1857">
        <v>26128</v>
      </c>
      <c r="E117" s="1857">
        <v>10705</v>
      </c>
      <c r="F117" s="1917">
        <v>105.4</v>
      </c>
    </row>
    <row r="118" spans="1:6">
      <c r="A118" s="1848" t="s">
        <v>3804</v>
      </c>
      <c r="B118" s="1852">
        <v>298838550</v>
      </c>
      <c r="C118" s="1858">
        <v>1992257</v>
      </c>
      <c r="D118" s="1857">
        <v>27043</v>
      </c>
      <c r="E118" s="1857">
        <v>10994</v>
      </c>
      <c r="F118" s="1917">
        <v>105.4</v>
      </c>
    </row>
    <row r="119" spans="1:6">
      <c r="A119" s="1848" t="s">
        <v>3805</v>
      </c>
      <c r="B119" s="1852">
        <v>315274650</v>
      </c>
      <c r="C119" s="1858">
        <v>2101831</v>
      </c>
      <c r="D119" s="1857">
        <v>27989</v>
      </c>
      <c r="E119" s="1857">
        <v>11290</v>
      </c>
      <c r="F119" s="1917">
        <v>105.4</v>
      </c>
    </row>
    <row r="120" spans="1:6">
      <c r="A120" s="1848" t="s">
        <v>3806</v>
      </c>
      <c r="B120" s="1852">
        <v>332614800</v>
      </c>
      <c r="C120" s="1858">
        <v>2217432</v>
      </c>
      <c r="D120" s="1857">
        <v>28969</v>
      </c>
      <c r="E120" s="1857">
        <v>11595</v>
      </c>
      <c r="F120" s="1917">
        <v>105.4</v>
      </c>
    </row>
    <row r="121" spans="1:6">
      <c r="A121" s="1848" t="s">
        <v>3807</v>
      </c>
      <c r="B121" s="1852">
        <v>350908500</v>
      </c>
      <c r="C121" s="1858">
        <v>2339390</v>
      </c>
      <c r="D121" s="1857">
        <v>29983</v>
      </c>
      <c r="E121" s="1857">
        <v>11908</v>
      </c>
      <c r="F121" s="1917">
        <v>105.4</v>
      </c>
    </row>
    <row r="122" spans="1:6">
      <c r="A122" s="1849" t="s">
        <v>3808</v>
      </c>
      <c r="B122" s="1853">
        <v>385999350</v>
      </c>
      <c r="C122" s="1859">
        <v>2573329</v>
      </c>
      <c r="D122" s="1857">
        <v>31032</v>
      </c>
      <c r="E122" s="1857">
        <v>12230</v>
      </c>
      <c r="F122" s="1917">
        <v>105.4</v>
      </c>
    </row>
    <row r="123" spans="1:6">
      <c r="A123" s="1849" t="s">
        <v>3809</v>
      </c>
      <c r="B123" s="1853">
        <v>424599285</v>
      </c>
      <c r="C123" s="1859">
        <v>2830662</v>
      </c>
      <c r="D123" s="1857">
        <v>32118</v>
      </c>
      <c r="E123" s="1857">
        <v>12560</v>
      </c>
      <c r="F123" s="1917">
        <v>105.4</v>
      </c>
    </row>
    <row r="124" spans="1:6">
      <c r="A124" s="1849" t="s">
        <v>3810</v>
      </c>
      <c r="B124" s="1853">
        <v>467059214</v>
      </c>
      <c r="C124" s="1859">
        <v>3113728</v>
      </c>
      <c r="D124" s="1857">
        <v>33242</v>
      </c>
      <c r="E124" s="1857">
        <v>12899</v>
      </c>
      <c r="F124" s="1917">
        <v>105.4</v>
      </c>
    </row>
    <row r="125" spans="1:6">
      <c r="A125" s="1849" t="s">
        <v>3811</v>
      </c>
      <c r="B125" s="1853">
        <v>513765135</v>
      </c>
      <c r="C125" s="1859">
        <v>3425101</v>
      </c>
      <c r="D125" s="1857">
        <v>34406</v>
      </c>
      <c r="E125" s="1857">
        <v>13248</v>
      </c>
      <c r="F125" s="1917">
        <v>105.4</v>
      </c>
    </row>
    <row r="126" spans="1:6">
      <c r="A126" s="1849" t="s">
        <v>3812</v>
      </c>
      <c r="B126" s="1853">
        <v>565141648</v>
      </c>
      <c r="C126" s="1859">
        <v>3767611</v>
      </c>
      <c r="D126" s="1857">
        <v>35610</v>
      </c>
      <c r="E126" s="1857">
        <v>13605</v>
      </c>
      <c r="F126" s="1917">
        <v>105.4</v>
      </c>
    </row>
    <row r="127" spans="1:6">
      <c r="A127" s="1849" t="s">
        <v>3813</v>
      </c>
      <c r="B127" s="1853">
        <v>621655813</v>
      </c>
      <c r="C127" s="1859">
        <v>4144372</v>
      </c>
      <c r="D127" s="1857">
        <v>36856</v>
      </c>
      <c r="E127" s="1857">
        <v>13973</v>
      </c>
      <c r="F127" s="1917">
        <v>105.4</v>
      </c>
    </row>
    <row r="128" spans="1:6">
      <c r="A128" s="1849" t="s">
        <v>3814</v>
      </c>
      <c r="B128" s="1853">
        <v>683821394</v>
      </c>
      <c r="C128" s="1859">
        <v>4558809</v>
      </c>
      <c r="D128" s="1857">
        <v>38146</v>
      </c>
      <c r="E128" s="1857">
        <v>14350</v>
      </c>
      <c r="F128" s="1917">
        <v>105.4</v>
      </c>
    </row>
    <row r="129" spans="1:6">
      <c r="A129" s="1849" t="s">
        <v>3815</v>
      </c>
      <c r="B129" s="1853">
        <v>752203534</v>
      </c>
      <c r="C129" s="1859">
        <v>5014690</v>
      </c>
      <c r="D129" s="1857">
        <v>39482</v>
      </c>
      <c r="E129" s="1857">
        <v>14737</v>
      </c>
      <c r="F129" s="1917">
        <v>105.4</v>
      </c>
    </row>
    <row r="130" spans="1:6">
      <c r="A130" s="1849" t="s">
        <v>3816</v>
      </c>
      <c r="B130" s="1853">
        <v>827423887</v>
      </c>
      <c r="C130" s="1859">
        <v>5516159</v>
      </c>
      <c r="D130" s="1857">
        <v>40863</v>
      </c>
      <c r="E130" s="1857">
        <v>15135</v>
      </c>
      <c r="F130" s="1917">
        <v>105.4</v>
      </c>
    </row>
    <row r="131" spans="1:6">
      <c r="A131" s="1849" t="s">
        <v>3817</v>
      </c>
      <c r="B131" s="1854">
        <v>910166276</v>
      </c>
      <c r="C131" s="1859">
        <v>6067775</v>
      </c>
      <c r="D131" s="1857">
        <v>42294</v>
      </c>
      <c r="E131" s="1857">
        <v>15544</v>
      </c>
      <c r="F131" s="1917">
        <v>105.4</v>
      </c>
    </row>
    <row r="132" spans="1:6">
      <c r="A132" s="1849" t="s">
        <v>7627</v>
      </c>
      <c r="B132" s="1853">
        <v>1001182904</v>
      </c>
      <c r="C132" s="1859">
        <v>6674553</v>
      </c>
      <c r="D132" s="1860">
        <v>43774</v>
      </c>
      <c r="E132" s="1860">
        <v>15964</v>
      </c>
      <c r="F132" s="1917">
        <v>105.4</v>
      </c>
    </row>
    <row r="133" spans="1:6">
      <c r="A133" s="1849" t="s">
        <v>7628</v>
      </c>
      <c r="B133" s="1853">
        <v>1101301194</v>
      </c>
      <c r="C133" s="1859">
        <v>7342008</v>
      </c>
      <c r="D133" s="1860">
        <v>45306</v>
      </c>
      <c r="E133" s="1860">
        <v>16395</v>
      </c>
      <c r="F133" s="1917">
        <v>105.4</v>
      </c>
    </row>
    <row r="134" spans="1:6">
      <c r="A134" s="1849" t="s">
        <v>7629</v>
      </c>
      <c r="B134" s="1853">
        <v>1211431313</v>
      </c>
      <c r="C134" s="1859">
        <v>8076209</v>
      </c>
      <c r="D134" s="1860">
        <v>46892</v>
      </c>
      <c r="E134" s="1860">
        <v>16838</v>
      </c>
      <c r="F134" s="1917">
        <v>105.4</v>
      </c>
    </row>
    <row r="135" spans="1:6">
      <c r="A135" s="1849" t="s">
        <v>7630</v>
      </c>
      <c r="B135" s="1853">
        <v>1332574445</v>
      </c>
      <c r="C135" s="1859">
        <v>8883830</v>
      </c>
      <c r="D135" s="1860">
        <v>48533</v>
      </c>
      <c r="E135" s="1860">
        <v>17293</v>
      </c>
      <c r="F135" s="1917">
        <v>105.4</v>
      </c>
    </row>
    <row r="136" spans="1:6">
      <c r="A136" s="1849" t="s">
        <v>7631</v>
      </c>
      <c r="B136" s="1853">
        <v>1465831889</v>
      </c>
      <c r="C136" s="1859">
        <v>9772213</v>
      </c>
      <c r="D136" s="1860">
        <v>50232</v>
      </c>
      <c r="E136" s="1860">
        <v>17760</v>
      </c>
      <c r="F136" s="1917">
        <v>105.4</v>
      </c>
    </row>
    <row r="137" spans="1:6">
      <c r="A137" s="1849" t="s">
        <v>7632</v>
      </c>
      <c r="B137" s="1853">
        <v>1612415078</v>
      </c>
      <c r="C137" s="1859">
        <v>10749434</v>
      </c>
      <c r="D137" s="1860">
        <v>51990</v>
      </c>
      <c r="E137" s="1860">
        <v>18240</v>
      </c>
      <c r="F137" s="1917">
        <v>105.4</v>
      </c>
    </row>
    <row r="138" spans="1:6">
      <c r="A138" s="1849" t="s">
        <v>7633</v>
      </c>
      <c r="B138" s="1853">
        <v>1773656586</v>
      </c>
      <c r="C138" s="1859">
        <v>11824377</v>
      </c>
      <c r="D138" s="1860">
        <v>53810</v>
      </c>
      <c r="E138" s="1860">
        <v>18732</v>
      </c>
      <c r="F138" s="1917">
        <v>105.4</v>
      </c>
    </row>
    <row r="139" spans="1:6">
      <c r="A139" s="1849" t="s">
        <v>7634</v>
      </c>
      <c r="B139" s="1853">
        <v>1951022245</v>
      </c>
      <c r="C139" s="1859">
        <v>13006815</v>
      </c>
      <c r="D139" s="1860">
        <v>55693</v>
      </c>
      <c r="E139" s="1860">
        <v>19238</v>
      </c>
      <c r="F139" s="1917">
        <v>105.4</v>
      </c>
    </row>
    <row r="140" spans="1:6">
      <c r="A140" s="1849" t="s">
        <v>7635</v>
      </c>
      <c r="B140" s="1853">
        <v>2146124469</v>
      </c>
      <c r="C140" s="1859">
        <v>14307496</v>
      </c>
      <c r="D140" s="1860">
        <v>57642</v>
      </c>
      <c r="E140" s="1860">
        <v>19757</v>
      </c>
      <c r="F140" s="1917">
        <v>105.4</v>
      </c>
    </row>
    <row r="141" spans="1:6">
      <c r="A141" s="1849" t="s">
        <v>7636</v>
      </c>
      <c r="B141" s="1853">
        <v>2360736916</v>
      </c>
      <c r="C141" s="1859">
        <v>15738246</v>
      </c>
      <c r="D141" s="1860">
        <v>59659</v>
      </c>
      <c r="E141" s="1860">
        <v>20290</v>
      </c>
      <c r="F141" s="1917">
        <v>105.4</v>
      </c>
    </row>
    <row r="142" spans="1:6">
      <c r="A142" s="1849" t="s">
        <v>7637</v>
      </c>
      <c r="B142" s="1853">
        <v>2596810608</v>
      </c>
      <c r="C142" s="1859">
        <v>17312071</v>
      </c>
      <c r="D142" s="1860">
        <v>61747</v>
      </c>
      <c r="E142" s="1860">
        <v>20838</v>
      </c>
      <c r="F142" s="1917">
        <v>105.4</v>
      </c>
    </row>
    <row r="143" spans="1:6">
      <c r="A143" s="1849" t="s">
        <v>7638</v>
      </c>
      <c r="B143" s="1853">
        <v>2856491668</v>
      </c>
      <c r="C143" s="1859">
        <v>19043278</v>
      </c>
      <c r="D143" s="1860">
        <v>63908</v>
      </c>
      <c r="E143" s="1860">
        <v>21401</v>
      </c>
      <c r="F143" s="1917">
        <v>105.4</v>
      </c>
    </row>
    <row r="144" spans="1:6">
      <c r="A144" s="1849" t="s">
        <v>7639</v>
      </c>
      <c r="B144" s="1853">
        <v>3142140835</v>
      </c>
      <c r="C144" s="1859">
        <v>20947606</v>
      </c>
      <c r="D144" s="1860">
        <v>66145</v>
      </c>
      <c r="E144" s="1860">
        <v>21979</v>
      </c>
      <c r="F144" s="1917">
        <v>105.4</v>
      </c>
    </row>
    <row r="145" spans="1:6">
      <c r="A145" s="1849" t="s">
        <v>7640</v>
      </c>
      <c r="B145" s="1853">
        <v>3456354919</v>
      </c>
      <c r="C145" s="1859">
        <v>23042366</v>
      </c>
      <c r="D145" s="1860">
        <v>68460</v>
      </c>
      <c r="E145" s="1860">
        <v>22572</v>
      </c>
      <c r="F145" s="1917">
        <v>105.4</v>
      </c>
    </row>
    <row r="146" spans="1:6">
      <c r="A146" s="1849" t="s">
        <v>7641</v>
      </c>
      <c r="B146" s="1853">
        <v>3801990411</v>
      </c>
      <c r="C146" s="1859">
        <v>25346603</v>
      </c>
      <c r="D146" s="1860">
        <v>70856</v>
      </c>
      <c r="E146" s="1860">
        <v>23181</v>
      </c>
      <c r="F146" s="1917">
        <v>105.4</v>
      </c>
    </row>
    <row r="147" spans="1:6">
      <c r="A147" s="1849" t="s">
        <v>7642</v>
      </c>
      <c r="B147" s="1853">
        <v>4182189452</v>
      </c>
      <c r="C147" s="1859">
        <v>27881263</v>
      </c>
      <c r="D147" s="1860">
        <v>73336</v>
      </c>
      <c r="E147" s="1860">
        <v>23807</v>
      </c>
      <c r="F147" s="1917">
        <v>105.4</v>
      </c>
    </row>
    <row r="148" spans="1:6">
      <c r="A148" s="1849" t="s">
        <v>7643</v>
      </c>
      <c r="B148" s="1853">
        <v>4600408397</v>
      </c>
      <c r="C148" s="1859">
        <v>30669389</v>
      </c>
      <c r="D148" s="1860">
        <v>75903</v>
      </c>
      <c r="E148" s="1860">
        <v>24450</v>
      </c>
      <c r="F148" s="1917">
        <v>105.4</v>
      </c>
    </row>
    <row r="149" spans="1:6">
      <c r="A149" s="1849" t="s">
        <v>7644</v>
      </c>
      <c r="B149" s="1853">
        <v>5060449236</v>
      </c>
      <c r="C149" s="1859">
        <v>33736328</v>
      </c>
      <c r="D149" s="1860">
        <v>78560</v>
      </c>
      <c r="E149" s="1860">
        <v>25110</v>
      </c>
      <c r="F149" s="1917">
        <v>105.4</v>
      </c>
    </row>
    <row r="150" spans="1:6">
      <c r="A150" s="1849" t="s">
        <v>7645</v>
      </c>
      <c r="B150" s="1853">
        <v>5566494160</v>
      </c>
      <c r="C150" s="1859">
        <v>37109961</v>
      </c>
      <c r="D150" s="1860">
        <v>81310</v>
      </c>
      <c r="E150" s="1860">
        <v>25788</v>
      </c>
      <c r="F150" s="1917">
        <v>105.4</v>
      </c>
    </row>
    <row r="151" spans="1:6">
      <c r="A151" s="1849" t="s">
        <v>7646</v>
      </c>
      <c r="B151" s="1853">
        <v>6123143576</v>
      </c>
      <c r="C151" s="1859">
        <v>40820957</v>
      </c>
      <c r="D151" s="1860">
        <v>84156</v>
      </c>
      <c r="E151" s="1860">
        <v>26484</v>
      </c>
      <c r="F151" s="1917">
        <v>105.4</v>
      </c>
    </row>
    <row r="152" spans="1:6">
      <c r="A152" s="1849" t="s">
        <v>7647</v>
      </c>
      <c r="B152" s="1853">
        <v>6735457934</v>
      </c>
      <c r="C152" s="1859">
        <v>44903053</v>
      </c>
      <c r="D152" s="1860">
        <v>87101</v>
      </c>
      <c r="E152" s="1860">
        <v>27199</v>
      </c>
      <c r="F152" s="1917">
        <v>105.4</v>
      </c>
    </row>
    <row r="153" spans="1:6">
      <c r="A153" s="1849" t="s">
        <v>7648</v>
      </c>
      <c r="B153" s="1853">
        <v>7409003727</v>
      </c>
      <c r="C153" s="1859">
        <v>49393358</v>
      </c>
      <c r="D153" s="1860">
        <v>90150</v>
      </c>
      <c r="E153" s="1860">
        <v>27933</v>
      </c>
      <c r="F153" s="1917">
        <v>105.4</v>
      </c>
    </row>
    <row r="154" spans="1:6">
      <c r="A154" s="1849" t="s">
        <v>7649</v>
      </c>
      <c r="B154" s="1853">
        <v>8149904100</v>
      </c>
      <c r="C154" s="1859">
        <v>54332694</v>
      </c>
      <c r="D154" s="1860">
        <v>93305</v>
      </c>
      <c r="E154" s="1860">
        <v>28687</v>
      </c>
      <c r="F154" s="1917">
        <v>105.4</v>
      </c>
    </row>
    <row r="155" spans="1:6">
      <c r="A155" s="1849" t="s">
        <v>7650</v>
      </c>
      <c r="B155" s="1853">
        <v>8964894510</v>
      </c>
      <c r="C155" s="1859">
        <v>59765963</v>
      </c>
      <c r="D155" s="1860">
        <v>96571</v>
      </c>
      <c r="E155" s="1860">
        <v>29462</v>
      </c>
      <c r="F155" s="1917">
        <v>105.4</v>
      </c>
    </row>
    <row r="156" spans="1:6">
      <c r="A156" s="1849" t="s">
        <v>7651</v>
      </c>
      <c r="B156" s="1853">
        <v>9861383961</v>
      </c>
      <c r="C156" s="1859">
        <v>65742560</v>
      </c>
      <c r="D156" s="1860">
        <v>99951</v>
      </c>
      <c r="E156" s="1860">
        <v>30257</v>
      </c>
      <c r="F156" s="1917">
        <v>105.4</v>
      </c>
    </row>
    <row r="157" spans="1:6">
      <c r="A157" s="1849" t="s">
        <v>7652</v>
      </c>
      <c r="B157" s="1853">
        <v>10847522357</v>
      </c>
      <c r="C157" s="1859">
        <v>72316816</v>
      </c>
      <c r="D157" s="1860">
        <v>103449</v>
      </c>
      <c r="E157" s="1860">
        <v>31074</v>
      </c>
      <c r="F157" s="1917">
        <v>105.4</v>
      </c>
    </row>
    <row r="158" spans="1:6">
      <c r="A158" s="1849" t="s">
        <v>7653</v>
      </c>
      <c r="B158" s="1853">
        <v>11932274592</v>
      </c>
      <c r="C158" s="1859">
        <v>79548497</v>
      </c>
      <c r="D158" s="1860">
        <v>107070</v>
      </c>
      <c r="E158" s="1860">
        <v>31913</v>
      </c>
      <c r="F158" s="1917">
        <v>105.4</v>
      </c>
    </row>
    <row r="159" spans="1:6">
      <c r="A159" s="1849" t="s">
        <v>7654</v>
      </c>
      <c r="B159" s="1853">
        <v>13125502052</v>
      </c>
      <c r="C159" s="1859">
        <v>87503347</v>
      </c>
      <c r="D159" s="1860">
        <v>110817</v>
      </c>
      <c r="E159" s="1860">
        <v>32775</v>
      </c>
      <c r="F159" s="1917">
        <v>105.4</v>
      </c>
    </row>
    <row r="160" spans="1:6">
      <c r="A160" s="1849" t="s">
        <v>7655</v>
      </c>
      <c r="B160" s="1853">
        <v>14438052257</v>
      </c>
      <c r="C160" s="1859">
        <v>96253682</v>
      </c>
      <c r="D160" s="1860">
        <v>114696</v>
      </c>
      <c r="E160" s="1860">
        <v>33660</v>
      </c>
      <c r="F160" s="1917">
        <v>105.4</v>
      </c>
    </row>
    <row r="161" spans="1:6">
      <c r="A161" s="1849" t="s">
        <v>7656</v>
      </c>
      <c r="B161" s="1853">
        <v>15881857483</v>
      </c>
      <c r="C161" s="1859">
        <v>105879050</v>
      </c>
      <c r="D161" s="1860">
        <v>118710</v>
      </c>
      <c r="E161" s="1860">
        <v>34569</v>
      </c>
      <c r="F161" s="1917">
        <v>105.4</v>
      </c>
    </row>
    <row r="162" spans="1:6">
      <c r="A162" s="1849" t="s">
        <v>7657</v>
      </c>
      <c r="B162" s="1855">
        <v>19058228980</v>
      </c>
      <c r="C162" s="1859">
        <v>127054860</v>
      </c>
      <c r="D162" s="1860">
        <v>122865</v>
      </c>
      <c r="E162" s="1860">
        <v>35502</v>
      </c>
      <c r="F162" s="1917">
        <v>105.4</v>
      </c>
    </row>
    <row r="163" spans="1:6">
      <c r="A163" s="1849" t="s">
        <v>7658</v>
      </c>
      <c r="B163" s="1855">
        <v>22869874776</v>
      </c>
      <c r="C163" s="1859">
        <v>152465832</v>
      </c>
      <c r="D163" s="1860">
        <v>127165</v>
      </c>
      <c r="E163" s="1860">
        <v>36461</v>
      </c>
      <c r="F163" s="1917">
        <v>105.4</v>
      </c>
    </row>
    <row r="164" spans="1:6">
      <c r="A164" s="1849" t="s">
        <v>7659</v>
      </c>
      <c r="B164" s="1855">
        <v>27443849731</v>
      </c>
      <c r="C164" s="1859">
        <v>182958998</v>
      </c>
      <c r="D164" s="1860">
        <v>131616</v>
      </c>
      <c r="E164" s="1860">
        <v>37445</v>
      </c>
      <c r="F164" s="1917">
        <v>105.4</v>
      </c>
    </row>
    <row r="165" spans="1:6">
      <c r="A165" s="1849" t="s">
        <v>7660</v>
      </c>
      <c r="B165" s="1855">
        <v>32932619677</v>
      </c>
      <c r="C165" s="1859">
        <v>219550798</v>
      </c>
      <c r="D165" s="1860">
        <v>136223</v>
      </c>
      <c r="E165" s="1860">
        <v>38456</v>
      </c>
      <c r="F165" s="1917">
        <v>105.4</v>
      </c>
    </row>
    <row r="166" spans="1:6">
      <c r="A166" s="1849" t="s">
        <v>7661</v>
      </c>
      <c r="B166" s="1855">
        <v>39519143612</v>
      </c>
      <c r="C166" s="1859">
        <v>263460957</v>
      </c>
      <c r="D166" s="1860">
        <v>140991</v>
      </c>
      <c r="E166" s="1860">
        <v>39494</v>
      </c>
      <c r="F166" s="1917">
        <v>105.4</v>
      </c>
    </row>
    <row r="167" spans="1:6">
      <c r="A167" s="1849" t="s">
        <v>7662</v>
      </c>
      <c r="B167" s="1855">
        <v>47422972335</v>
      </c>
      <c r="C167" s="1859">
        <v>316153149</v>
      </c>
      <c r="D167" s="1860">
        <v>145926</v>
      </c>
      <c r="E167" s="1860">
        <v>40560</v>
      </c>
      <c r="F167" s="1917">
        <v>105.4</v>
      </c>
    </row>
    <row r="168" spans="1:6">
      <c r="A168" s="1849" t="s">
        <v>7663</v>
      </c>
      <c r="B168" s="1855">
        <v>56907566801</v>
      </c>
      <c r="C168" s="1859">
        <v>379383779</v>
      </c>
      <c r="D168" s="1860">
        <v>151033</v>
      </c>
      <c r="E168" s="1860">
        <v>41655</v>
      </c>
      <c r="F168" s="1917">
        <v>105.4</v>
      </c>
    </row>
    <row r="169" spans="1:6">
      <c r="A169" s="1849" t="s">
        <v>7664</v>
      </c>
      <c r="B169" s="1855">
        <v>68289080162</v>
      </c>
      <c r="C169" s="1859">
        <v>455260534</v>
      </c>
      <c r="D169" s="1860">
        <v>156319</v>
      </c>
      <c r="E169" s="1860">
        <v>42780</v>
      </c>
      <c r="F169" s="1917">
        <v>105.4</v>
      </c>
    </row>
    <row r="170" spans="1:6">
      <c r="A170" s="1849" t="s">
        <v>7665</v>
      </c>
      <c r="B170" s="1855">
        <v>81946896194</v>
      </c>
      <c r="C170" s="1859">
        <v>546312641</v>
      </c>
      <c r="D170" s="1860">
        <v>161790</v>
      </c>
      <c r="E170" s="1860">
        <v>43935</v>
      </c>
      <c r="F170" s="1917">
        <v>105.4</v>
      </c>
    </row>
    <row r="171" spans="1:6">
      <c r="A171" s="1849" t="s">
        <v>7666</v>
      </c>
      <c r="B171" s="1855">
        <v>98336275433</v>
      </c>
      <c r="C171" s="1859">
        <v>655575170</v>
      </c>
      <c r="D171" s="1860">
        <v>167453</v>
      </c>
      <c r="E171" s="1860">
        <v>45121</v>
      </c>
      <c r="F171" s="1917">
        <v>105.4</v>
      </c>
    </row>
    <row r="172" spans="1:6">
      <c r="A172" s="1849" t="s">
        <v>7667</v>
      </c>
      <c r="B172" s="1855">
        <v>118003530519</v>
      </c>
      <c r="C172" s="1859">
        <v>786690203</v>
      </c>
      <c r="D172" s="1860">
        <v>173314</v>
      </c>
      <c r="E172" s="1860">
        <v>46339</v>
      </c>
      <c r="F172" s="1917">
        <v>105.4</v>
      </c>
    </row>
    <row r="173" spans="1:6">
      <c r="A173" s="1849" t="s">
        <v>7668</v>
      </c>
      <c r="B173" s="1855">
        <v>141604236623</v>
      </c>
      <c r="C173" s="1859">
        <v>944028244</v>
      </c>
      <c r="D173" s="1860">
        <v>179380</v>
      </c>
      <c r="E173" s="1860">
        <v>47590</v>
      </c>
      <c r="F173" s="1917">
        <v>105.4</v>
      </c>
    </row>
    <row r="174" spans="1:6">
      <c r="A174" s="1849" t="s">
        <v>7669</v>
      </c>
      <c r="B174" s="1855">
        <v>169925083948</v>
      </c>
      <c r="C174" s="1859">
        <v>1132833893</v>
      </c>
      <c r="D174" s="1860">
        <v>185658</v>
      </c>
      <c r="E174" s="1860">
        <v>48875</v>
      </c>
      <c r="F174" s="1917">
        <v>105.4</v>
      </c>
    </row>
    <row r="175" spans="1:6">
      <c r="A175" s="1849" t="s">
        <v>7670</v>
      </c>
      <c r="B175" s="1855">
        <v>203910100738</v>
      </c>
      <c r="C175" s="1859">
        <v>1359400672</v>
      </c>
      <c r="D175" s="1860">
        <v>192156</v>
      </c>
      <c r="E175" s="1860">
        <v>50195</v>
      </c>
      <c r="F175" s="1917">
        <v>105.4</v>
      </c>
    </row>
    <row r="176" spans="1:6">
      <c r="A176" s="1849" t="s">
        <v>7671</v>
      </c>
      <c r="B176" s="1855">
        <v>244692120885</v>
      </c>
      <c r="C176" s="1859">
        <v>1631280806</v>
      </c>
      <c r="D176" s="1860">
        <v>198881</v>
      </c>
      <c r="E176" s="1860">
        <v>51550</v>
      </c>
      <c r="F176" s="1917">
        <v>105.4</v>
      </c>
    </row>
    <row r="177" spans="1:6">
      <c r="A177" s="1849" t="s">
        <v>7672</v>
      </c>
      <c r="B177" s="1855">
        <v>293630545062</v>
      </c>
      <c r="C177" s="1859">
        <v>1957536967</v>
      </c>
      <c r="D177" s="1860">
        <v>205842</v>
      </c>
      <c r="E177" s="1860">
        <v>52942</v>
      </c>
      <c r="F177" s="1917">
        <v>105.4</v>
      </c>
    </row>
    <row r="178" spans="1:6">
      <c r="A178" s="1849" t="s">
        <v>7673</v>
      </c>
      <c r="B178" s="1855">
        <v>352356654075</v>
      </c>
      <c r="C178" s="1859">
        <v>2349044361</v>
      </c>
      <c r="D178" s="1860">
        <v>213046</v>
      </c>
      <c r="E178" s="1860">
        <v>54371</v>
      </c>
      <c r="F178" s="1917">
        <v>105.4</v>
      </c>
    </row>
    <row r="179" spans="1:6">
      <c r="A179" s="1849" t="s">
        <v>7674</v>
      </c>
      <c r="B179" s="1855">
        <v>422827984889</v>
      </c>
      <c r="C179" s="1859">
        <v>2818853233</v>
      </c>
      <c r="D179" s="1860">
        <v>220503</v>
      </c>
      <c r="E179" s="1860">
        <v>55839</v>
      </c>
      <c r="F179" s="1917">
        <v>105.4</v>
      </c>
    </row>
    <row r="180" spans="1:6">
      <c r="A180" s="1849" t="s">
        <v>7675</v>
      </c>
      <c r="B180" s="1855">
        <v>507393581867</v>
      </c>
      <c r="C180" s="1859">
        <v>3382623879</v>
      </c>
      <c r="D180" s="1860">
        <v>228221</v>
      </c>
      <c r="E180" s="1860">
        <v>57347</v>
      </c>
      <c r="F180" s="1917">
        <v>105.4</v>
      </c>
    </row>
    <row r="181" spans="1:6">
      <c r="A181" s="1849" t="s">
        <v>7676</v>
      </c>
      <c r="B181" s="1855">
        <v>608872298241</v>
      </c>
      <c r="C181" s="1859">
        <v>4059148655</v>
      </c>
      <c r="D181" s="1860">
        <v>236209</v>
      </c>
      <c r="E181" s="1860">
        <v>58895</v>
      </c>
      <c r="F181" s="1917">
        <v>105.4</v>
      </c>
    </row>
    <row r="182" spans="1:6">
      <c r="A182" s="1849" t="s">
        <v>7677</v>
      </c>
      <c r="B182" s="1855">
        <v>730646757889</v>
      </c>
      <c r="C182" s="1859">
        <v>4870978386</v>
      </c>
      <c r="D182" s="1860">
        <v>244476</v>
      </c>
      <c r="E182" s="1860">
        <v>60485</v>
      </c>
      <c r="F182" s="1917">
        <v>105.4</v>
      </c>
    </row>
    <row r="183" spans="1:6">
      <c r="A183" s="1849" t="s">
        <v>7678</v>
      </c>
      <c r="B183" s="1855">
        <v>876776109467</v>
      </c>
      <c r="C183" s="1859">
        <v>5845174063</v>
      </c>
      <c r="D183" s="1860">
        <v>253033</v>
      </c>
      <c r="E183" s="1860">
        <v>62118</v>
      </c>
      <c r="F183" s="1917">
        <v>105.4</v>
      </c>
    </row>
    <row r="184" spans="1:6">
      <c r="A184" s="1849" t="s">
        <v>7679</v>
      </c>
      <c r="B184" s="1855">
        <v>1052131331360</v>
      </c>
      <c r="C184" s="1859">
        <v>7014208876</v>
      </c>
      <c r="D184" s="1860">
        <v>261889</v>
      </c>
      <c r="E184" s="1860">
        <v>63795</v>
      </c>
      <c r="F184" s="1917">
        <v>105.4</v>
      </c>
    </row>
    <row r="185" spans="1:6">
      <c r="A185" s="1849" t="s">
        <v>7680</v>
      </c>
      <c r="B185" s="1855">
        <v>1262557597632</v>
      </c>
      <c r="C185" s="1859">
        <v>8417050651</v>
      </c>
      <c r="D185" s="1860">
        <v>271055</v>
      </c>
      <c r="E185" s="1860">
        <v>65517</v>
      </c>
      <c r="F185" s="1917">
        <v>105.4</v>
      </c>
    </row>
    <row r="186" spans="1:6">
      <c r="A186" s="1849" t="s">
        <v>7681</v>
      </c>
      <c r="B186" s="1855">
        <v>1515069117159</v>
      </c>
      <c r="C186" s="1859">
        <v>10100460781</v>
      </c>
      <c r="D186" s="1860">
        <v>280542</v>
      </c>
      <c r="E186" s="1860">
        <v>67286</v>
      </c>
      <c r="F186" s="1917">
        <v>105.4</v>
      </c>
    </row>
    <row r="187" spans="1:6">
      <c r="A187" s="1849" t="s">
        <v>7682</v>
      </c>
      <c r="B187" s="1855">
        <v>1818082940590</v>
      </c>
      <c r="C187" s="1859">
        <v>12120552937</v>
      </c>
      <c r="D187" s="1860">
        <v>290361</v>
      </c>
      <c r="E187" s="1860">
        <v>69103</v>
      </c>
      <c r="F187" s="1917">
        <v>105.4</v>
      </c>
    </row>
    <row r="188" spans="1:6">
      <c r="A188" s="1849" t="s">
        <v>7683</v>
      </c>
      <c r="B188" s="1855">
        <v>2181699528708</v>
      </c>
      <c r="C188" s="1859">
        <v>14544663525</v>
      </c>
      <c r="D188" s="1860">
        <v>300524</v>
      </c>
      <c r="E188" s="1860">
        <v>70969</v>
      </c>
      <c r="F188" s="1917">
        <v>105.4</v>
      </c>
    </row>
    <row r="189" spans="1:6">
      <c r="A189" s="1849" t="s">
        <v>7684</v>
      </c>
      <c r="B189" s="1855">
        <v>2618039434450</v>
      </c>
      <c r="C189" s="1859">
        <v>17453596230</v>
      </c>
      <c r="D189" s="1860">
        <v>311042</v>
      </c>
      <c r="E189" s="1860">
        <v>72885</v>
      </c>
      <c r="F189" s="1917">
        <v>105.4</v>
      </c>
    </row>
    <row r="190" spans="1:6">
      <c r="A190" s="1849" t="s">
        <v>7685</v>
      </c>
      <c r="B190" s="1855">
        <v>3141647321340</v>
      </c>
      <c r="C190" s="1859">
        <v>20944315476</v>
      </c>
      <c r="D190" s="1860">
        <v>321928</v>
      </c>
      <c r="E190" s="1860">
        <v>74853</v>
      </c>
      <c r="F190" s="1917">
        <v>105.4</v>
      </c>
    </row>
    <row r="191" spans="1:6">
      <c r="A191" s="1849" t="s">
        <v>7686</v>
      </c>
      <c r="B191" s="1855">
        <v>3769976785608</v>
      </c>
      <c r="C191" s="1859">
        <v>25133178571</v>
      </c>
      <c r="D191" s="1860">
        <v>333195</v>
      </c>
      <c r="E191" s="1860">
        <v>76874</v>
      </c>
      <c r="F191" s="1917">
        <v>105.4</v>
      </c>
    </row>
    <row r="192" spans="1:6">
      <c r="A192" s="1849" t="s">
        <v>7687</v>
      </c>
      <c r="B192" s="1855">
        <v>4523972142729</v>
      </c>
      <c r="C192" s="1859">
        <v>30159814285</v>
      </c>
      <c r="D192" s="1860">
        <v>344857</v>
      </c>
      <c r="E192" s="1860">
        <v>78950</v>
      </c>
      <c r="F192" s="1917">
        <v>105.4</v>
      </c>
    </row>
    <row r="193" spans="1:6">
      <c r="A193" s="1849" t="s">
        <v>7688</v>
      </c>
      <c r="B193" s="1855">
        <v>5428766571275</v>
      </c>
      <c r="C193" s="1859">
        <v>36191777142</v>
      </c>
      <c r="D193" s="1860">
        <v>356927</v>
      </c>
      <c r="E193" s="1860">
        <v>81082</v>
      </c>
      <c r="F193" s="1917">
        <v>105.4</v>
      </c>
    </row>
    <row r="194" spans="1:6">
      <c r="A194" s="1849" t="s">
        <v>7689</v>
      </c>
      <c r="B194" s="1855">
        <v>6514519885530</v>
      </c>
      <c r="C194" s="1859">
        <v>43430132570</v>
      </c>
      <c r="D194" s="1860">
        <v>369419</v>
      </c>
      <c r="E194" s="1860">
        <v>83271</v>
      </c>
      <c r="F194" s="1917">
        <v>105.4</v>
      </c>
    </row>
    <row r="195" spans="1:6">
      <c r="A195" s="1849" t="s">
        <v>7690</v>
      </c>
      <c r="B195" s="1855">
        <v>7817423862636</v>
      </c>
      <c r="C195" s="1859">
        <v>52116159084</v>
      </c>
      <c r="D195" s="1860">
        <v>382349</v>
      </c>
      <c r="E195" s="1860">
        <v>85519</v>
      </c>
      <c r="F195" s="1917">
        <v>105.4</v>
      </c>
    </row>
    <row r="196" spans="1:6">
      <c r="A196" s="1849" t="s">
        <v>7691</v>
      </c>
      <c r="B196" s="1855">
        <v>9380908635164</v>
      </c>
      <c r="C196" s="1859">
        <v>62539390901</v>
      </c>
      <c r="D196" s="1860">
        <v>395731</v>
      </c>
      <c r="E196" s="1860">
        <v>87828</v>
      </c>
      <c r="F196" s="1917">
        <v>105.4</v>
      </c>
    </row>
    <row r="197" spans="1:6">
      <c r="A197" s="1849" t="s">
        <v>7692</v>
      </c>
      <c r="B197" s="1855">
        <v>11257090362196</v>
      </c>
      <c r="C197" s="1859">
        <v>75047269081</v>
      </c>
      <c r="D197" s="1860">
        <v>409582</v>
      </c>
      <c r="E197" s="1860">
        <v>90199</v>
      </c>
      <c r="F197" s="1917">
        <v>105.4</v>
      </c>
    </row>
    <row r="198" spans="1:6">
      <c r="A198" s="1849" t="s">
        <v>7693</v>
      </c>
      <c r="B198" s="1855">
        <v>13508508434636</v>
      </c>
      <c r="C198" s="1859">
        <v>90056722898</v>
      </c>
      <c r="D198" s="1860">
        <v>423917</v>
      </c>
      <c r="E198" s="1860">
        <v>92634</v>
      </c>
      <c r="F198" s="1917">
        <v>105.4</v>
      </c>
    </row>
    <row r="199" spans="1:6">
      <c r="A199" s="1849" t="s">
        <v>7694</v>
      </c>
      <c r="B199" s="1855">
        <v>16210210121563</v>
      </c>
      <c r="C199" s="1859">
        <v>108068067477</v>
      </c>
      <c r="D199" s="1860">
        <v>438754</v>
      </c>
      <c r="E199" s="1860">
        <v>95135</v>
      </c>
      <c r="F199" s="1917">
        <v>105.4</v>
      </c>
    </row>
    <row r="200" spans="1:6">
      <c r="A200" s="1849" t="s">
        <v>7695</v>
      </c>
      <c r="B200" s="1855">
        <v>19452252145875</v>
      </c>
      <c r="C200" s="1859">
        <v>129681680973</v>
      </c>
      <c r="D200" s="1860">
        <v>454110</v>
      </c>
      <c r="E200" s="1860">
        <v>97704</v>
      </c>
      <c r="F200" s="1917">
        <v>105.4</v>
      </c>
    </row>
    <row r="201" spans="1:6">
      <c r="A201" s="1849" t="s">
        <v>7696</v>
      </c>
      <c r="B201" s="1855">
        <v>23342702575050</v>
      </c>
      <c r="C201" s="1859">
        <v>155618017167</v>
      </c>
      <c r="D201" s="1860">
        <v>470004</v>
      </c>
      <c r="E201" s="1860">
        <v>100342</v>
      </c>
      <c r="F201" s="1917">
        <v>105.4</v>
      </c>
    </row>
  </sheetData>
  <phoneticPr fontId="6" type="noConversion"/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7"/>
  <sheetViews>
    <sheetView workbookViewId="0">
      <selection activeCell="F8" sqref="F8"/>
    </sheetView>
  </sheetViews>
  <sheetFormatPr defaultRowHeight="16.5"/>
  <cols>
    <col min="1" max="1" width="25.625" bestFit="1" customWidth="1"/>
    <col min="2" max="2" width="22.5" bestFit="1" customWidth="1"/>
    <col min="3" max="3" width="20.625" bestFit="1" customWidth="1"/>
    <col min="4" max="4" width="27.75" bestFit="1" customWidth="1"/>
    <col min="5" max="5" width="9.625" bestFit="1" customWidth="1"/>
  </cols>
  <sheetData>
    <row r="1" spans="1:5">
      <c r="A1" s="1861" t="s">
        <v>7705</v>
      </c>
      <c r="B1" s="1861" t="s">
        <v>7706</v>
      </c>
      <c r="C1" s="1861" t="s">
        <v>7707</v>
      </c>
      <c r="D1" s="1861" t="s">
        <v>7708</v>
      </c>
      <c r="E1" s="1861" t="s">
        <v>7709</v>
      </c>
    </row>
    <row r="2" spans="1:5">
      <c r="A2" s="1864" t="s">
        <v>7710</v>
      </c>
      <c r="B2" s="1862" t="s">
        <v>7716</v>
      </c>
      <c r="C2" s="1862" t="s">
        <v>7711</v>
      </c>
      <c r="D2" s="1867" t="s">
        <v>7723</v>
      </c>
      <c r="E2" s="1866">
        <v>3300</v>
      </c>
    </row>
    <row r="3" spans="1:5" ht="6.75" customHeight="1">
      <c r="A3" s="1862"/>
      <c r="B3" s="1862"/>
      <c r="C3" s="1862"/>
      <c r="D3" s="1862"/>
      <c r="E3" s="1863"/>
    </row>
    <row r="4" spans="1:5">
      <c r="A4" s="1953" t="s">
        <v>7712</v>
      </c>
      <c r="B4" s="1865" t="s">
        <v>7717</v>
      </c>
      <c r="C4" s="1865" t="s">
        <v>7721</v>
      </c>
      <c r="D4" s="1868" t="s">
        <v>7724</v>
      </c>
      <c r="E4" s="1863" t="s">
        <v>7722</v>
      </c>
    </row>
    <row r="5" spans="1:5">
      <c r="A5" s="1954"/>
      <c r="B5" s="1865" t="s">
        <v>7718</v>
      </c>
      <c r="C5" s="1865" t="s">
        <v>7713</v>
      </c>
      <c r="D5" s="1868" t="s">
        <v>7725</v>
      </c>
      <c r="E5" s="1863" t="s">
        <v>7722</v>
      </c>
    </row>
    <row r="6" spans="1:5">
      <c r="A6" s="1954"/>
      <c r="B6" s="1865" t="s">
        <v>7719</v>
      </c>
      <c r="C6" s="1865" t="s">
        <v>7714</v>
      </c>
      <c r="D6" s="1868" t="s">
        <v>7726</v>
      </c>
      <c r="E6" s="1863" t="s">
        <v>7722</v>
      </c>
    </row>
    <row r="7" spans="1:5">
      <c r="A7" s="1955"/>
      <c r="B7" s="1865" t="s">
        <v>7720</v>
      </c>
      <c r="C7" s="1865" t="s">
        <v>7715</v>
      </c>
      <c r="D7" s="1868" t="s">
        <v>7727</v>
      </c>
      <c r="E7" s="1863" t="s">
        <v>7722</v>
      </c>
    </row>
  </sheetData>
  <mergeCells count="1">
    <mergeCell ref="A4:A7"/>
  </mergeCells>
  <phoneticPr fontId="6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F217"/>
  <sheetViews>
    <sheetView workbookViewId="0"/>
  </sheetViews>
  <sheetFormatPr defaultRowHeight="16.5"/>
  <cols>
    <col min="1" max="1" width="2.75" customWidth="1"/>
    <col min="2" max="2" width="28.5" customWidth="1"/>
    <col min="3" max="4" width="12.25" customWidth="1"/>
    <col min="5" max="5" width="46.875" customWidth="1"/>
    <col min="6" max="6" width="55.25" customWidth="1"/>
  </cols>
  <sheetData>
    <row r="2" spans="2:2" ht="20.25">
      <c r="B2" s="1808" t="s">
        <v>7321</v>
      </c>
    </row>
    <row r="3" spans="2:2" ht="20.25">
      <c r="B3" s="1809" t="s">
        <v>7322</v>
      </c>
    </row>
    <row r="4" spans="2:2">
      <c r="B4" s="1810" t="s">
        <v>7331</v>
      </c>
    </row>
    <row r="5" spans="2:2" ht="20.25">
      <c r="B5" s="1809" t="s">
        <v>7323</v>
      </c>
    </row>
    <row r="6" spans="2:2">
      <c r="B6" s="1811" t="s">
        <v>7328</v>
      </c>
    </row>
    <row r="7" spans="2:2">
      <c r="B7" s="1811" t="s">
        <v>7382</v>
      </c>
    </row>
    <row r="8" spans="2:2">
      <c r="B8" s="1811" t="s">
        <v>7324</v>
      </c>
    </row>
    <row r="9" spans="2:2" ht="102.75" customHeight="1"/>
    <row r="10" spans="2:2">
      <c r="B10" s="1811" t="s">
        <v>7330</v>
      </c>
    </row>
    <row r="11" spans="2:2">
      <c r="B11" s="1811" t="s">
        <v>7325</v>
      </c>
    </row>
    <row r="12" spans="2:2">
      <c r="B12" s="1811" t="s">
        <v>7387</v>
      </c>
    </row>
    <row r="13" spans="2:2">
      <c r="B13" s="1811" t="s">
        <v>7326</v>
      </c>
    </row>
    <row r="14" spans="2:2">
      <c r="B14" s="1811" t="s">
        <v>7327</v>
      </c>
    </row>
    <row r="15" spans="2:2">
      <c r="B15" s="1811" t="s">
        <v>7329</v>
      </c>
    </row>
    <row r="16" spans="2:2" ht="40.5">
      <c r="B16" s="1809" t="s">
        <v>7332</v>
      </c>
    </row>
    <row r="17" spans="2:5">
      <c r="B17" s="1811" t="s">
        <v>7333</v>
      </c>
    </row>
    <row r="18" spans="2:5">
      <c r="B18" s="1811" t="s">
        <v>7334</v>
      </c>
    </row>
    <row r="19" spans="2:5">
      <c r="B19" s="1811" t="s">
        <v>7335</v>
      </c>
    </row>
    <row r="20" spans="2:5" ht="17.25" thickBot="1">
      <c r="B20" s="1811" t="s">
        <v>7336</v>
      </c>
    </row>
    <row r="21" spans="2:5" ht="34.5" customHeight="1" thickTop="1" thickBot="1">
      <c r="B21" s="1812" t="s">
        <v>7337</v>
      </c>
      <c r="C21" s="1813" t="s">
        <v>7338</v>
      </c>
      <c r="D21" s="1813" t="s">
        <v>7339</v>
      </c>
      <c r="E21" s="1813" t="s">
        <v>7340</v>
      </c>
    </row>
    <row r="22" spans="2:5" ht="18" customHeight="1" thickTop="1" thickBot="1">
      <c r="B22" s="1959" t="s">
        <v>7341</v>
      </c>
      <c r="C22" s="1959" t="s">
        <v>7342</v>
      </c>
      <c r="D22" s="1815" t="s">
        <v>7343</v>
      </c>
      <c r="E22" s="1822" t="s">
        <v>7344</v>
      </c>
    </row>
    <row r="23" spans="2:5" ht="17.25" thickTop="1">
      <c r="B23" s="1963"/>
      <c r="C23" s="1963"/>
      <c r="D23" s="1961" t="s">
        <v>7345</v>
      </c>
      <c r="E23" s="1823" t="s">
        <v>7346</v>
      </c>
    </row>
    <row r="24" spans="2:5" ht="17.25" thickBot="1">
      <c r="B24" s="1963"/>
      <c r="C24" s="1963"/>
      <c r="D24" s="1962"/>
      <c r="E24" s="1822" t="s">
        <v>7347</v>
      </c>
    </row>
    <row r="25" spans="2:5" ht="18" thickTop="1" thickBot="1">
      <c r="B25" s="1963"/>
      <c r="C25" s="1960"/>
      <c r="D25" s="1815" t="s">
        <v>7348</v>
      </c>
      <c r="E25" s="1822" t="s">
        <v>7349</v>
      </c>
    </row>
    <row r="26" spans="2:5" ht="18" customHeight="1" thickTop="1" thickBot="1">
      <c r="B26" s="1963"/>
      <c r="C26" s="1971" t="s">
        <v>7350</v>
      </c>
      <c r="D26" s="1817" t="s">
        <v>7343</v>
      </c>
      <c r="E26" s="1824" t="s">
        <v>7351</v>
      </c>
    </row>
    <row r="27" spans="2:5" ht="17.25" thickTop="1">
      <c r="B27" s="1963"/>
      <c r="C27" s="1969"/>
      <c r="D27" s="1972" t="s">
        <v>7345</v>
      </c>
      <c r="E27" s="1825" t="s">
        <v>7352</v>
      </c>
    </row>
    <row r="28" spans="2:5" ht="17.25" thickBot="1">
      <c r="B28" s="1963"/>
      <c r="C28" s="1969"/>
      <c r="D28" s="1973"/>
      <c r="E28" s="1824" t="s">
        <v>7353</v>
      </c>
    </row>
    <row r="29" spans="2:5" ht="18" thickTop="1" thickBot="1">
      <c r="B29" s="1960"/>
      <c r="C29" s="1970"/>
      <c r="D29" s="1817" t="s">
        <v>7348</v>
      </c>
      <c r="E29" s="1824" t="s">
        <v>7354</v>
      </c>
    </row>
    <row r="30" spans="2:5" ht="17.25" customHeight="1" thickTop="1">
      <c r="B30" s="1959" t="s">
        <v>7355</v>
      </c>
      <c r="C30" s="1959" t="s">
        <v>7356</v>
      </c>
      <c r="D30" s="1961" t="s">
        <v>7357</v>
      </c>
      <c r="E30" s="1816" t="s">
        <v>7358</v>
      </c>
    </row>
    <row r="31" spans="2:5" ht="17.25" thickBot="1">
      <c r="B31" s="1963"/>
      <c r="C31" s="1960"/>
      <c r="D31" s="1962"/>
      <c r="E31" s="1815" t="s">
        <v>7359</v>
      </c>
    </row>
    <row r="32" spans="2:5" ht="17.25" thickTop="1">
      <c r="B32" s="1963"/>
      <c r="C32" s="1971" t="s">
        <v>7360</v>
      </c>
      <c r="D32" s="1972" t="s">
        <v>7361</v>
      </c>
      <c r="E32" s="1818" t="s">
        <v>7362</v>
      </c>
    </row>
    <row r="33" spans="2:5" ht="17.25" thickBot="1">
      <c r="B33" s="1960"/>
      <c r="C33" s="1970"/>
      <c r="D33" s="1973"/>
      <c r="E33" s="1817" t="s">
        <v>7363</v>
      </c>
    </row>
    <row r="34" spans="2:5" ht="17.25" thickTop="1">
      <c r="B34" s="923"/>
    </row>
    <row r="35" spans="2:5">
      <c r="B35" s="1819"/>
    </row>
    <row r="36" spans="2:5" ht="20.25">
      <c r="B36" s="1808" t="s">
        <v>7364</v>
      </c>
    </row>
    <row r="37" spans="2:5" ht="40.5">
      <c r="B37" s="1809" t="s">
        <v>7365</v>
      </c>
    </row>
    <row r="38" spans="2:5">
      <c r="B38" s="1811" t="s">
        <v>7366</v>
      </c>
    </row>
    <row r="39" spans="2:5">
      <c r="B39" s="1811" t="s">
        <v>7388</v>
      </c>
    </row>
    <row r="40" spans="2:5">
      <c r="B40" s="1811" t="s">
        <v>7367</v>
      </c>
    </row>
    <row r="41" spans="2:5">
      <c r="B41" s="1811" t="s">
        <v>7389</v>
      </c>
    </row>
    <row r="42" spans="2:5">
      <c r="B42" s="1811" t="s">
        <v>7390</v>
      </c>
    </row>
    <row r="43" spans="2:5">
      <c r="B43" s="9"/>
    </row>
    <row r="44" spans="2:5" ht="20.25">
      <c r="B44" s="1832" t="s">
        <v>7368</v>
      </c>
    </row>
    <row r="45" spans="2:5">
      <c r="B45" s="1811" t="s">
        <v>7369</v>
      </c>
    </row>
    <row r="46" spans="2:5">
      <c r="B46" s="1811" t="s">
        <v>7370</v>
      </c>
    </row>
    <row r="47" spans="2:5">
      <c r="B47" s="1820" t="s">
        <v>7371</v>
      </c>
    </row>
    <row r="48" spans="2:5">
      <c r="B48" s="9"/>
    </row>
    <row r="49" spans="1:5">
      <c r="B49" s="9"/>
    </row>
    <row r="50" spans="1:5" ht="20.25">
      <c r="A50" s="1831"/>
      <c r="B50" s="1832" t="s">
        <v>7372</v>
      </c>
    </row>
    <row r="51" spans="1:5">
      <c r="B51" s="1811" t="s">
        <v>7373</v>
      </c>
    </row>
    <row r="52" spans="1:5">
      <c r="B52" s="1811" t="s">
        <v>7391</v>
      </c>
    </row>
    <row r="53" spans="1:5">
      <c r="B53" s="1811" t="s">
        <v>7385</v>
      </c>
    </row>
    <row r="54" spans="1:5" ht="17.25" thickBot="1">
      <c r="B54" s="1811" t="s">
        <v>7386</v>
      </c>
    </row>
    <row r="55" spans="1:5" ht="18" thickTop="1" thickBot="1">
      <c r="B55" s="1812" t="s">
        <v>7374</v>
      </c>
      <c r="C55" s="1813" t="s">
        <v>7375</v>
      </c>
      <c r="D55" s="1813" t="s">
        <v>7376</v>
      </c>
      <c r="E55" s="1813" t="s">
        <v>5272</v>
      </c>
    </row>
    <row r="56" spans="1:5" ht="17.25" thickTop="1">
      <c r="B56" s="1956" t="s">
        <v>7377</v>
      </c>
      <c r="C56" s="1814" t="s">
        <v>7378</v>
      </c>
      <c r="D56" s="1816" t="s">
        <v>7383</v>
      </c>
      <c r="E56" s="1816" t="s">
        <v>7380</v>
      </c>
    </row>
    <row r="57" spans="1:5" ht="17.25" thickBot="1">
      <c r="B57" s="1958"/>
      <c r="C57" s="1815" t="s">
        <v>7379</v>
      </c>
      <c r="D57" s="1815" t="s">
        <v>7384</v>
      </c>
      <c r="E57" s="1815" t="s">
        <v>7381</v>
      </c>
    </row>
    <row r="58" spans="1:5" ht="17.25" thickTop="1">
      <c r="B58" s="1833"/>
      <c r="C58" s="1834"/>
      <c r="D58" s="1834"/>
      <c r="E58" s="1834"/>
    </row>
    <row r="59" spans="1:5" ht="20.25">
      <c r="B59" s="1832" t="s">
        <v>7434</v>
      </c>
    </row>
    <row r="60" spans="1:5">
      <c r="B60" s="1811" t="s">
        <v>7436</v>
      </c>
    </row>
    <row r="61" spans="1:5">
      <c r="B61" s="1811" t="s">
        <v>7392</v>
      </c>
    </row>
    <row r="62" spans="1:5">
      <c r="B62" s="1811" t="s">
        <v>7435</v>
      </c>
    </row>
    <row r="63" spans="1:5">
      <c r="B63" s="1811" t="s">
        <v>7393</v>
      </c>
    </row>
    <row r="64" spans="1:5">
      <c r="B64" s="1811" t="s">
        <v>7394</v>
      </c>
    </row>
    <row r="65" spans="2:2">
      <c r="B65" s="1811" t="s">
        <v>7395</v>
      </c>
    </row>
    <row r="66" spans="2:2">
      <c r="B66" s="1811" t="s">
        <v>7396</v>
      </c>
    </row>
    <row r="67" spans="2:2">
      <c r="B67" s="1811" t="s">
        <v>7397</v>
      </c>
    </row>
    <row r="68" spans="2:2">
      <c r="B68" s="9"/>
    </row>
    <row r="69" spans="2:2">
      <c r="B69" s="9"/>
    </row>
    <row r="70" spans="2:2" ht="20.25">
      <c r="B70" s="1808" t="s">
        <v>7398</v>
      </c>
    </row>
    <row r="71" spans="2:2" ht="20.25">
      <c r="B71" s="1832" t="s">
        <v>7399</v>
      </c>
    </row>
    <row r="72" spans="2:2">
      <c r="B72" s="1811" t="s">
        <v>7400</v>
      </c>
    </row>
    <row r="73" spans="2:2">
      <c r="B73" s="1811" t="s">
        <v>7401</v>
      </c>
    </row>
    <row r="74" spans="2:2">
      <c r="B74" s="1811" t="s">
        <v>7402</v>
      </c>
    </row>
    <row r="75" spans="2:2">
      <c r="B75" s="1811" t="s">
        <v>7403</v>
      </c>
    </row>
    <row r="76" spans="2:2">
      <c r="B76" s="9"/>
    </row>
    <row r="77" spans="2:2">
      <c r="B77" s="9"/>
    </row>
    <row r="78" spans="2:2" ht="20.25">
      <c r="B78" s="1832" t="s">
        <v>7404</v>
      </c>
    </row>
    <row r="79" spans="2:2">
      <c r="B79" s="1811" t="s">
        <v>7405</v>
      </c>
    </row>
    <row r="80" spans="2:2">
      <c r="B80" s="1811" t="s">
        <v>7406</v>
      </c>
    </row>
    <row r="81" spans="2:6">
      <c r="B81" s="1811" t="s">
        <v>7407</v>
      </c>
    </row>
    <row r="82" spans="2:6" ht="17.25" thickBot="1">
      <c r="B82" s="1811" t="s">
        <v>7408</v>
      </c>
    </row>
    <row r="83" spans="2:6" ht="18" thickTop="1" thickBot="1">
      <c r="B83" s="1826" t="s">
        <v>7409</v>
      </c>
      <c r="C83" s="1827" t="s">
        <v>3847</v>
      </c>
      <c r="D83" s="1827" t="s">
        <v>7410</v>
      </c>
      <c r="E83" s="1827" t="s">
        <v>7411</v>
      </c>
      <c r="F83" s="1827" t="s">
        <v>7412</v>
      </c>
    </row>
    <row r="84" spans="2:6" ht="18" thickTop="1" thickBot="1">
      <c r="B84" s="1956" t="s">
        <v>9</v>
      </c>
      <c r="C84" s="1828" t="s">
        <v>7413</v>
      </c>
      <c r="D84" s="1815" t="s">
        <v>7414</v>
      </c>
      <c r="E84" s="1815" t="s">
        <v>7415</v>
      </c>
      <c r="F84" s="1835" t="s">
        <v>7416</v>
      </c>
    </row>
    <row r="85" spans="2:6" ht="17.25" thickBot="1">
      <c r="B85" s="1964"/>
      <c r="C85" s="1829" t="s">
        <v>5585</v>
      </c>
      <c r="D85" s="1815" t="s">
        <v>5585</v>
      </c>
      <c r="E85" s="1815" t="s">
        <v>7415</v>
      </c>
      <c r="F85" s="1815" t="s">
        <v>7417</v>
      </c>
    </row>
    <row r="86" spans="2:6" ht="17.25" thickBot="1">
      <c r="B86" s="1965" t="s">
        <v>3859</v>
      </c>
      <c r="C86" s="1968" t="s">
        <v>7418</v>
      </c>
      <c r="D86" s="1817" t="s">
        <v>1805</v>
      </c>
      <c r="E86" s="1817" t="s">
        <v>7415</v>
      </c>
      <c r="F86" s="1817" t="s">
        <v>7419</v>
      </c>
    </row>
    <row r="87" spans="2:6" ht="18" thickTop="1" thickBot="1">
      <c r="B87" s="1966"/>
      <c r="C87" s="1969"/>
      <c r="D87" s="1817" t="s">
        <v>7420</v>
      </c>
      <c r="E87" s="1817" t="s">
        <v>7415</v>
      </c>
      <c r="F87" s="1817" t="s">
        <v>7421</v>
      </c>
    </row>
    <row r="88" spans="2:6" ht="18" thickTop="1" thickBot="1">
      <c r="B88" s="1966"/>
      <c r="C88" s="1969"/>
      <c r="D88" s="1817" t="s">
        <v>7422</v>
      </c>
      <c r="E88" s="1817" t="s">
        <v>7415</v>
      </c>
      <c r="F88" s="1817" t="s">
        <v>7423</v>
      </c>
    </row>
    <row r="89" spans="2:6" ht="18" thickTop="1" thickBot="1">
      <c r="B89" s="1966"/>
      <c r="C89" s="1970"/>
      <c r="D89" s="1817" t="s">
        <v>7424</v>
      </c>
      <c r="E89" s="1817" t="s">
        <v>7425</v>
      </c>
      <c r="F89" s="1817" t="s">
        <v>7423</v>
      </c>
    </row>
    <row r="90" spans="2:6" ht="18" thickTop="1" thickBot="1">
      <c r="B90" s="1966"/>
      <c r="C90" s="1971" t="s">
        <v>7426</v>
      </c>
      <c r="D90" s="1817" t="s">
        <v>7409</v>
      </c>
      <c r="E90" s="1817" t="s">
        <v>7415</v>
      </c>
      <c r="F90" s="1817" t="s">
        <v>7427</v>
      </c>
    </row>
    <row r="91" spans="2:6" ht="18" thickTop="1" thickBot="1">
      <c r="B91" s="1967"/>
      <c r="C91" s="1970"/>
      <c r="D91" s="1817" t="s">
        <v>7424</v>
      </c>
      <c r="E91" s="1817" t="s">
        <v>7223</v>
      </c>
      <c r="F91" s="1817" t="s">
        <v>7427</v>
      </c>
    </row>
    <row r="92" spans="2:6" ht="18" thickTop="1" thickBot="1">
      <c r="B92" s="1956" t="s">
        <v>7428</v>
      </c>
      <c r="C92" s="1959" t="s">
        <v>7429</v>
      </c>
      <c r="D92" s="1815" t="s">
        <v>7409</v>
      </c>
      <c r="E92" s="1815" t="s">
        <v>7415</v>
      </c>
      <c r="F92" s="1815" t="s">
        <v>7430</v>
      </c>
    </row>
    <row r="93" spans="2:6" ht="18" thickTop="1" thickBot="1">
      <c r="B93" s="1957"/>
      <c r="C93" s="1960"/>
      <c r="D93" s="1815" t="s">
        <v>7424</v>
      </c>
      <c r="E93" s="1815" t="s">
        <v>7437</v>
      </c>
      <c r="F93" s="1815" t="s">
        <v>7430</v>
      </c>
    </row>
    <row r="94" spans="2:6" ht="18" thickTop="1" thickBot="1">
      <c r="B94" s="1957"/>
      <c r="C94" s="1959" t="s">
        <v>7431</v>
      </c>
      <c r="D94" s="1815" t="s">
        <v>7409</v>
      </c>
      <c r="E94" s="1815" t="s">
        <v>7415</v>
      </c>
      <c r="F94" s="1815" t="s">
        <v>7432</v>
      </c>
    </row>
    <row r="95" spans="2:6" ht="18" thickTop="1" thickBot="1">
      <c r="B95" s="1958"/>
      <c r="C95" s="1960"/>
      <c r="D95" s="1815" t="s">
        <v>7424</v>
      </c>
      <c r="E95" s="1815" t="s">
        <v>7415</v>
      </c>
      <c r="F95" s="1815" t="s">
        <v>7433</v>
      </c>
    </row>
    <row r="96" spans="2:6" ht="17.25" thickTop="1"/>
    <row r="97" spans="2:2" ht="20.25">
      <c r="B97" s="1832" t="s">
        <v>7438</v>
      </c>
    </row>
    <row r="98" spans="2:2">
      <c r="B98" s="1811" t="s">
        <v>7439</v>
      </c>
    </row>
    <row r="99" spans="2:2">
      <c r="B99" s="1811" t="s">
        <v>7440</v>
      </c>
    </row>
    <row r="100" spans="2:2">
      <c r="B100" s="1836" t="s">
        <v>7446</v>
      </c>
    </row>
    <row r="101" spans="2:2">
      <c r="B101" s="1811" t="s">
        <v>7447</v>
      </c>
    </row>
    <row r="102" spans="2:2">
      <c r="B102" s="1811"/>
    </row>
    <row r="103" spans="2:2" ht="20.25">
      <c r="B103" s="1832" t="s">
        <v>7441</v>
      </c>
    </row>
    <row r="104" spans="2:2">
      <c r="B104" s="1837" t="s">
        <v>7442</v>
      </c>
    </row>
    <row r="105" spans="2:2">
      <c r="B105" s="1837" t="s">
        <v>7443</v>
      </c>
    </row>
    <row r="106" spans="2:2">
      <c r="B106" s="1837" t="s">
        <v>7444</v>
      </c>
    </row>
    <row r="107" spans="2:2">
      <c r="B107" s="1837" t="s">
        <v>7445</v>
      </c>
    </row>
    <row r="108" spans="2:2">
      <c r="B108" s="1839"/>
    </row>
    <row r="109" spans="2:2">
      <c r="B109" s="1839"/>
    </row>
    <row r="110" spans="2:2">
      <c r="B110" s="1839"/>
    </row>
    <row r="111" spans="2:2">
      <c r="B111" s="1839"/>
    </row>
    <row r="112" spans="2:2">
      <c r="B112" s="1839"/>
    </row>
    <row r="113" spans="2:2">
      <c r="B113" s="1839"/>
    </row>
    <row r="114" spans="2:2">
      <c r="B114" s="1838" t="s">
        <v>7448</v>
      </c>
    </row>
    <row r="115" spans="2:2">
      <c r="B115" s="1839"/>
    </row>
    <row r="116" spans="2:2">
      <c r="B116" s="1837" t="s">
        <v>7452</v>
      </c>
    </row>
    <row r="117" spans="2:2">
      <c r="B117" s="1837"/>
    </row>
    <row r="118" spans="2:2">
      <c r="B118" s="1837"/>
    </row>
    <row r="119" spans="2:2">
      <c r="B119" s="1837"/>
    </row>
    <row r="120" spans="2:2">
      <c r="B120" s="1837"/>
    </row>
    <row r="121" spans="2:2">
      <c r="B121" s="1837"/>
    </row>
    <row r="122" spans="2:2">
      <c r="B122" s="1837"/>
    </row>
    <row r="123" spans="2:2">
      <c r="B123" s="1837" t="s">
        <v>7449</v>
      </c>
    </row>
    <row r="124" spans="2:2">
      <c r="B124" s="1837"/>
    </row>
    <row r="125" spans="2:2">
      <c r="B125" s="1837"/>
    </row>
    <row r="126" spans="2:2">
      <c r="B126" s="1837"/>
    </row>
    <row r="127" spans="2:2">
      <c r="B127" s="1837"/>
    </row>
    <row r="128" spans="2:2">
      <c r="B128" s="1837"/>
    </row>
    <row r="129" spans="2:3">
      <c r="B129" s="1837" t="s">
        <v>7450</v>
      </c>
    </row>
    <row r="130" spans="2:3">
      <c r="B130" s="1837" t="s">
        <v>7453</v>
      </c>
    </row>
    <row r="131" spans="2:3">
      <c r="B131" s="1839"/>
    </row>
    <row r="132" spans="2:3">
      <c r="B132" s="1839"/>
    </row>
    <row r="133" spans="2:3">
      <c r="B133" s="1839"/>
    </row>
    <row r="134" spans="2:3">
      <c r="B134" s="1839"/>
    </row>
    <row r="135" spans="2:3">
      <c r="B135" s="1839"/>
    </row>
    <row r="136" spans="2:3">
      <c r="B136" s="1839"/>
      <c r="C136" s="9" t="s">
        <v>7451</v>
      </c>
    </row>
    <row r="137" spans="2:3">
      <c r="B137" s="1839"/>
    </row>
    <row r="138" spans="2:3">
      <c r="B138" s="1839"/>
    </row>
    <row r="139" spans="2:3">
      <c r="B139" s="1839"/>
    </row>
    <row r="140" spans="2:3">
      <c r="B140" s="1839"/>
    </row>
    <row r="141" spans="2:3">
      <c r="B141" s="1839"/>
    </row>
    <row r="142" spans="2:3">
      <c r="B142" s="1839"/>
      <c r="C142" s="9" t="s">
        <v>7454</v>
      </c>
    </row>
    <row r="143" spans="2:3">
      <c r="B143" s="1837" t="s">
        <v>7455</v>
      </c>
    </row>
    <row r="144" spans="2:3">
      <c r="B144" s="1839"/>
    </row>
    <row r="145" spans="2:3">
      <c r="B145" s="1839"/>
    </row>
    <row r="146" spans="2:3">
      <c r="B146" s="1839"/>
    </row>
    <row r="147" spans="2:3">
      <c r="B147" s="1839"/>
    </row>
    <row r="148" spans="2:3">
      <c r="B148" s="1839"/>
    </row>
    <row r="149" spans="2:3">
      <c r="B149" s="1839"/>
    </row>
    <row r="150" spans="2:3">
      <c r="B150" s="1837" t="s">
        <v>7456</v>
      </c>
    </row>
    <row r="151" spans="2:3">
      <c r="B151" s="1837" t="s">
        <v>7457</v>
      </c>
    </row>
    <row r="152" spans="2:3">
      <c r="B152" s="1837" t="s">
        <v>7458</v>
      </c>
    </row>
    <row r="153" spans="2:3">
      <c r="B153" s="1839"/>
    </row>
    <row r="154" spans="2:3">
      <c r="B154" s="1839"/>
    </row>
    <row r="155" spans="2:3">
      <c r="B155" s="1839"/>
    </row>
    <row r="156" spans="2:3">
      <c r="B156" s="1839"/>
    </row>
    <row r="157" spans="2:3">
      <c r="B157" s="1839"/>
    </row>
    <row r="158" spans="2:3">
      <c r="B158" s="1839"/>
      <c r="C158" s="1837" t="s">
        <v>7459</v>
      </c>
    </row>
    <row r="159" spans="2:3">
      <c r="B159" s="1837" t="s">
        <v>7460</v>
      </c>
    </row>
    <row r="160" spans="2:3">
      <c r="B160" s="1837" t="s">
        <v>7461</v>
      </c>
    </row>
    <row r="161" spans="2:3">
      <c r="B161" s="1837" t="s">
        <v>7462</v>
      </c>
    </row>
    <row r="162" spans="2:3">
      <c r="B162" s="1837" t="s">
        <v>7463</v>
      </c>
    </row>
    <row r="163" spans="2:3">
      <c r="B163" s="1837" t="s">
        <v>7464</v>
      </c>
    </row>
    <row r="164" spans="2:3">
      <c r="B164" s="1837" t="s">
        <v>7465</v>
      </c>
    </row>
    <row r="165" spans="2:3">
      <c r="B165" s="1839"/>
    </row>
    <row r="166" spans="2:3">
      <c r="B166" s="1839"/>
    </row>
    <row r="167" spans="2:3">
      <c r="B167" s="1839"/>
    </row>
    <row r="168" spans="2:3">
      <c r="B168" s="1839"/>
    </row>
    <row r="169" spans="2:3">
      <c r="B169" s="1839"/>
    </row>
    <row r="170" spans="2:3">
      <c r="B170" s="1839"/>
    </row>
    <row r="171" spans="2:3">
      <c r="B171" s="1839"/>
      <c r="C171" s="9" t="s">
        <v>7466</v>
      </c>
    </row>
    <row r="172" spans="2:3">
      <c r="B172" s="1837" t="s">
        <v>7467</v>
      </c>
    </row>
    <row r="173" spans="2:3">
      <c r="B173" s="1837" t="s">
        <v>7468</v>
      </c>
    </row>
    <row r="179" spans="2:3">
      <c r="C179" s="9" t="s">
        <v>7469</v>
      </c>
    </row>
    <row r="180" spans="2:3">
      <c r="B180" s="1837" t="s">
        <v>7470</v>
      </c>
    </row>
    <row r="181" spans="2:3">
      <c r="B181" s="1837" t="s">
        <v>7471</v>
      </c>
    </row>
    <row r="187" spans="2:3">
      <c r="C187" s="1837" t="s">
        <v>7472</v>
      </c>
    </row>
    <row r="188" spans="2:3">
      <c r="B188" s="1837" t="s">
        <v>7473</v>
      </c>
    </row>
    <row r="194" spans="2:2">
      <c r="B194" s="9" t="s">
        <v>7474</v>
      </c>
    </row>
    <row r="196" spans="2:2" ht="20.25">
      <c r="B196" s="1832" t="s">
        <v>7475</v>
      </c>
    </row>
    <row r="197" spans="2:2">
      <c r="B197" s="1811" t="s">
        <v>7476</v>
      </c>
    </row>
    <row r="198" spans="2:2">
      <c r="B198" s="1811" t="s">
        <v>7477</v>
      </c>
    </row>
    <row r="199" spans="2:2">
      <c r="B199" s="1811" t="s">
        <v>7478</v>
      </c>
    </row>
    <row r="200" spans="2:2">
      <c r="B200" s="1811" t="s">
        <v>7479</v>
      </c>
    </row>
    <row r="201" spans="2:2">
      <c r="B201" s="1811" t="s">
        <v>7480</v>
      </c>
    </row>
    <row r="202" spans="2:2">
      <c r="B202" s="1811" t="s">
        <v>7481</v>
      </c>
    </row>
    <row r="203" spans="2:2">
      <c r="B203" s="12"/>
    </row>
    <row r="204" spans="2:2" ht="20.25">
      <c r="B204" s="1832" t="s">
        <v>7482</v>
      </c>
    </row>
    <row r="205" spans="2:2">
      <c r="B205" s="1811" t="s">
        <v>7483</v>
      </c>
    </row>
    <row r="206" spans="2:2">
      <c r="B206" s="1811" t="s">
        <v>7484</v>
      </c>
    </row>
    <row r="207" spans="2:2">
      <c r="B207" s="1811" t="s">
        <v>7485</v>
      </c>
    </row>
    <row r="208" spans="2:2">
      <c r="B208" s="1811" t="s">
        <v>7486</v>
      </c>
    </row>
    <row r="209" spans="2:2">
      <c r="B209" s="1811" t="s">
        <v>7487</v>
      </c>
    </row>
    <row r="210" spans="2:2">
      <c r="B210" s="1811" t="s">
        <v>7488</v>
      </c>
    </row>
    <row r="212" spans="2:2" ht="20.25">
      <c r="B212" s="1830" t="s">
        <v>7489</v>
      </c>
    </row>
    <row r="213" spans="2:2">
      <c r="B213" s="1811" t="s">
        <v>7490</v>
      </c>
    </row>
    <row r="214" spans="2:2">
      <c r="B214" s="1821" t="s">
        <v>7491</v>
      </c>
    </row>
    <row r="215" spans="2:2">
      <c r="B215" s="1811" t="s">
        <v>7492</v>
      </c>
    </row>
    <row r="216" spans="2:2">
      <c r="B216" s="1811" t="s">
        <v>7493</v>
      </c>
    </row>
    <row r="217" spans="2:2">
      <c r="B217" s="1811" t="s">
        <v>7494</v>
      </c>
    </row>
  </sheetData>
  <mergeCells count="18">
    <mergeCell ref="B22:B29"/>
    <mergeCell ref="B30:B33"/>
    <mergeCell ref="B92:B95"/>
    <mergeCell ref="C92:C93"/>
    <mergeCell ref="C94:C95"/>
    <mergeCell ref="D23:D24"/>
    <mergeCell ref="C22:C25"/>
    <mergeCell ref="B56:B57"/>
    <mergeCell ref="B84:B85"/>
    <mergeCell ref="B86:B91"/>
    <mergeCell ref="C86:C89"/>
    <mergeCell ref="C90:C91"/>
    <mergeCell ref="D32:D33"/>
    <mergeCell ref="C32:C33"/>
    <mergeCell ref="D30:D31"/>
    <mergeCell ref="C30:C31"/>
    <mergeCell ref="D27:D28"/>
    <mergeCell ref="C26:C29"/>
  </mergeCells>
  <phoneticPr fontId="6" type="noConversion"/>
  <hyperlinks>
    <hyperlink ref="B214" location="'20170627_OccupationtStage'!A1" display="2)     1.1.11.1. 결과창 내 점령전 모드별 보상 및 정보 참고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36"/>
  <sheetViews>
    <sheetView topLeftCell="A4" workbookViewId="0"/>
  </sheetViews>
  <sheetFormatPr defaultRowHeight="16.5"/>
  <cols>
    <col min="1" max="1" width="46.125" customWidth="1"/>
    <col min="2" max="2" width="12.75" bestFit="1" customWidth="1"/>
    <col min="3" max="3" width="17.125" bestFit="1" customWidth="1"/>
    <col min="4" max="4" width="12.75" bestFit="1" customWidth="1"/>
    <col min="5" max="5" width="15.25" bestFit="1" customWidth="1"/>
    <col min="6" max="6" width="16" bestFit="1" customWidth="1"/>
  </cols>
  <sheetData>
    <row r="1" spans="1:10">
      <c r="A1" s="1474" t="s">
        <v>7843</v>
      </c>
    </row>
    <row r="2" spans="1:10">
      <c r="A2" s="1893" t="s">
        <v>3859</v>
      </c>
      <c r="B2" s="1893" t="s">
        <v>1245</v>
      </c>
      <c r="C2" s="1893" t="s">
        <v>7842</v>
      </c>
      <c r="D2" s="1893" t="s">
        <v>7841</v>
      </c>
      <c r="E2" s="1893" t="s">
        <v>7840</v>
      </c>
      <c r="F2" s="1893" t="s">
        <v>7839</v>
      </c>
      <c r="H2" s="1901" t="s">
        <v>7838</v>
      </c>
    </row>
    <row r="3" spans="1:10">
      <c r="A3" s="1899" t="s">
        <v>7114</v>
      </c>
      <c r="B3" s="1900">
        <v>5</v>
      </c>
      <c r="C3" s="1899">
        <v>10</v>
      </c>
      <c r="D3" s="1892"/>
      <c r="E3" s="1898">
        <v>10000</v>
      </c>
      <c r="F3" s="1898">
        <v>2000</v>
      </c>
      <c r="G3" t="s">
        <v>7832</v>
      </c>
      <c r="H3" s="1901" t="s">
        <v>7837</v>
      </c>
    </row>
    <row r="4" spans="1:10">
      <c r="A4" s="1899" t="s">
        <v>7116</v>
      </c>
      <c r="B4" s="1900">
        <v>5</v>
      </c>
      <c r="C4" s="1899">
        <v>10</v>
      </c>
      <c r="D4" s="1892"/>
      <c r="E4" s="1898">
        <v>10000</v>
      </c>
      <c r="F4" s="1898">
        <v>2000</v>
      </c>
      <c r="G4" t="s">
        <v>7832</v>
      </c>
      <c r="H4" s="1901" t="s">
        <v>7836</v>
      </c>
    </row>
    <row r="5" spans="1:10">
      <c r="A5" s="1899" t="s">
        <v>7117</v>
      </c>
      <c r="B5" s="1900">
        <v>5</v>
      </c>
      <c r="C5" s="1899">
        <v>10</v>
      </c>
      <c r="D5" s="1892"/>
      <c r="E5" s="1898">
        <v>10000</v>
      </c>
      <c r="F5" s="1898">
        <v>2000</v>
      </c>
      <c r="G5" t="s">
        <v>7832</v>
      </c>
      <c r="H5" s="12" t="s">
        <v>7835</v>
      </c>
    </row>
    <row r="6" spans="1:10">
      <c r="A6" s="1899" t="s">
        <v>7118</v>
      </c>
      <c r="B6" s="1899">
        <v>1</v>
      </c>
      <c r="C6" s="1900">
        <v>10</v>
      </c>
      <c r="D6" s="1892"/>
      <c r="E6" s="1898">
        <v>10000</v>
      </c>
      <c r="F6" s="1898">
        <v>10000</v>
      </c>
      <c r="G6" s="35" t="s">
        <v>7832</v>
      </c>
      <c r="H6" s="12" t="s">
        <v>7834</v>
      </c>
      <c r="J6" s="952"/>
    </row>
    <row r="7" spans="1:10">
      <c r="A7" s="1899" t="s">
        <v>7119</v>
      </c>
      <c r="B7" s="1899">
        <v>1</v>
      </c>
      <c r="C7" s="1900">
        <v>1000</v>
      </c>
      <c r="D7" s="1892"/>
      <c r="E7" s="1898">
        <v>1000000</v>
      </c>
      <c r="F7" s="1898">
        <v>1000000</v>
      </c>
      <c r="G7" s="35" t="s">
        <v>7830</v>
      </c>
      <c r="H7" s="12" t="s">
        <v>7833</v>
      </c>
    </row>
    <row r="8" spans="1:10">
      <c r="A8" s="1899" t="s">
        <v>5536</v>
      </c>
      <c r="B8" s="1899">
        <v>5</v>
      </c>
      <c r="C8" s="1899">
        <v>30</v>
      </c>
      <c r="D8" s="1892"/>
      <c r="E8" s="1898">
        <v>30000</v>
      </c>
      <c r="F8" s="1898">
        <v>6000</v>
      </c>
      <c r="G8" s="35" t="s">
        <v>7832</v>
      </c>
      <c r="J8" s="952"/>
    </row>
    <row r="9" spans="1:10">
      <c r="A9" s="1899" t="s">
        <v>5537</v>
      </c>
      <c r="B9" s="1899">
        <v>5</v>
      </c>
      <c r="C9" s="1899">
        <v>20</v>
      </c>
      <c r="D9" s="1892"/>
      <c r="E9" s="1898">
        <v>20000</v>
      </c>
      <c r="F9" s="1898">
        <v>4000</v>
      </c>
      <c r="G9" s="35" t="s">
        <v>7832</v>
      </c>
      <c r="J9" s="952"/>
    </row>
    <row r="10" spans="1:10">
      <c r="A10" s="1899" t="s">
        <v>4202</v>
      </c>
      <c r="B10" s="1899">
        <v>10</v>
      </c>
      <c r="C10" s="1899">
        <v>20</v>
      </c>
      <c r="D10" s="1892"/>
      <c r="E10" s="1898">
        <v>20000</v>
      </c>
      <c r="F10" s="1898">
        <v>2000</v>
      </c>
      <c r="G10" s="35" t="s">
        <v>7832</v>
      </c>
      <c r="J10" s="952"/>
    </row>
    <row r="11" spans="1:10">
      <c r="A11" s="1891" t="s">
        <v>7831</v>
      </c>
      <c r="B11" s="1891">
        <v>1</v>
      </c>
      <c r="C11" s="1891">
        <v>10</v>
      </c>
      <c r="D11" s="1891"/>
      <c r="E11" s="1897">
        <v>10000</v>
      </c>
      <c r="F11" s="1897">
        <v>10000</v>
      </c>
      <c r="G11" s="35" t="s">
        <v>7830</v>
      </c>
    </row>
    <row r="13" spans="1:10">
      <c r="A13" s="1896" t="s">
        <v>7829</v>
      </c>
    </row>
    <row r="15" spans="1:10">
      <c r="A15" s="1895" t="s">
        <v>7828</v>
      </c>
      <c r="B15" t="s">
        <v>7827</v>
      </c>
    </row>
    <row r="16" spans="1:10">
      <c r="A16" s="1893" t="s">
        <v>7826</v>
      </c>
      <c r="B16" s="1893" t="s">
        <v>7825</v>
      </c>
      <c r="C16" s="1893" t="s">
        <v>7824</v>
      </c>
    </row>
    <row r="17" spans="1:6">
      <c r="A17" s="1892" t="s">
        <v>7823</v>
      </c>
      <c r="B17" s="1892">
        <v>1</v>
      </c>
      <c r="C17" s="1894">
        <v>0.55500000000000005</v>
      </c>
    </row>
    <row r="18" spans="1:6">
      <c r="A18" s="1892" t="s">
        <v>7822</v>
      </c>
      <c r="B18" s="1892">
        <v>1</v>
      </c>
      <c r="C18" s="1894">
        <v>0.28000000000000003</v>
      </c>
    </row>
    <row r="19" spans="1:6">
      <c r="A19" s="1892" t="s">
        <v>7821</v>
      </c>
      <c r="B19" s="1892">
        <v>1</v>
      </c>
      <c r="C19" s="1894">
        <v>0.114</v>
      </c>
    </row>
    <row r="20" spans="1:6">
      <c r="A20" s="1892" t="s">
        <v>7820</v>
      </c>
      <c r="B20" s="1892">
        <v>1</v>
      </c>
      <c r="C20" s="1894">
        <v>0.05</v>
      </c>
    </row>
    <row r="21" spans="1:6">
      <c r="A21" s="1892" t="s">
        <v>7819</v>
      </c>
      <c r="B21" s="1892">
        <v>1</v>
      </c>
      <c r="C21" s="1894">
        <v>1E-3</v>
      </c>
    </row>
    <row r="22" spans="1:6">
      <c r="C22" s="956">
        <v>1</v>
      </c>
    </row>
    <row r="23" spans="1:6">
      <c r="A23" s="1474" t="s">
        <v>7818</v>
      </c>
      <c r="B23" t="s">
        <v>7817</v>
      </c>
    </row>
    <row r="24" spans="1:6">
      <c r="A24" s="1893" t="s">
        <v>7816</v>
      </c>
      <c r="B24" s="1893" t="s">
        <v>7815</v>
      </c>
      <c r="C24" s="1893" t="s">
        <v>7814</v>
      </c>
      <c r="D24" s="1893" t="s">
        <v>7813</v>
      </c>
      <c r="E24" s="1893" t="s">
        <v>7812</v>
      </c>
      <c r="F24" s="1893" t="s">
        <v>7811</v>
      </c>
    </row>
    <row r="25" spans="1:6">
      <c r="A25" s="1892" t="s">
        <v>7179</v>
      </c>
      <c r="B25" s="1892">
        <v>9</v>
      </c>
      <c r="C25" s="1892">
        <v>220</v>
      </c>
      <c r="D25" s="1892" t="s">
        <v>7810</v>
      </c>
      <c r="E25" s="1892">
        <v>10</v>
      </c>
      <c r="F25" s="1891">
        <v>1</v>
      </c>
    </row>
    <row r="26" spans="1:6">
      <c r="A26" s="1892" t="s">
        <v>7181</v>
      </c>
      <c r="B26" s="1892">
        <v>9</v>
      </c>
      <c r="C26" s="1892">
        <v>229</v>
      </c>
      <c r="D26" s="1892" t="s">
        <v>7810</v>
      </c>
      <c r="E26" s="1892">
        <v>15</v>
      </c>
      <c r="F26" s="1891">
        <v>3</v>
      </c>
    </row>
    <row r="27" spans="1:6">
      <c r="A27" s="1892" t="s">
        <v>7183</v>
      </c>
      <c r="B27" s="1892">
        <v>9</v>
      </c>
      <c r="C27" s="1892">
        <v>238</v>
      </c>
      <c r="D27" s="1892" t="s">
        <v>7810</v>
      </c>
      <c r="E27" s="1892">
        <v>20</v>
      </c>
      <c r="F27" s="1891">
        <v>5</v>
      </c>
    </row>
    <row r="28" spans="1:6">
      <c r="A28" s="1892" t="s">
        <v>7184</v>
      </c>
      <c r="B28" s="1892">
        <v>9</v>
      </c>
      <c r="C28" s="1892">
        <v>247</v>
      </c>
      <c r="D28" s="1892" t="s">
        <v>7810</v>
      </c>
      <c r="E28" s="1892">
        <v>25</v>
      </c>
      <c r="F28" s="1891">
        <v>7</v>
      </c>
    </row>
    <row r="29" spans="1:6">
      <c r="A29" s="1892" t="s">
        <v>7185</v>
      </c>
      <c r="B29" s="1892">
        <v>9</v>
      </c>
      <c r="C29" s="1892">
        <v>256</v>
      </c>
      <c r="D29" s="1892" t="s">
        <v>7810</v>
      </c>
      <c r="E29" s="1892">
        <v>30</v>
      </c>
      <c r="F29" s="1891">
        <v>9</v>
      </c>
    </row>
    <row r="30" spans="1:6">
      <c r="A30" s="1892" t="s">
        <v>7186</v>
      </c>
      <c r="B30" s="1892">
        <v>9</v>
      </c>
      <c r="C30" s="1892">
        <v>265</v>
      </c>
      <c r="D30" s="1892" t="s">
        <v>7810</v>
      </c>
      <c r="E30" s="1892">
        <v>35</v>
      </c>
      <c r="F30" s="1891">
        <v>10</v>
      </c>
    </row>
    <row r="31" spans="1:6">
      <c r="A31" s="1892" t="s">
        <v>7187</v>
      </c>
      <c r="B31" s="1892">
        <v>9</v>
      </c>
      <c r="C31" s="1892">
        <v>274</v>
      </c>
      <c r="D31" s="1892" t="s">
        <v>7810</v>
      </c>
      <c r="E31" s="1892">
        <v>40</v>
      </c>
      <c r="F31" s="1891">
        <v>10</v>
      </c>
    </row>
    <row r="32" spans="1:6">
      <c r="A32" s="1892" t="s">
        <v>7188</v>
      </c>
      <c r="B32" s="1892">
        <v>9</v>
      </c>
      <c r="C32" s="1892">
        <v>283</v>
      </c>
      <c r="D32" s="1892" t="s">
        <v>7810</v>
      </c>
      <c r="E32" s="1892">
        <v>45</v>
      </c>
      <c r="F32" s="1891">
        <v>10</v>
      </c>
    </row>
    <row r="33" spans="1:6">
      <c r="A33" s="1892" t="s">
        <v>7189</v>
      </c>
      <c r="B33" s="1892">
        <v>9</v>
      </c>
      <c r="C33" s="1892">
        <v>292</v>
      </c>
      <c r="D33" s="1892" t="s">
        <v>7810</v>
      </c>
      <c r="E33" s="1892">
        <v>50</v>
      </c>
      <c r="F33" s="1891">
        <v>10</v>
      </c>
    </row>
    <row r="34" spans="1:6">
      <c r="A34" s="1892" t="s">
        <v>7191</v>
      </c>
      <c r="B34" s="1892">
        <v>9</v>
      </c>
      <c r="C34" s="1892">
        <v>301</v>
      </c>
      <c r="D34" s="1892" t="s">
        <v>7810</v>
      </c>
      <c r="E34" s="1892">
        <v>55</v>
      </c>
      <c r="F34" s="1891">
        <v>10</v>
      </c>
    </row>
    <row r="35" spans="1:6">
      <c r="A35" s="1892" t="s">
        <v>7192</v>
      </c>
      <c r="B35" s="1892">
        <v>9</v>
      </c>
      <c r="C35" s="1892">
        <v>310</v>
      </c>
      <c r="D35" s="1892" t="s">
        <v>7810</v>
      </c>
      <c r="E35" s="1892">
        <v>60</v>
      </c>
      <c r="F35" s="1891">
        <v>10</v>
      </c>
    </row>
    <row r="36" spans="1:6">
      <c r="E36" s="924">
        <v>385</v>
      </c>
      <c r="F36" s="924">
        <v>85</v>
      </c>
    </row>
  </sheetData>
  <phoneticPr fontId="6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85"/>
  <sheetViews>
    <sheetView topLeftCell="A43" zoomScaleNormal="100" workbookViewId="0">
      <selection activeCell="D49" sqref="D49:E57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7303</v>
      </c>
      <c r="C2" s="3"/>
      <c r="D2" s="47"/>
      <c r="E2" s="7"/>
      <c r="H2" s="67"/>
    </row>
    <row r="3" spans="2:8" customFormat="1">
      <c r="D3" s="48" t="s">
        <v>5244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22" t="s">
        <v>6205</v>
      </c>
      <c r="E6" s="7"/>
      <c r="F6" s="24"/>
    </row>
    <row r="7" spans="2:8">
      <c r="B7" s="866"/>
      <c r="C7" s="1119"/>
      <c r="D7" s="7" t="s">
        <v>6206</v>
      </c>
      <c r="F7" s="24"/>
    </row>
    <row r="8" spans="2:8">
      <c r="B8" s="866"/>
      <c r="C8" s="1119" t="s">
        <v>6915</v>
      </c>
      <c r="E8" s="1573" t="s">
        <v>6207</v>
      </c>
      <c r="F8" s="24"/>
    </row>
    <row r="9" spans="2:8">
      <c r="B9" s="866"/>
      <c r="C9" s="1119" t="s">
        <v>6915</v>
      </c>
      <c r="E9" s="1573" t="s">
        <v>6208</v>
      </c>
      <c r="F9" s="24"/>
    </row>
    <row r="10" spans="2:8">
      <c r="B10" s="866"/>
      <c r="C10" s="1119" t="s">
        <v>6915</v>
      </c>
      <c r="E10" s="1693" t="s">
        <v>6209</v>
      </c>
      <c r="F10" s="24"/>
    </row>
    <row r="11" spans="2:8">
      <c r="B11" s="1692"/>
      <c r="C11" s="1119" t="s">
        <v>6915</v>
      </c>
      <c r="E11" s="1694" t="s">
        <v>6888</v>
      </c>
      <c r="F11" s="24"/>
    </row>
    <row r="12" spans="2:8">
      <c r="B12" s="866"/>
      <c r="C12" s="1119" t="s">
        <v>7098</v>
      </c>
      <c r="D12" s="1694" t="s">
        <v>7099</v>
      </c>
      <c r="E12" s="1694"/>
      <c r="F12" s="24"/>
    </row>
    <row r="13" spans="2:8">
      <c r="B13" s="866"/>
      <c r="C13" s="1119"/>
      <c r="E13" s="1574"/>
      <c r="F13" s="24"/>
    </row>
    <row r="14" spans="2:8">
      <c r="B14" s="866"/>
      <c r="C14" s="1119"/>
      <c r="D14" s="1575" t="s">
        <v>6210</v>
      </c>
      <c r="F14" s="24"/>
    </row>
    <row r="15" spans="2:8">
      <c r="B15" s="866"/>
      <c r="C15" s="1119"/>
      <c r="D15" s="1576" t="s">
        <v>6211</v>
      </c>
      <c r="F15" s="24"/>
    </row>
    <row r="16" spans="2:8">
      <c r="B16" s="866"/>
      <c r="C16" s="1119" t="s">
        <v>6915</v>
      </c>
      <c r="D16" s="19"/>
      <c r="E16" s="1651" t="s">
        <v>6679</v>
      </c>
      <c r="F16" s="24"/>
    </row>
    <row r="17" spans="2:6">
      <c r="B17" s="866"/>
      <c r="C17" s="1119" t="s">
        <v>6915</v>
      </c>
      <c r="D17" s="19"/>
      <c r="E17" s="1651" t="s">
        <v>6680</v>
      </c>
      <c r="F17" s="24"/>
    </row>
    <row r="18" spans="2:6">
      <c r="B18" s="866"/>
      <c r="C18" s="1119" t="s">
        <v>6915</v>
      </c>
      <c r="D18" s="19"/>
      <c r="E18" s="1651" t="s">
        <v>6212</v>
      </c>
      <c r="F18" s="24"/>
    </row>
    <row r="19" spans="2:6">
      <c r="B19" s="866"/>
      <c r="C19" s="1119" t="s">
        <v>6915</v>
      </c>
      <c r="D19" s="1577"/>
      <c r="E19" s="9" t="s">
        <v>6213</v>
      </c>
      <c r="F19" s="24"/>
    </row>
    <row r="20" spans="2:6">
      <c r="B20" s="1692"/>
      <c r="C20" s="1119" t="s">
        <v>6915</v>
      </c>
      <c r="D20" s="1577"/>
      <c r="E20" s="1435" t="s">
        <v>6914</v>
      </c>
      <c r="F20" s="24"/>
    </row>
    <row r="21" spans="2:6">
      <c r="B21" s="1692"/>
      <c r="C21" s="1119"/>
      <c r="D21" s="1577"/>
      <c r="F21" s="24"/>
    </row>
    <row r="22" spans="2:6">
      <c r="B22" s="1692"/>
      <c r="C22" s="1119"/>
      <c r="D22" s="1575" t="s">
        <v>6917</v>
      </c>
      <c r="F22" s="24"/>
    </row>
    <row r="23" spans="2:6">
      <c r="B23" s="1692"/>
      <c r="C23" s="1119"/>
      <c r="D23" s="1576" t="s">
        <v>6918</v>
      </c>
      <c r="F23" s="24"/>
    </row>
    <row r="24" spans="2:6">
      <c r="B24" s="1692"/>
      <c r="C24" s="1119" t="s">
        <v>7002</v>
      </c>
      <c r="D24" s="1577"/>
      <c r="E24" s="1435" t="s">
        <v>6919</v>
      </c>
      <c r="F24" s="24"/>
    </row>
    <row r="25" spans="2:6">
      <c r="B25" s="1692"/>
      <c r="C25" s="1119" t="s">
        <v>7002</v>
      </c>
      <c r="D25" s="1577"/>
      <c r="E25" s="1693" t="s">
        <v>6920</v>
      </c>
      <c r="F25" s="24"/>
    </row>
    <row r="26" spans="2:6">
      <c r="B26" s="1692"/>
      <c r="C26" s="1119" t="s">
        <v>7100</v>
      </c>
      <c r="D26" s="1577"/>
      <c r="E26" s="162" t="s">
        <v>6921</v>
      </c>
      <c r="F26" s="24"/>
    </row>
    <row r="27" spans="2:6">
      <c r="B27" s="1692"/>
      <c r="C27" s="1119"/>
      <c r="D27" s="1577"/>
      <c r="E27" s="162"/>
      <c r="F27" s="24"/>
    </row>
    <row r="28" spans="2:6">
      <c r="B28" s="1692"/>
      <c r="C28" s="1119"/>
      <c r="D28" s="1575" t="s">
        <v>7139</v>
      </c>
      <c r="E28" s="162"/>
      <c r="F28" s="24"/>
    </row>
    <row r="29" spans="2:6">
      <c r="B29" s="1692"/>
      <c r="C29" s="1119"/>
      <c r="D29" s="1576" t="s">
        <v>7140</v>
      </c>
      <c r="E29" s="162"/>
      <c r="F29" s="24"/>
    </row>
    <row r="30" spans="2:6">
      <c r="B30" s="1692"/>
      <c r="C30" s="1119" t="s">
        <v>7304</v>
      </c>
      <c r="D30" s="1577"/>
      <c r="E30" s="1435" t="s">
        <v>7141</v>
      </c>
      <c r="F30" s="24"/>
    </row>
    <row r="31" spans="2:6">
      <c r="B31" s="1692"/>
      <c r="C31" s="1119" t="s">
        <v>7305</v>
      </c>
      <c r="D31" s="1577"/>
      <c r="E31" s="1693" t="s">
        <v>7142</v>
      </c>
      <c r="F31" s="24"/>
    </row>
    <row r="32" spans="2:6">
      <c r="B32" s="1692"/>
      <c r="C32" s="1119" t="s">
        <v>7304</v>
      </c>
      <c r="D32" s="1577"/>
      <c r="E32" s="162" t="s">
        <v>7193</v>
      </c>
      <c r="F32" s="24"/>
    </row>
    <row r="33" spans="2:6">
      <c r="B33" s="866"/>
      <c r="C33" s="1119"/>
      <c r="E33" s="1574"/>
      <c r="F33" s="24"/>
    </row>
    <row r="34" spans="2:6">
      <c r="B34" s="1692"/>
      <c r="C34" s="1119"/>
      <c r="D34" s="22" t="s">
        <v>5979</v>
      </c>
      <c r="F34" s="24"/>
    </row>
    <row r="35" spans="2:6">
      <c r="B35" s="866"/>
      <c r="C35" s="1119"/>
      <c r="D35" s="22" t="s">
        <v>6916</v>
      </c>
      <c r="F35" s="24"/>
    </row>
    <row r="36" spans="2:6">
      <c r="B36" s="866"/>
      <c r="C36" s="1119"/>
      <c r="E36" s="7" t="s">
        <v>7133</v>
      </c>
      <c r="F36" s="24"/>
    </row>
    <row r="37" spans="2:6">
      <c r="B37" s="866"/>
      <c r="C37" s="1119"/>
      <c r="D37" s="26"/>
      <c r="F37" s="24"/>
    </row>
    <row r="38" spans="2:6">
      <c r="B38" s="866"/>
      <c r="C38" s="1119"/>
      <c r="D38" s="1532" t="s">
        <v>6835</v>
      </c>
      <c r="F38" s="24"/>
    </row>
    <row r="39" spans="2:6">
      <c r="B39" s="866"/>
      <c r="C39" s="1119" t="s">
        <v>6915</v>
      </c>
      <c r="D39" s="26"/>
      <c r="E39" s="9" t="s">
        <v>6833</v>
      </c>
      <c r="F39" s="24"/>
    </row>
    <row r="40" spans="2:6">
      <c r="B40" s="866"/>
      <c r="C40" s="1119" t="s">
        <v>6915</v>
      </c>
      <c r="D40" s="26"/>
      <c r="E40" s="9" t="s">
        <v>6834</v>
      </c>
      <c r="F40" s="24"/>
    </row>
    <row r="41" spans="2:6">
      <c r="B41" s="866"/>
      <c r="C41" s="1119"/>
      <c r="D41" s="26"/>
      <c r="F41" s="24"/>
    </row>
    <row r="42" spans="2:6">
      <c r="B42" s="866"/>
      <c r="C42" s="1119"/>
      <c r="D42" s="23" t="s">
        <v>5981</v>
      </c>
      <c r="F42" s="24"/>
    </row>
    <row r="43" spans="2:6">
      <c r="B43" s="866"/>
      <c r="C43" s="1119" t="s">
        <v>7096</v>
      </c>
      <c r="D43" s="26"/>
      <c r="E43" s="9" t="s">
        <v>5982</v>
      </c>
      <c r="F43" s="24"/>
    </row>
    <row r="44" spans="2:6">
      <c r="B44" s="866"/>
      <c r="C44" s="1119"/>
      <c r="D44" s="26"/>
      <c r="F44" s="24"/>
    </row>
    <row r="45" spans="2:6">
      <c r="B45" s="866"/>
      <c r="C45" s="1119"/>
      <c r="D45" s="23" t="s">
        <v>5983</v>
      </c>
      <c r="F45" s="24"/>
    </row>
    <row r="46" spans="2:6">
      <c r="B46" s="866"/>
      <c r="C46" s="1119" t="s">
        <v>7096</v>
      </c>
      <c r="D46" s="26"/>
      <c r="E46" s="162" t="s">
        <v>5980</v>
      </c>
      <c r="F46" s="24"/>
    </row>
    <row r="47" spans="2:6">
      <c r="B47" s="866"/>
      <c r="C47" s="1119" t="s">
        <v>7096</v>
      </c>
      <c r="D47" s="26"/>
      <c r="E47" s="162" t="s">
        <v>5984</v>
      </c>
      <c r="F47" s="24"/>
    </row>
    <row r="48" spans="2:6">
      <c r="B48" s="866"/>
      <c r="C48" s="1119"/>
      <c r="D48" s="26"/>
      <c r="F48" s="24"/>
    </row>
    <row r="49" spans="2:6">
      <c r="B49" s="866"/>
      <c r="C49" s="1119"/>
      <c r="D49" s="23" t="s">
        <v>5985</v>
      </c>
      <c r="F49" s="24"/>
    </row>
    <row r="50" spans="2:6">
      <c r="B50" s="866"/>
      <c r="C50" s="1119" t="s">
        <v>7002</v>
      </c>
      <c r="D50" s="26"/>
      <c r="E50" s="1693" t="s">
        <v>6889</v>
      </c>
      <c r="F50" s="24"/>
    </row>
    <row r="51" spans="2:6">
      <c r="B51" s="866"/>
      <c r="C51" s="1119" t="s">
        <v>7002</v>
      </c>
      <c r="D51" s="26"/>
      <c r="E51" s="9" t="s">
        <v>7135</v>
      </c>
      <c r="F51" s="24"/>
    </row>
    <row r="52" spans="2:6">
      <c r="B52" s="866"/>
      <c r="C52" s="1119" t="s">
        <v>7002</v>
      </c>
      <c r="D52" s="26"/>
      <c r="E52" s="1693" t="s">
        <v>6890</v>
      </c>
      <c r="F52" s="24"/>
    </row>
    <row r="53" spans="2:6">
      <c r="B53" s="20"/>
      <c r="C53" s="1119"/>
      <c r="D53" s="26"/>
      <c r="F53" s="24"/>
    </row>
    <row r="54" spans="2:6">
      <c r="B54" s="866"/>
      <c r="C54" s="21"/>
      <c r="D54" s="1639" t="s">
        <v>6836</v>
      </c>
      <c r="E54" s="606"/>
      <c r="F54" s="24"/>
    </row>
    <row r="55" spans="2:6">
      <c r="B55" s="866"/>
      <c r="C55" s="21" t="s">
        <v>7002</v>
      </c>
      <c r="D55" s="26"/>
      <c r="E55" s="9" t="s">
        <v>5986</v>
      </c>
      <c r="F55" s="24"/>
    </row>
    <row r="56" spans="2:6">
      <c r="B56" s="866"/>
      <c r="C56" s="21" t="s">
        <v>7002</v>
      </c>
      <c r="D56" s="26"/>
      <c r="E56" s="9" t="s">
        <v>5987</v>
      </c>
      <c r="F56" s="24"/>
    </row>
    <row r="57" spans="2:6">
      <c r="B57" s="1692"/>
      <c r="C57" s="1119" t="s">
        <v>7101</v>
      </c>
      <c r="D57" s="26"/>
      <c r="E57" s="9" t="s">
        <v>7134</v>
      </c>
      <c r="F57" s="24"/>
    </row>
    <row r="58" spans="2:6">
      <c r="B58" s="866"/>
      <c r="C58" s="1119"/>
      <c r="D58" s="26"/>
      <c r="F58" s="24"/>
    </row>
    <row r="59" spans="2:6">
      <c r="B59" s="866"/>
      <c r="C59" s="1119"/>
      <c r="D59" s="1572" t="s">
        <v>5988</v>
      </c>
      <c r="F59" s="24"/>
    </row>
    <row r="60" spans="2:6">
      <c r="B60" s="866"/>
      <c r="C60" s="1119" t="s">
        <v>7096</v>
      </c>
      <c r="D60" s="26"/>
      <c r="E60" s="9" t="s">
        <v>7130</v>
      </c>
      <c r="F60" s="24"/>
    </row>
    <row r="61" spans="2:6">
      <c r="B61" s="866"/>
      <c r="C61" s="1119" t="s">
        <v>7096</v>
      </c>
      <c r="D61" s="26"/>
      <c r="E61" s="1695" t="s">
        <v>5989</v>
      </c>
      <c r="F61" s="24"/>
    </row>
    <row r="62" spans="2:6">
      <c r="B62" s="866"/>
      <c r="C62" s="1119" t="s">
        <v>7096</v>
      </c>
      <c r="D62" s="26"/>
      <c r="E62" s="9" t="s">
        <v>5990</v>
      </c>
      <c r="F62" s="24"/>
    </row>
    <row r="63" spans="2:6">
      <c r="B63" s="1692"/>
      <c r="C63" s="1119"/>
      <c r="D63" s="26"/>
      <c r="F63" s="24"/>
    </row>
    <row r="64" spans="2:6">
      <c r="B64" s="1692"/>
      <c r="C64" s="1119"/>
      <c r="D64" s="23" t="s">
        <v>7143</v>
      </c>
      <c r="F64" s="24"/>
    </row>
    <row r="65" spans="2:6">
      <c r="B65" s="1692"/>
      <c r="C65" s="1119" t="s">
        <v>7144</v>
      </c>
      <c r="D65" s="23"/>
      <c r="E65" s="1435" t="s">
        <v>7145</v>
      </c>
      <c r="F65" s="24"/>
    </row>
    <row r="66" spans="2:6">
      <c r="B66" s="866"/>
      <c r="C66" s="1119"/>
      <c r="D66" s="26"/>
      <c r="F66" s="24"/>
    </row>
    <row r="67" spans="2:6">
      <c r="B67" s="866"/>
      <c r="C67" s="1119"/>
      <c r="D67" s="26" t="s">
        <v>6230</v>
      </c>
      <c r="F67" s="24"/>
    </row>
    <row r="68" spans="2:6">
      <c r="B68" s="866"/>
      <c r="C68" s="21" t="s">
        <v>7096</v>
      </c>
      <c r="E68" s="1693" t="s">
        <v>6231</v>
      </c>
      <c r="F68" s="24"/>
    </row>
    <row r="69" spans="2:6">
      <c r="B69" s="866"/>
      <c r="C69" s="1119" t="s">
        <v>7096</v>
      </c>
      <c r="E69" s="1693" t="s">
        <v>6232</v>
      </c>
      <c r="F69" s="24"/>
    </row>
    <row r="70" spans="2:6">
      <c r="B70" s="866"/>
      <c r="C70" s="1119" t="s">
        <v>7096</v>
      </c>
      <c r="E70" s="1693" t="s">
        <v>6234</v>
      </c>
      <c r="F70" s="24"/>
    </row>
    <row r="71" spans="2:6">
      <c r="B71" s="866"/>
      <c r="C71" s="1119" t="s">
        <v>7096</v>
      </c>
      <c r="E71" s="1693" t="s">
        <v>6233</v>
      </c>
      <c r="F71" s="24"/>
    </row>
    <row r="72" spans="2:6">
      <c r="B72" s="866"/>
      <c r="C72" s="1119" t="s">
        <v>7096</v>
      </c>
      <c r="E72" s="1693" t="s">
        <v>6871</v>
      </c>
      <c r="F72" s="24"/>
    </row>
    <row r="73" spans="2:6">
      <c r="B73" s="866"/>
      <c r="C73" s="1119" t="s">
        <v>7131</v>
      </c>
      <c r="E73" s="1435" t="s">
        <v>7125</v>
      </c>
      <c r="F73" s="24"/>
    </row>
    <row r="74" spans="2:6">
      <c r="B74" s="1692"/>
      <c r="C74" s="1119"/>
      <c r="E74" s="1435"/>
      <c r="F74" s="24"/>
    </row>
    <row r="75" spans="2:6">
      <c r="B75" s="866"/>
      <c r="C75" s="1119"/>
      <c r="D75" s="26" t="s">
        <v>4055</v>
      </c>
      <c r="F75" s="24"/>
    </row>
    <row r="76" spans="2:6">
      <c r="B76" s="866"/>
      <c r="C76" s="1119"/>
      <c r="D76" s="26"/>
      <c r="F76" s="24"/>
    </row>
    <row r="77" spans="2:6">
      <c r="B77" s="20"/>
      <c r="C77" s="1119"/>
      <c r="D77" s="26"/>
      <c r="F77" s="24"/>
    </row>
    <row r="78" spans="2:6">
      <c r="B78" s="20"/>
      <c r="C78" s="21"/>
      <c r="D78" s="26" t="s">
        <v>502</v>
      </c>
      <c r="F78" s="24"/>
    </row>
    <row r="79" spans="2:6">
      <c r="B79" s="20"/>
      <c r="C79" s="21"/>
      <c r="F79" s="24"/>
    </row>
    <row r="80" spans="2:6">
      <c r="B80" s="866"/>
      <c r="C80" s="21"/>
      <c r="D80" s="19"/>
      <c r="F80" s="24"/>
    </row>
    <row r="81" spans="2:6">
      <c r="B81" s="51"/>
      <c r="C81" s="49"/>
      <c r="D81" s="26" t="s">
        <v>5978</v>
      </c>
      <c r="F81" s="24"/>
    </row>
    <row r="82" spans="2:6">
      <c r="B82" s="51"/>
      <c r="C82" s="49"/>
      <c r="D82" s="22" t="s">
        <v>5977</v>
      </c>
      <c r="E82" s="7"/>
      <c r="F82" s="24"/>
    </row>
    <row r="83" spans="2:6">
      <c r="B83" s="1738"/>
      <c r="C83" s="49"/>
      <c r="D83" s="22"/>
      <c r="E83" s="7" t="s">
        <v>7097</v>
      </c>
      <c r="F83" s="24"/>
    </row>
    <row r="84" spans="2:6">
      <c r="B84" s="51"/>
      <c r="C84" s="49"/>
      <c r="D84" s="22"/>
      <c r="E84" s="1693" t="s">
        <v>5945</v>
      </c>
      <c r="F84" s="24"/>
    </row>
    <row r="85" spans="2:6">
      <c r="B85" s="52"/>
      <c r="C85" s="50"/>
      <c r="D85" s="27"/>
      <c r="E85" s="8"/>
      <c r="F85" s="28"/>
    </row>
  </sheetData>
  <phoneticPr fontId="6" type="noConversion"/>
  <hyperlinks>
    <hyperlink ref="E84" location="'20170619_룬스톤 상자 확률'!A1" display=" - 해당 상품 확률 첨부"/>
    <hyperlink ref="D38" location="'20170619_수호자 레벨별 추가 보너스 스테이터스'!A1" display="수호자 레벨 상승에 따른 레벨구간 별 추가 생명력 및 방어력 부여"/>
    <hyperlink ref="E50" location="'20170619_세트 아이템 고정옵션 개선'!A1" display="가디언 세트에 맞는 세트 아이템 고정옵션 밸런스 변경"/>
    <hyperlink ref="D59" location="'20170619_초월던전 개편'!A1" display="초월던전"/>
    <hyperlink ref="E10" location="'20170620_Occupation'!A1" display=" (3) 점령전 보상 정보 : 20170620_Occupation 참고"/>
    <hyperlink ref="E68" location="'20170620_버서커 스킬 개편'!A1" display="버서커 스킬개편"/>
    <hyperlink ref="E69" location="'20170620_데몬헌터 스킬 개편'!A1" display="데몬헌터 스킬개편"/>
    <hyperlink ref="E70" location="'20170620_아칸 스킬 개편'!A1" display="아칸 스킬개편"/>
    <hyperlink ref="E71" location="'20170620_나이트 스킬 개편'!A1" display="나이트 스킬개편"/>
    <hyperlink ref="D54" location="'20170619_수호석 리뉴얼'!A1" display="수호석"/>
    <hyperlink ref="E52" location="'20170619_장신구 세트 옵션 개선'!A1" display="장신구 세트 옵션 개선"/>
    <hyperlink ref="E72" location="'20170620_HPDMG'!A1" display="체력 비례 데미지 추가"/>
    <hyperlink ref="E24" location="'20170621_AlchemyInfo'!A1" display="연성 비용 및 재료 정보 : 20170621_AlchemyInfo 참고"/>
    <hyperlink ref="E25" location="'20170621_AlchemyResultItemGroup'!A1" display="연성 결과물 아이템 그룹 정보 : 20170621_AlchemyResultItemGroup 참고"/>
    <hyperlink ref="E20" location="'20170620_ShopMileageExchnage'!A1" display="(5) 마일리지로 구매가능한 상품구성중 a. NOX 장비소환권 b. 연금술구슬 c. 균열석 d. 승급스톤"/>
    <hyperlink ref="E73" location="'20170623_SkillPoint'!A1" display="레벨업으로 습득 가능한 스킬포인트 개수 : 20170623_SkillPoint 참고"/>
    <hyperlink ref="E65" location="'20170626_InvenExtend'!A1" display="가방 확장권 추가"/>
    <hyperlink ref="E30" location="'20170626_SuccessionSkill'!A1" display="(1) 8종의 전승 스킬 추가 (전승 8종에 대한 스킬 능력 : 20170626_SuccessionSkill 참고)"/>
    <hyperlink ref="E31" location="'20170626_SuccessionMaterialInfo'!A1" display="(2) 전승 스킬 강화에 필요한 재료 추가 (재료 종류 및 획득 방법 : 20170626_SuccessionMaterialInfo 참고)"/>
  </hyperlinks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L11"/>
  <sheetViews>
    <sheetView workbookViewId="0">
      <selection activeCell="G30" sqref="G30"/>
    </sheetView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4.375" bestFit="1" customWidth="1"/>
    <col min="5" max="6" width="16.625" bestFit="1" customWidth="1"/>
    <col min="7" max="7" width="80.25" bestFit="1" customWidth="1"/>
    <col min="8" max="8" width="22" customWidth="1"/>
    <col min="9" max="9" width="28.5" customWidth="1"/>
    <col min="10" max="10" width="20.25" customWidth="1"/>
    <col min="11" max="11" width="21.875" bestFit="1" customWidth="1"/>
    <col min="12" max="12" width="124.25" customWidth="1"/>
  </cols>
  <sheetData>
    <row r="2" spans="2:12">
      <c r="B2" s="923" t="s">
        <v>7194</v>
      </c>
    </row>
    <row r="3" spans="2:12" ht="36">
      <c r="B3" s="1790" t="s">
        <v>7195</v>
      </c>
      <c r="C3" s="1791" t="s">
        <v>7196</v>
      </c>
      <c r="D3" s="1790" t="s">
        <v>7197</v>
      </c>
      <c r="E3" s="1792" t="s">
        <v>7198</v>
      </c>
      <c r="F3" s="1792" t="s">
        <v>7199</v>
      </c>
      <c r="G3" s="1791" t="s">
        <v>7200</v>
      </c>
      <c r="H3" s="1791" t="s">
        <v>7201</v>
      </c>
      <c r="I3" s="1791" t="s">
        <v>7202</v>
      </c>
      <c r="J3" s="1793" t="s">
        <v>7203</v>
      </c>
      <c r="K3" s="1793" t="s">
        <v>7204</v>
      </c>
      <c r="L3" s="1793" t="s">
        <v>7205</v>
      </c>
    </row>
    <row r="4" spans="2:12">
      <c r="B4" s="1794" t="s">
        <v>7206</v>
      </c>
      <c r="C4" s="1795" t="s">
        <v>7207</v>
      </c>
      <c r="D4" s="1796">
        <v>50</v>
      </c>
      <c r="E4" s="1796" t="s">
        <v>7208</v>
      </c>
      <c r="F4" s="1796" t="s">
        <v>7209</v>
      </c>
      <c r="G4" s="1797" t="s">
        <v>7210</v>
      </c>
      <c r="H4" s="1798" t="s">
        <v>7211</v>
      </c>
      <c r="I4" s="1798" t="s">
        <v>7212</v>
      </c>
      <c r="J4" s="1798" t="s">
        <v>7213</v>
      </c>
      <c r="K4" s="1798" t="s">
        <v>7214</v>
      </c>
      <c r="L4" s="1798" t="s">
        <v>7215</v>
      </c>
    </row>
    <row r="5" spans="2:12">
      <c r="B5" s="1794" t="s">
        <v>7216</v>
      </c>
      <c r="C5" s="1795" t="s">
        <v>7217</v>
      </c>
      <c r="D5" s="1796">
        <v>50</v>
      </c>
      <c r="E5" s="1796" t="s">
        <v>7218</v>
      </c>
      <c r="F5" s="1796" t="s">
        <v>7219</v>
      </c>
      <c r="G5" s="1797" t="s">
        <v>7220</v>
      </c>
      <c r="H5" s="1798" t="s">
        <v>7221</v>
      </c>
      <c r="I5" s="1798" t="s">
        <v>7222</v>
      </c>
      <c r="J5" s="1798" t="s">
        <v>7223</v>
      </c>
      <c r="K5" s="1798" t="s">
        <v>7224</v>
      </c>
      <c r="L5" s="1798" t="s">
        <v>7225</v>
      </c>
    </row>
    <row r="6" spans="2:12">
      <c r="B6" s="1794" t="s">
        <v>7226</v>
      </c>
      <c r="C6" s="1795" t="s">
        <v>7227</v>
      </c>
      <c r="D6" s="1796">
        <v>50</v>
      </c>
      <c r="E6" s="1796" t="s">
        <v>7228</v>
      </c>
      <c r="F6" s="1796" t="s">
        <v>7229</v>
      </c>
      <c r="G6" s="1797" t="s">
        <v>7230</v>
      </c>
      <c r="H6" s="1798" t="s">
        <v>7231</v>
      </c>
      <c r="I6" s="1799" t="s">
        <v>7232</v>
      </c>
      <c r="J6" s="1798" t="s">
        <v>7223</v>
      </c>
      <c r="K6" s="1798" t="s">
        <v>7233</v>
      </c>
      <c r="L6" s="1798" t="s">
        <v>7234</v>
      </c>
    </row>
    <row r="7" spans="2:12">
      <c r="B7" s="1794" t="s">
        <v>7235</v>
      </c>
      <c r="C7" s="1795" t="s">
        <v>7236</v>
      </c>
      <c r="D7" s="1796">
        <v>50</v>
      </c>
      <c r="E7" s="1796" t="s">
        <v>7237</v>
      </c>
      <c r="F7" s="1796" t="s">
        <v>7238</v>
      </c>
      <c r="G7" s="1797" t="s">
        <v>7239</v>
      </c>
      <c r="H7" s="1798" t="s">
        <v>7240</v>
      </c>
      <c r="I7" s="1799" t="s">
        <v>7241</v>
      </c>
      <c r="J7" s="1798" t="s">
        <v>7242</v>
      </c>
      <c r="K7" s="1798" t="s">
        <v>7243</v>
      </c>
      <c r="L7" s="1798" t="s">
        <v>7244</v>
      </c>
    </row>
    <row r="8" spans="2:12">
      <c r="B8" s="1794" t="s">
        <v>7245</v>
      </c>
      <c r="C8" s="1795" t="s">
        <v>7246</v>
      </c>
      <c r="D8" s="1796">
        <v>50</v>
      </c>
      <c r="E8" s="1796" t="s">
        <v>7237</v>
      </c>
      <c r="F8" s="1796" t="s">
        <v>7238</v>
      </c>
      <c r="G8" s="1797" t="s">
        <v>7247</v>
      </c>
      <c r="H8" s="1798" t="s">
        <v>7248</v>
      </c>
      <c r="I8" s="1799" t="s">
        <v>7249</v>
      </c>
      <c r="J8" s="1798" t="s">
        <v>7250</v>
      </c>
      <c r="K8" s="1798" t="s">
        <v>7251</v>
      </c>
      <c r="L8" s="1798" t="s">
        <v>7252</v>
      </c>
    </row>
    <row r="9" spans="2:12">
      <c r="B9" s="1794" t="s">
        <v>7253</v>
      </c>
      <c r="C9" s="1795" t="s">
        <v>7254</v>
      </c>
      <c r="D9" s="1796">
        <v>50</v>
      </c>
      <c r="E9" s="1796" t="s">
        <v>7255</v>
      </c>
      <c r="F9" s="1796" t="s">
        <v>7256</v>
      </c>
      <c r="G9" s="1797" t="s">
        <v>7257</v>
      </c>
      <c r="H9" s="1798" t="s">
        <v>7258</v>
      </c>
      <c r="I9" s="1799" t="s">
        <v>7259</v>
      </c>
      <c r="J9" s="1798" t="s">
        <v>7213</v>
      </c>
      <c r="K9" s="1798" t="s">
        <v>7260</v>
      </c>
      <c r="L9" s="1798" t="s">
        <v>7252</v>
      </c>
    </row>
    <row r="10" spans="2:12">
      <c r="B10" s="1794" t="s">
        <v>7261</v>
      </c>
      <c r="C10" s="1795" t="s">
        <v>7262</v>
      </c>
      <c r="D10" s="1796">
        <v>50</v>
      </c>
      <c r="E10" s="1796" t="s">
        <v>7263</v>
      </c>
      <c r="F10" s="1796" t="s">
        <v>7264</v>
      </c>
      <c r="G10" s="1797" t="s">
        <v>7265</v>
      </c>
      <c r="H10" s="1798" t="s">
        <v>7266</v>
      </c>
      <c r="I10" s="1799" t="s">
        <v>7267</v>
      </c>
      <c r="J10" s="1798" t="s">
        <v>7268</v>
      </c>
      <c r="K10" s="1798" t="s">
        <v>7269</v>
      </c>
      <c r="L10" s="1797" t="s">
        <v>7270</v>
      </c>
    </row>
    <row r="11" spans="2:12">
      <c r="B11" s="1794" t="s">
        <v>7271</v>
      </c>
      <c r="C11" s="1795" t="s">
        <v>7272</v>
      </c>
      <c r="D11" s="1796">
        <v>50</v>
      </c>
      <c r="E11" s="1796" t="s">
        <v>7273</v>
      </c>
      <c r="F11" s="1796" t="s">
        <v>7274</v>
      </c>
      <c r="G11" s="1797" t="s">
        <v>7275</v>
      </c>
      <c r="H11" s="1798" t="s">
        <v>7276</v>
      </c>
      <c r="I11" s="1799" t="s">
        <v>7277</v>
      </c>
      <c r="J11" s="1798" t="s">
        <v>7278</v>
      </c>
      <c r="K11" s="1798" t="s">
        <v>7279</v>
      </c>
      <c r="L11" s="1798" t="s">
        <v>7280</v>
      </c>
    </row>
  </sheetData>
  <phoneticPr fontId="6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D34"/>
  <sheetViews>
    <sheetView workbookViewId="0">
      <selection activeCell="G30" sqref="G30"/>
    </sheetView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8.875" bestFit="1" customWidth="1"/>
    <col min="5" max="5" width="16.625" bestFit="1" customWidth="1"/>
    <col min="6" max="6" width="12.125" customWidth="1"/>
    <col min="7" max="7" width="20.875" customWidth="1"/>
    <col min="8" max="8" width="18.875" bestFit="1" customWidth="1"/>
    <col min="9" max="9" width="28.5" customWidth="1"/>
    <col min="10" max="10" width="20.25" customWidth="1"/>
    <col min="11" max="11" width="21.875" bestFit="1" customWidth="1"/>
    <col min="12" max="12" width="124.25" customWidth="1"/>
  </cols>
  <sheetData>
    <row r="2" spans="2:4">
      <c r="B2" s="923" t="s">
        <v>7281</v>
      </c>
    </row>
    <row r="3" spans="2:4">
      <c r="B3" s="1142" t="s">
        <v>7306</v>
      </c>
    </row>
    <row r="4" spans="2:4">
      <c r="B4" s="1142" t="s">
        <v>7284</v>
      </c>
    </row>
    <row r="5" spans="2:4">
      <c r="B5" s="1142" t="s">
        <v>7285</v>
      </c>
    </row>
    <row r="6" spans="2:4">
      <c r="B6" s="30" t="s">
        <v>7286</v>
      </c>
      <c r="C6" s="38" t="s">
        <v>7287</v>
      </c>
      <c r="D6" s="38" t="s">
        <v>7288</v>
      </c>
    </row>
    <row r="7" spans="2:4">
      <c r="B7" s="1800" t="s">
        <v>7290</v>
      </c>
      <c r="C7" s="1801" t="s">
        <v>7291</v>
      </c>
      <c r="D7" s="1801">
        <v>211</v>
      </c>
    </row>
    <row r="8" spans="2:4">
      <c r="B8" s="1800" t="s">
        <v>7290</v>
      </c>
      <c r="C8" s="1802" t="s">
        <v>7292</v>
      </c>
      <c r="D8" s="1804">
        <v>1</v>
      </c>
    </row>
    <row r="9" spans="2:4">
      <c r="B9" s="1800" t="s">
        <v>7290</v>
      </c>
      <c r="C9" s="1802" t="s">
        <v>7293</v>
      </c>
      <c r="D9" s="1804">
        <v>0</v>
      </c>
    </row>
    <row r="10" spans="2:4">
      <c r="B10" s="1800" t="s">
        <v>7290</v>
      </c>
      <c r="C10" s="1802" t="s">
        <v>7294</v>
      </c>
      <c r="D10" s="1804">
        <v>0</v>
      </c>
    </row>
    <row r="11" spans="2:4">
      <c r="B11" s="1800" t="s">
        <v>7290</v>
      </c>
      <c r="C11" s="1802" t="s">
        <v>7295</v>
      </c>
      <c r="D11" s="1804">
        <v>0</v>
      </c>
    </row>
    <row r="12" spans="2:4">
      <c r="B12" s="1800" t="s">
        <v>7296</v>
      </c>
      <c r="C12" s="1801" t="s">
        <v>7297</v>
      </c>
      <c r="D12" s="1801">
        <v>564</v>
      </c>
    </row>
    <row r="13" spans="2:4">
      <c r="B13" s="1800" t="s">
        <v>7296</v>
      </c>
      <c r="C13" s="1802" t="s">
        <v>7298</v>
      </c>
      <c r="D13" s="1804">
        <v>2</v>
      </c>
    </row>
    <row r="14" spans="2:4">
      <c r="B14" s="1800" t="s">
        <v>7296</v>
      </c>
      <c r="C14" s="1802" t="s">
        <v>7299</v>
      </c>
      <c r="D14" s="1804">
        <v>1</v>
      </c>
    </row>
    <row r="15" spans="2:4">
      <c r="B15" s="1800" t="s">
        <v>7296</v>
      </c>
      <c r="C15" s="1802" t="s">
        <v>7300</v>
      </c>
      <c r="D15" s="1804">
        <v>0</v>
      </c>
    </row>
    <row r="16" spans="2:4">
      <c r="B16" s="1800" t="s">
        <v>7296</v>
      </c>
      <c r="C16" s="1802" t="s">
        <v>7295</v>
      </c>
      <c r="D16" s="1804">
        <v>0</v>
      </c>
    </row>
    <row r="17" spans="2:4">
      <c r="B17" s="1800" t="s">
        <v>7301</v>
      </c>
      <c r="C17" s="1801" t="s">
        <v>7297</v>
      </c>
      <c r="D17" s="1801">
        <v>1601</v>
      </c>
    </row>
    <row r="18" spans="2:4">
      <c r="B18" s="1800" t="s">
        <v>7301</v>
      </c>
      <c r="C18" s="1802" t="s">
        <v>7298</v>
      </c>
      <c r="D18" s="1804">
        <v>4</v>
      </c>
    </row>
    <row r="19" spans="2:4">
      <c r="B19" s="1800" t="s">
        <v>7301</v>
      </c>
      <c r="C19" s="1802" t="s">
        <v>7299</v>
      </c>
      <c r="D19" s="1804">
        <v>2</v>
      </c>
    </row>
    <row r="20" spans="2:4">
      <c r="B20" s="1800" t="s">
        <v>7301</v>
      </c>
      <c r="C20" s="1802" t="s">
        <v>7300</v>
      </c>
      <c r="D20" s="1804">
        <v>1</v>
      </c>
    </row>
    <row r="21" spans="2:4">
      <c r="B21" s="1800" t="s">
        <v>7301</v>
      </c>
      <c r="C21" s="1802" t="s">
        <v>7295</v>
      </c>
      <c r="D21" s="1804">
        <v>0</v>
      </c>
    </row>
    <row r="22" spans="2:4">
      <c r="B22" s="1800" t="s">
        <v>7302</v>
      </c>
      <c r="C22" s="1801" t="s">
        <v>7297</v>
      </c>
      <c r="D22" s="1801">
        <v>4747</v>
      </c>
    </row>
    <row r="23" spans="2:4">
      <c r="B23" s="1800" t="s">
        <v>7302</v>
      </c>
      <c r="C23" s="1802" t="s">
        <v>7298</v>
      </c>
      <c r="D23" s="1804">
        <v>10</v>
      </c>
    </row>
    <row r="24" spans="2:4">
      <c r="B24" s="1800" t="s">
        <v>7302</v>
      </c>
      <c r="C24" s="1802" t="s">
        <v>7299</v>
      </c>
      <c r="D24" s="1804">
        <v>5</v>
      </c>
    </row>
    <row r="25" spans="2:4">
      <c r="B25" s="1800" t="s">
        <v>7302</v>
      </c>
      <c r="C25" s="1802" t="s">
        <v>7300</v>
      </c>
      <c r="D25" s="1804">
        <v>2</v>
      </c>
    </row>
    <row r="26" spans="2:4">
      <c r="B26" s="1800" t="s">
        <v>7302</v>
      </c>
      <c r="C26" s="1802" t="s">
        <v>7295</v>
      </c>
      <c r="D26" s="1804">
        <v>1</v>
      </c>
    </row>
    <row r="28" spans="2:4">
      <c r="B28" s="923" t="s">
        <v>7282</v>
      </c>
    </row>
    <row r="29" spans="2:4">
      <c r="B29" s="1142" t="s">
        <v>7283</v>
      </c>
    </row>
    <row r="30" spans="2:4">
      <c r="B30" s="30" t="s">
        <v>7308</v>
      </c>
      <c r="C30" s="30" t="s">
        <v>7309</v>
      </c>
      <c r="D30" s="38" t="s">
        <v>7289</v>
      </c>
    </row>
    <row r="31" spans="2:4">
      <c r="B31" s="1940" t="s">
        <v>7307</v>
      </c>
      <c r="C31" s="1802" t="s">
        <v>7292</v>
      </c>
      <c r="D31" s="1803">
        <v>100</v>
      </c>
    </row>
    <row r="32" spans="2:4">
      <c r="B32" s="1941"/>
      <c r="C32" s="1802" t="s">
        <v>7293</v>
      </c>
      <c r="D32" s="1803">
        <v>50</v>
      </c>
    </row>
    <row r="33" spans="2:4">
      <c r="B33" s="1941"/>
      <c r="C33" s="1802" t="s">
        <v>7294</v>
      </c>
      <c r="D33" s="1803">
        <v>20</v>
      </c>
    </row>
    <row r="34" spans="2:4">
      <c r="B34" s="1942"/>
      <c r="C34" s="1802" t="s">
        <v>7295</v>
      </c>
      <c r="D34" s="1803">
        <v>10</v>
      </c>
    </row>
  </sheetData>
  <mergeCells count="1">
    <mergeCell ref="B31:B34"/>
  </mergeCells>
  <phoneticPr fontId="6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F34"/>
  <sheetViews>
    <sheetView workbookViewId="0"/>
  </sheetViews>
  <sheetFormatPr defaultColWidth="9" defaultRowHeight="16.5" customHeight="1"/>
  <cols>
    <col min="1" max="1" width="2.75" style="1756" customWidth="1"/>
    <col min="2" max="2" width="11.125" style="1756" bestFit="1" customWidth="1"/>
    <col min="3" max="3" width="17.125" style="1756" bestFit="1" customWidth="1"/>
    <col min="4" max="4" width="19.5" style="1756" bestFit="1" customWidth="1"/>
    <col min="5" max="6" width="10.75" style="1756" customWidth="1"/>
    <col min="7" max="16384" width="9" style="1756"/>
  </cols>
  <sheetData>
    <row r="2" spans="2:6" ht="30.75" customHeight="1">
      <c r="B2" s="1776" t="s">
        <v>7146</v>
      </c>
      <c r="C2" s="1777" t="s">
        <v>7147</v>
      </c>
      <c r="D2" s="1776" t="s">
        <v>7148</v>
      </c>
      <c r="E2" s="1776" t="s">
        <v>7149</v>
      </c>
      <c r="F2" s="1776" t="s">
        <v>7150</v>
      </c>
    </row>
    <row r="3" spans="2:6" ht="16.5" customHeight="1">
      <c r="B3" s="1778" t="s">
        <v>7151</v>
      </c>
      <c r="C3" s="1779">
        <v>0</v>
      </c>
      <c r="D3" s="1779">
        <v>70</v>
      </c>
      <c r="E3" s="1780" t="s">
        <v>7152</v>
      </c>
      <c r="F3" s="1779">
        <v>0</v>
      </c>
    </row>
    <row r="4" spans="2:6" ht="16.5" customHeight="1">
      <c r="B4" s="1778" t="s">
        <v>7153</v>
      </c>
      <c r="C4" s="1779">
        <v>3</v>
      </c>
      <c r="D4" s="1779">
        <v>73</v>
      </c>
      <c r="E4" s="1780" t="s">
        <v>7154</v>
      </c>
      <c r="F4" s="1779">
        <v>3500</v>
      </c>
    </row>
    <row r="5" spans="2:6" ht="16.5" customHeight="1">
      <c r="B5" s="1778" t="s">
        <v>7155</v>
      </c>
      <c r="C5" s="1779">
        <v>3</v>
      </c>
      <c r="D5" s="1779">
        <v>76</v>
      </c>
      <c r="E5" s="1780" t="s">
        <v>7154</v>
      </c>
      <c r="F5" s="1779">
        <v>7000</v>
      </c>
    </row>
    <row r="6" spans="2:6" ht="16.5" customHeight="1">
      <c r="B6" s="1778" t="s">
        <v>7156</v>
      </c>
      <c r="C6" s="1779">
        <v>3</v>
      </c>
      <c r="D6" s="1779">
        <v>79</v>
      </c>
      <c r="E6" s="1780" t="s">
        <v>7154</v>
      </c>
      <c r="F6" s="1779">
        <v>14000</v>
      </c>
    </row>
    <row r="7" spans="2:6" ht="16.5" customHeight="1">
      <c r="B7" s="1778" t="s">
        <v>7157</v>
      </c>
      <c r="C7" s="1779">
        <v>3</v>
      </c>
      <c r="D7" s="1779">
        <v>82</v>
      </c>
      <c r="E7" s="1780" t="s">
        <v>7154</v>
      </c>
      <c r="F7" s="1779">
        <v>28000</v>
      </c>
    </row>
    <row r="8" spans="2:6" ht="16.5" customHeight="1">
      <c r="B8" s="1778" t="s">
        <v>7158</v>
      </c>
      <c r="C8" s="1779">
        <v>3</v>
      </c>
      <c r="D8" s="1779">
        <v>85</v>
      </c>
      <c r="E8" s="1780" t="s">
        <v>7154</v>
      </c>
      <c r="F8" s="1779">
        <v>35000</v>
      </c>
    </row>
    <row r="9" spans="2:6" ht="16.5" customHeight="1">
      <c r="B9" s="1778" t="s">
        <v>7159</v>
      </c>
      <c r="C9" s="1779">
        <v>3</v>
      </c>
      <c r="D9" s="1779">
        <v>88</v>
      </c>
      <c r="E9" s="1780" t="s">
        <v>7160</v>
      </c>
      <c r="F9" s="1779">
        <v>50</v>
      </c>
    </row>
    <row r="10" spans="2:6" ht="16.5" customHeight="1">
      <c r="B10" s="1778" t="s">
        <v>7161</v>
      </c>
      <c r="C10" s="1779">
        <v>3</v>
      </c>
      <c r="D10" s="1779">
        <v>91</v>
      </c>
      <c r="E10" s="1780" t="s">
        <v>7160</v>
      </c>
      <c r="F10" s="1779">
        <v>55</v>
      </c>
    </row>
    <row r="11" spans="2:6" ht="16.5" customHeight="1">
      <c r="B11" s="1778" t="s">
        <v>7162</v>
      </c>
      <c r="C11" s="1779">
        <v>3</v>
      </c>
      <c r="D11" s="1779">
        <v>94</v>
      </c>
      <c r="E11" s="1780" t="s">
        <v>7163</v>
      </c>
      <c r="F11" s="1779">
        <v>65</v>
      </c>
    </row>
    <row r="12" spans="2:6" ht="16.5" customHeight="1">
      <c r="B12" s="1778" t="s">
        <v>7164</v>
      </c>
      <c r="C12" s="1779">
        <v>3</v>
      </c>
      <c r="D12" s="1779">
        <v>97</v>
      </c>
      <c r="E12" s="1780" t="s">
        <v>7163</v>
      </c>
      <c r="F12" s="1779">
        <v>80</v>
      </c>
    </row>
    <row r="13" spans="2:6" ht="16.5" customHeight="1">
      <c r="B13" s="1778" t="s">
        <v>7165</v>
      </c>
      <c r="C13" s="1779">
        <v>3</v>
      </c>
      <c r="D13" s="1779">
        <v>100</v>
      </c>
      <c r="E13" s="1780" t="s">
        <v>7163</v>
      </c>
      <c r="F13" s="1779">
        <v>100</v>
      </c>
    </row>
    <row r="14" spans="2:6" ht="16.5" customHeight="1">
      <c r="B14" s="1778" t="s">
        <v>7166</v>
      </c>
      <c r="C14" s="1779">
        <v>6</v>
      </c>
      <c r="D14" s="1779">
        <v>106</v>
      </c>
      <c r="E14" s="1780" t="s">
        <v>7167</v>
      </c>
      <c r="F14" s="1779">
        <v>100</v>
      </c>
    </row>
    <row r="15" spans="2:6" ht="16.5" customHeight="1">
      <c r="B15" s="1778" t="s">
        <v>7168</v>
      </c>
      <c r="C15" s="1779">
        <v>9</v>
      </c>
      <c r="D15" s="1779">
        <v>115</v>
      </c>
      <c r="E15" s="1780" t="s">
        <v>7167</v>
      </c>
      <c r="F15" s="1779">
        <v>100</v>
      </c>
    </row>
    <row r="16" spans="2:6" ht="16.5" customHeight="1">
      <c r="B16" s="1778" t="s">
        <v>7169</v>
      </c>
      <c r="C16" s="1779">
        <v>12</v>
      </c>
      <c r="D16" s="1779">
        <v>127</v>
      </c>
      <c r="E16" s="1780" t="s">
        <v>7167</v>
      </c>
      <c r="F16" s="1779">
        <v>100</v>
      </c>
    </row>
    <row r="17" spans="2:6" ht="16.5" customHeight="1">
      <c r="B17" s="1778" t="s">
        <v>7170</v>
      </c>
      <c r="C17" s="1779">
        <v>12</v>
      </c>
      <c r="D17" s="1779">
        <v>139</v>
      </c>
      <c r="E17" s="1780" t="s">
        <v>7167</v>
      </c>
      <c r="F17" s="1779">
        <v>100</v>
      </c>
    </row>
    <row r="18" spans="2:6" ht="16.5" customHeight="1">
      <c r="B18" s="1778" t="s">
        <v>7171</v>
      </c>
      <c r="C18" s="1779">
        <v>12</v>
      </c>
      <c r="D18" s="1779">
        <v>151</v>
      </c>
      <c r="E18" s="1780" t="s">
        <v>7167</v>
      </c>
      <c r="F18" s="1779">
        <v>100</v>
      </c>
    </row>
    <row r="19" spans="2:6" ht="16.5" customHeight="1">
      <c r="B19" s="1778" t="s">
        <v>7172</v>
      </c>
      <c r="C19" s="1779">
        <v>12</v>
      </c>
      <c r="D19" s="1779">
        <v>163</v>
      </c>
      <c r="E19" s="1780" t="s">
        <v>7167</v>
      </c>
      <c r="F19" s="1779">
        <v>100</v>
      </c>
    </row>
    <row r="20" spans="2:6" ht="16.5" customHeight="1">
      <c r="B20" s="1778" t="s">
        <v>7173</v>
      </c>
      <c r="C20" s="1779">
        <v>12</v>
      </c>
      <c r="D20" s="1779">
        <v>175</v>
      </c>
      <c r="E20" s="1780" t="s">
        <v>7167</v>
      </c>
      <c r="F20" s="1779">
        <v>100</v>
      </c>
    </row>
    <row r="21" spans="2:6" ht="16.5" customHeight="1">
      <c r="B21" s="1778" t="s">
        <v>7174</v>
      </c>
      <c r="C21" s="1779">
        <v>12</v>
      </c>
      <c r="D21" s="1779">
        <v>187</v>
      </c>
      <c r="E21" s="1780" t="s">
        <v>7167</v>
      </c>
      <c r="F21" s="1779">
        <v>100</v>
      </c>
    </row>
    <row r="22" spans="2:6" ht="16.5" customHeight="1">
      <c r="B22" s="1778" t="s">
        <v>7175</v>
      </c>
      <c r="C22" s="1779">
        <v>12</v>
      </c>
      <c r="D22" s="1779">
        <v>199</v>
      </c>
      <c r="E22" s="1780" t="s">
        <v>7176</v>
      </c>
      <c r="F22" s="1779">
        <v>100</v>
      </c>
    </row>
    <row r="23" spans="2:6" ht="16.5" customHeight="1" thickBot="1">
      <c r="B23" s="1781" t="s">
        <v>7177</v>
      </c>
      <c r="C23" s="1782">
        <v>12</v>
      </c>
      <c r="D23" s="1782">
        <v>211</v>
      </c>
      <c r="E23" s="1783" t="s">
        <v>7178</v>
      </c>
      <c r="F23" s="1782">
        <v>100</v>
      </c>
    </row>
    <row r="24" spans="2:6" ht="16.5" customHeight="1">
      <c r="B24" s="1784" t="s">
        <v>7179</v>
      </c>
      <c r="C24" s="1785">
        <v>9</v>
      </c>
      <c r="D24" s="1785">
        <f t="shared" ref="D24:D34" si="0">D23+C24</f>
        <v>220</v>
      </c>
      <c r="E24" s="1786" t="s">
        <v>7180</v>
      </c>
      <c r="F24" s="1785">
        <v>10</v>
      </c>
    </row>
    <row r="25" spans="2:6" ht="16.5" customHeight="1">
      <c r="B25" s="1787" t="s">
        <v>7181</v>
      </c>
      <c r="C25" s="1788">
        <v>9</v>
      </c>
      <c r="D25" s="1788">
        <f t="shared" si="0"/>
        <v>229</v>
      </c>
      <c r="E25" s="1789" t="s">
        <v>7182</v>
      </c>
      <c r="F25" s="1788">
        <v>15</v>
      </c>
    </row>
    <row r="26" spans="2:6" ht="16.5" customHeight="1">
      <c r="B26" s="1787" t="s">
        <v>7183</v>
      </c>
      <c r="C26" s="1788">
        <v>9</v>
      </c>
      <c r="D26" s="1788">
        <f t="shared" si="0"/>
        <v>238</v>
      </c>
      <c r="E26" s="1789" t="s">
        <v>7182</v>
      </c>
      <c r="F26" s="1788">
        <v>20</v>
      </c>
    </row>
    <row r="27" spans="2:6" ht="16.5" customHeight="1">
      <c r="B27" s="1787" t="s">
        <v>7184</v>
      </c>
      <c r="C27" s="1788">
        <v>9</v>
      </c>
      <c r="D27" s="1788">
        <f t="shared" si="0"/>
        <v>247</v>
      </c>
      <c r="E27" s="1789" t="s">
        <v>7182</v>
      </c>
      <c r="F27" s="1788">
        <v>25</v>
      </c>
    </row>
    <row r="28" spans="2:6" ht="16.5" customHeight="1">
      <c r="B28" s="1787" t="s">
        <v>7185</v>
      </c>
      <c r="C28" s="1788">
        <v>9</v>
      </c>
      <c r="D28" s="1788">
        <f t="shared" si="0"/>
        <v>256</v>
      </c>
      <c r="E28" s="1789" t="s">
        <v>7182</v>
      </c>
      <c r="F28" s="1788">
        <v>30</v>
      </c>
    </row>
    <row r="29" spans="2:6" ht="16.5" customHeight="1">
      <c r="B29" s="1787" t="s">
        <v>7186</v>
      </c>
      <c r="C29" s="1788">
        <v>9</v>
      </c>
      <c r="D29" s="1788">
        <f t="shared" si="0"/>
        <v>265</v>
      </c>
      <c r="E29" s="1789" t="s">
        <v>7182</v>
      </c>
      <c r="F29" s="1788">
        <v>35</v>
      </c>
    </row>
    <row r="30" spans="2:6" ht="16.5" customHeight="1">
      <c r="B30" s="1787" t="s">
        <v>7187</v>
      </c>
      <c r="C30" s="1788">
        <v>9</v>
      </c>
      <c r="D30" s="1788">
        <f t="shared" si="0"/>
        <v>274</v>
      </c>
      <c r="E30" s="1789" t="s">
        <v>7182</v>
      </c>
      <c r="F30" s="1788">
        <v>40</v>
      </c>
    </row>
    <row r="31" spans="2:6" ht="16.5" customHeight="1">
      <c r="B31" s="1787" t="s">
        <v>7188</v>
      </c>
      <c r="C31" s="1788">
        <v>9</v>
      </c>
      <c r="D31" s="1788">
        <f t="shared" si="0"/>
        <v>283</v>
      </c>
      <c r="E31" s="1789" t="s">
        <v>7182</v>
      </c>
      <c r="F31" s="1788">
        <v>45</v>
      </c>
    </row>
    <row r="32" spans="2:6" ht="16.5" customHeight="1">
      <c r="B32" s="1787" t="s">
        <v>7189</v>
      </c>
      <c r="C32" s="1788">
        <v>9</v>
      </c>
      <c r="D32" s="1788">
        <f t="shared" si="0"/>
        <v>292</v>
      </c>
      <c r="E32" s="1789" t="s">
        <v>7190</v>
      </c>
      <c r="F32" s="1788">
        <v>50</v>
      </c>
    </row>
    <row r="33" spans="2:6" ht="16.5" customHeight="1">
      <c r="B33" s="1787" t="s">
        <v>7191</v>
      </c>
      <c r="C33" s="1788">
        <v>9</v>
      </c>
      <c r="D33" s="1788">
        <f t="shared" si="0"/>
        <v>301</v>
      </c>
      <c r="E33" s="1789" t="s">
        <v>7190</v>
      </c>
      <c r="F33" s="1788">
        <v>55</v>
      </c>
    </row>
    <row r="34" spans="2:6" ht="16.5" customHeight="1">
      <c r="B34" s="1787" t="s">
        <v>7192</v>
      </c>
      <c r="C34" s="1788">
        <v>9</v>
      </c>
      <c r="D34" s="1788">
        <f t="shared" si="0"/>
        <v>310</v>
      </c>
      <c r="E34" s="1789" t="s">
        <v>7190</v>
      </c>
      <c r="F34" s="1788">
        <v>60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M15"/>
  <sheetViews>
    <sheetView showGridLines="0" workbookViewId="0"/>
  </sheetViews>
  <sheetFormatPr defaultRowHeight="16.5"/>
  <cols>
    <col min="1" max="1" width="2.5" customWidth="1"/>
    <col min="3" max="3" width="19.375" bestFit="1" customWidth="1"/>
  </cols>
  <sheetData>
    <row r="1" spans="2:13" ht="62.25" customHeight="1">
      <c r="B1" s="30" t="s">
        <v>10</v>
      </c>
      <c r="C1" s="30" t="s">
        <v>10</v>
      </c>
      <c r="D1" s="329" t="s">
        <v>7104</v>
      </c>
      <c r="E1" s="329" t="s">
        <v>7105</v>
      </c>
      <c r="F1" s="329" t="s">
        <v>7106</v>
      </c>
      <c r="G1" s="329" t="s">
        <v>7107</v>
      </c>
      <c r="H1" s="329" t="s">
        <v>667</v>
      </c>
      <c r="I1" s="30" t="s">
        <v>668</v>
      </c>
      <c r="J1" s="30" t="s">
        <v>669</v>
      </c>
      <c r="K1" s="38" t="s">
        <v>7108</v>
      </c>
      <c r="L1" s="30" t="s">
        <v>4198</v>
      </c>
      <c r="M1" s="1740" t="s">
        <v>1223</v>
      </c>
    </row>
    <row r="2" spans="2:13">
      <c r="B2" s="214" t="s">
        <v>515</v>
      </c>
      <c r="C2" s="213" t="s">
        <v>515</v>
      </c>
      <c r="D2" s="214" t="s">
        <v>516</v>
      </c>
      <c r="E2" s="214" t="s">
        <v>7109</v>
      </c>
      <c r="F2" s="214" t="s">
        <v>7109</v>
      </c>
      <c r="G2" s="214" t="s">
        <v>7109</v>
      </c>
      <c r="H2" s="214" t="s">
        <v>7109</v>
      </c>
      <c r="I2" s="214" t="s">
        <v>516</v>
      </c>
      <c r="J2" s="214" t="s">
        <v>516</v>
      </c>
      <c r="K2" s="214" t="s">
        <v>516</v>
      </c>
      <c r="L2" s="214" t="s">
        <v>516</v>
      </c>
      <c r="M2" s="214" t="s">
        <v>7109</v>
      </c>
    </row>
    <row r="3" spans="2:13" ht="54">
      <c r="B3" s="1741" t="s">
        <v>517</v>
      </c>
      <c r="C3" s="1741" t="s">
        <v>518</v>
      </c>
      <c r="D3" s="1742" t="s">
        <v>521</v>
      </c>
      <c r="E3" s="1742" t="s">
        <v>521</v>
      </c>
      <c r="F3" s="1742" t="s">
        <v>521</v>
      </c>
      <c r="G3" s="1742" t="s">
        <v>521</v>
      </c>
      <c r="H3" s="1742" t="s">
        <v>521</v>
      </c>
      <c r="I3" s="1743" t="s">
        <v>7110</v>
      </c>
      <c r="J3" s="1742" t="s">
        <v>521</v>
      </c>
      <c r="K3" s="1742" t="s">
        <v>521</v>
      </c>
      <c r="L3" s="1742" t="s">
        <v>521</v>
      </c>
      <c r="M3" s="1744" t="s">
        <v>517</v>
      </c>
    </row>
    <row r="4" spans="2:13">
      <c r="B4" s="1745" t="s">
        <v>244</v>
      </c>
      <c r="C4" s="1745" t="s">
        <v>5</v>
      </c>
      <c r="D4" s="1745" t="s">
        <v>222</v>
      </c>
      <c r="E4" s="1745" t="s">
        <v>7111</v>
      </c>
      <c r="F4" s="1745" t="s">
        <v>7112</v>
      </c>
      <c r="G4" s="1746" t="s">
        <v>7113</v>
      </c>
      <c r="H4" s="1745" t="s">
        <v>672</v>
      </c>
      <c r="I4" s="1745" t="s">
        <v>673</v>
      </c>
      <c r="J4" s="1745" t="s">
        <v>674</v>
      </c>
      <c r="K4" s="1745" t="s">
        <v>675</v>
      </c>
      <c r="L4" s="1745" t="s">
        <v>676</v>
      </c>
      <c r="M4" s="1745" t="s">
        <v>1227</v>
      </c>
    </row>
    <row r="5" spans="2:13">
      <c r="B5" s="1747" t="b">
        <v>1</v>
      </c>
      <c r="C5" s="1747" t="s">
        <v>7114</v>
      </c>
      <c r="D5" s="1748">
        <v>210901001</v>
      </c>
      <c r="E5" s="1749">
        <v>18105</v>
      </c>
      <c r="F5" s="1749">
        <v>238711</v>
      </c>
      <c r="G5" s="1747">
        <v>0</v>
      </c>
      <c r="H5" s="1750">
        <v>530906001</v>
      </c>
      <c r="I5" s="1751" t="s">
        <v>7115</v>
      </c>
      <c r="J5" s="1747">
        <v>10</v>
      </c>
      <c r="K5" s="1751">
        <v>160000601</v>
      </c>
      <c r="L5" s="1747">
        <v>20</v>
      </c>
      <c r="M5" s="1752" t="b">
        <v>1</v>
      </c>
    </row>
    <row r="6" spans="2:13">
      <c r="B6" s="1747" t="b">
        <v>1</v>
      </c>
      <c r="C6" s="1747" t="s">
        <v>7116</v>
      </c>
      <c r="D6" s="1748">
        <v>210901002</v>
      </c>
      <c r="E6" s="1749">
        <v>18106</v>
      </c>
      <c r="F6" s="1749">
        <v>238712</v>
      </c>
      <c r="G6" s="1747">
        <v>0</v>
      </c>
      <c r="H6" s="1750">
        <v>530906002</v>
      </c>
      <c r="I6" s="1751" t="s">
        <v>7115</v>
      </c>
      <c r="J6" s="1747">
        <v>10</v>
      </c>
      <c r="K6" s="1751">
        <v>160000602</v>
      </c>
      <c r="L6" s="1747">
        <v>20</v>
      </c>
      <c r="M6" s="1752" t="b">
        <v>1</v>
      </c>
    </row>
    <row r="7" spans="2:13">
      <c r="B7" s="1747" t="b">
        <v>1</v>
      </c>
      <c r="C7" s="1747" t="s">
        <v>7117</v>
      </c>
      <c r="D7" s="1748">
        <v>210901003</v>
      </c>
      <c r="E7" s="1749">
        <v>18107</v>
      </c>
      <c r="F7" s="1749">
        <v>238713</v>
      </c>
      <c r="G7" s="1747">
        <v>0</v>
      </c>
      <c r="H7" s="1750">
        <v>530906003</v>
      </c>
      <c r="I7" s="1751" t="s">
        <v>7115</v>
      </c>
      <c r="J7" s="1747">
        <v>10</v>
      </c>
      <c r="K7" s="1751">
        <v>160000603</v>
      </c>
      <c r="L7" s="1747">
        <v>20</v>
      </c>
      <c r="M7" s="1752" t="b">
        <v>1</v>
      </c>
    </row>
    <row r="8" spans="2:13">
      <c r="B8" s="1747" t="b">
        <v>1</v>
      </c>
      <c r="C8" s="1747" t="s">
        <v>7118</v>
      </c>
      <c r="D8" s="1748">
        <v>210901004</v>
      </c>
      <c r="E8" s="1749">
        <v>18108</v>
      </c>
      <c r="F8" s="1749">
        <v>238609</v>
      </c>
      <c r="G8" s="1747">
        <v>0</v>
      </c>
      <c r="H8" s="1750">
        <v>530430005</v>
      </c>
      <c r="I8" s="1751" t="s">
        <v>7115</v>
      </c>
      <c r="J8" s="1747">
        <v>20</v>
      </c>
      <c r="K8" s="1753">
        <v>160004006</v>
      </c>
      <c r="L8" s="1747">
        <v>1</v>
      </c>
      <c r="M8" s="1752" t="b">
        <v>1</v>
      </c>
    </row>
    <row r="9" spans="2:13">
      <c r="B9" s="1747" t="b">
        <v>0</v>
      </c>
      <c r="C9" s="1747" t="s">
        <v>7119</v>
      </c>
      <c r="D9" s="1748">
        <v>210901005</v>
      </c>
      <c r="E9" s="1749">
        <v>139213</v>
      </c>
      <c r="F9" s="1749">
        <v>0</v>
      </c>
      <c r="G9" s="1747">
        <v>0</v>
      </c>
      <c r="H9" s="1750">
        <v>541002001</v>
      </c>
      <c r="I9" s="1751" t="s">
        <v>7115</v>
      </c>
      <c r="J9" s="1747">
        <v>800</v>
      </c>
      <c r="K9" s="1753">
        <v>156101012</v>
      </c>
      <c r="L9" s="1747">
        <v>1</v>
      </c>
      <c r="M9" s="1752" t="b">
        <v>1</v>
      </c>
    </row>
    <row r="10" spans="2:13">
      <c r="B10" s="1747" t="b">
        <v>1</v>
      </c>
      <c r="C10" s="1747" t="s">
        <v>5536</v>
      </c>
      <c r="D10" s="1748">
        <v>210901006</v>
      </c>
      <c r="E10" s="1749">
        <v>18101</v>
      </c>
      <c r="F10" s="1749">
        <v>18070</v>
      </c>
      <c r="G10" s="1747">
        <v>0</v>
      </c>
      <c r="H10" s="1750">
        <v>542008001</v>
      </c>
      <c r="I10" s="1751" t="s">
        <v>7115</v>
      </c>
      <c r="J10" s="1747">
        <v>25</v>
      </c>
      <c r="K10" s="1751">
        <v>160003951</v>
      </c>
      <c r="L10" s="1747">
        <v>5</v>
      </c>
      <c r="M10" s="1752" t="b">
        <v>1</v>
      </c>
    </row>
    <row r="11" spans="2:13">
      <c r="B11" s="1747" t="b">
        <v>1</v>
      </c>
      <c r="C11" s="1747" t="s">
        <v>5537</v>
      </c>
      <c r="D11" s="1748">
        <v>210901007</v>
      </c>
      <c r="E11" s="1749">
        <v>18102</v>
      </c>
      <c r="F11" s="1749">
        <v>18071</v>
      </c>
      <c r="G11" s="1747">
        <v>0</v>
      </c>
      <c r="H11" s="1750">
        <v>542008002</v>
      </c>
      <c r="I11" s="1751" t="s">
        <v>7115</v>
      </c>
      <c r="J11" s="1747">
        <v>20</v>
      </c>
      <c r="K11" s="1751">
        <v>160003952</v>
      </c>
      <c r="L11" s="1747">
        <v>5</v>
      </c>
      <c r="M11" s="1752" t="b">
        <v>1</v>
      </c>
    </row>
    <row r="12" spans="2:13">
      <c r="B12" s="1747" t="b">
        <v>1</v>
      </c>
      <c r="C12" s="1747" t="s">
        <v>4202</v>
      </c>
      <c r="D12" s="1748">
        <v>210901008</v>
      </c>
      <c r="E12" s="1749">
        <v>18103</v>
      </c>
      <c r="F12" s="1749">
        <v>18072</v>
      </c>
      <c r="G12" s="1747">
        <v>0</v>
      </c>
      <c r="H12" s="1750">
        <v>542008003</v>
      </c>
      <c r="I12" s="1751" t="s">
        <v>7115</v>
      </c>
      <c r="J12" s="1747">
        <v>20</v>
      </c>
      <c r="K12" s="1751">
        <v>160003953</v>
      </c>
      <c r="L12" s="1747">
        <v>10</v>
      </c>
      <c r="M12" s="1752" t="b">
        <v>1</v>
      </c>
    </row>
    <row r="13" spans="2:13">
      <c r="B13" s="1142" t="s">
        <v>7122</v>
      </c>
    </row>
    <row r="14" spans="2:13">
      <c r="B14" s="1754" t="s">
        <v>7120</v>
      </c>
    </row>
    <row r="15" spans="2:13">
      <c r="B15" s="1755" t="s">
        <v>7121</v>
      </c>
    </row>
  </sheetData>
  <phoneticPr fontId="6" type="noConversion"/>
  <conditionalFormatting sqref="D5:D12 I5:I12">
    <cfRule type="cellIs" dxfId="10" priority="1" operator="lessThan">
      <formula>1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E21"/>
  <sheetViews>
    <sheetView zoomScaleNormal="100" workbookViewId="0">
      <selection activeCell="E22" sqref="E22"/>
    </sheetView>
  </sheetViews>
  <sheetFormatPr defaultRowHeight="16.5"/>
  <cols>
    <col min="1" max="1" width="2.625" customWidth="1"/>
    <col min="2" max="2" width="25.5" bestFit="1" customWidth="1"/>
    <col min="4" max="4" width="13.875" bestFit="1" customWidth="1"/>
    <col min="5" max="5" width="55.5" customWidth="1"/>
  </cols>
  <sheetData>
    <row r="1" spans="2:5" ht="17.25" customHeight="1">
      <c r="B1" s="22" t="s">
        <v>6868</v>
      </c>
    </row>
    <row r="2" spans="2:5">
      <c r="B2" t="s">
        <v>6869</v>
      </c>
    </row>
    <row r="3" spans="2:5">
      <c r="B3" s="1652" t="s">
        <v>6837</v>
      </c>
      <c r="C3" s="1652" t="s">
        <v>6838</v>
      </c>
      <c r="D3" s="1652" t="s">
        <v>6839</v>
      </c>
      <c r="E3" s="1652" t="s">
        <v>6840</v>
      </c>
    </row>
    <row r="4" spans="2:5" ht="27">
      <c r="B4" s="1653" t="s">
        <v>6841</v>
      </c>
      <c r="C4" s="1982" t="s">
        <v>6843</v>
      </c>
      <c r="D4" s="1983" t="s">
        <v>6844</v>
      </c>
      <c r="E4" s="1654" t="s">
        <v>6845</v>
      </c>
    </row>
    <row r="5" spans="2:5">
      <c r="B5" s="1653" t="s">
        <v>6842</v>
      </c>
      <c r="C5" s="1982"/>
      <c r="D5" s="1983"/>
      <c r="E5" s="1655" t="s">
        <v>6846</v>
      </c>
    </row>
    <row r="6" spans="2:5">
      <c r="B6" s="1977" t="s">
        <v>6847</v>
      </c>
      <c r="C6" s="1984" t="s">
        <v>6849</v>
      </c>
      <c r="D6" s="1985" t="s">
        <v>6844</v>
      </c>
      <c r="E6" s="1656" t="s">
        <v>6850</v>
      </c>
    </row>
    <row r="7" spans="2:5">
      <c r="B7" s="1977"/>
      <c r="C7" s="1984"/>
      <c r="D7" s="1985"/>
      <c r="E7" s="1656" t="s">
        <v>6851</v>
      </c>
    </row>
    <row r="8" spans="2:5">
      <c r="B8" s="1978" t="s">
        <v>6848</v>
      </c>
      <c r="C8" s="1984"/>
      <c r="D8" s="1985"/>
      <c r="E8" s="1658" t="s">
        <v>6852</v>
      </c>
    </row>
    <row r="9" spans="2:5">
      <c r="B9" s="1979"/>
      <c r="C9" s="1984"/>
      <c r="D9" s="1985"/>
      <c r="E9" s="1659" t="s">
        <v>6853</v>
      </c>
    </row>
    <row r="10" spans="2:5">
      <c r="B10" s="1974" t="s">
        <v>1009</v>
      </c>
      <c r="C10" s="1986" t="s">
        <v>6855</v>
      </c>
      <c r="D10" s="1977" t="s">
        <v>6856</v>
      </c>
      <c r="E10" s="1656" t="s">
        <v>6857</v>
      </c>
    </row>
    <row r="11" spans="2:5">
      <c r="B11" s="1975"/>
      <c r="C11" s="1986"/>
      <c r="D11" s="1977"/>
      <c r="E11" s="1656" t="s">
        <v>6858</v>
      </c>
    </row>
    <row r="12" spans="2:5">
      <c r="B12" s="1975"/>
      <c r="C12" s="1986"/>
      <c r="D12" s="1977"/>
      <c r="E12" s="1660" t="s">
        <v>6859</v>
      </c>
    </row>
    <row r="13" spans="2:5">
      <c r="B13" s="1976"/>
      <c r="C13" s="1986"/>
      <c r="D13" s="1977"/>
      <c r="E13" s="1662" t="s">
        <v>6860</v>
      </c>
    </row>
    <row r="14" spans="2:5">
      <c r="B14" s="1974" t="s">
        <v>6854</v>
      </c>
      <c r="C14" s="1986"/>
      <c r="D14" s="1977"/>
      <c r="E14" s="1661" t="s">
        <v>6870</v>
      </c>
    </row>
    <row r="15" spans="2:5">
      <c r="B15" s="1975"/>
      <c r="C15" s="1986"/>
      <c r="D15" s="1977"/>
      <c r="E15" s="1656" t="s">
        <v>6861</v>
      </c>
    </row>
    <row r="16" spans="2:5">
      <c r="B16" s="1976"/>
      <c r="C16" s="1986"/>
      <c r="D16" s="1977"/>
      <c r="E16" s="1656" t="s">
        <v>6862</v>
      </c>
    </row>
    <row r="17" spans="2:5">
      <c r="B17" s="1657" t="s">
        <v>6863</v>
      </c>
      <c r="C17" s="1980" t="s">
        <v>6865</v>
      </c>
      <c r="D17" s="1981" t="s">
        <v>6856</v>
      </c>
      <c r="E17" s="1656" t="s">
        <v>6866</v>
      </c>
    </row>
    <row r="18" spans="2:5">
      <c r="B18" s="1657" t="s">
        <v>6864</v>
      </c>
      <c r="C18" s="1980"/>
      <c r="D18" s="1981"/>
      <c r="E18" s="1656" t="s">
        <v>6867</v>
      </c>
    </row>
    <row r="20" spans="2:5">
      <c r="B20" s="19" t="s">
        <v>6900</v>
      </c>
      <c r="C20" s="25" t="s">
        <v>6902</v>
      </c>
      <c r="D20" s="9" t="s">
        <v>6903</v>
      </c>
      <c r="E20" s="25"/>
    </row>
    <row r="21" spans="2:5">
      <c r="B21" s="25" t="s">
        <v>6901</v>
      </c>
      <c r="C21" s="1700">
        <v>0.05</v>
      </c>
      <c r="D21" s="1701">
        <f>100000*5%</f>
        <v>5000</v>
      </c>
      <c r="E21" s="1702" t="s">
        <v>6904</v>
      </c>
    </row>
  </sheetData>
  <mergeCells count="12">
    <mergeCell ref="D17:D18"/>
    <mergeCell ref="C4:C5"/>
    <mergeCell ref="D4:D5"/>
    <mergeCell ref="C6:C9"/>
    <mergeCell ref="D6:D9"/>
    <mergeCell ref="C10:C16"/>
    <mergeCell ref="D10:D16"/>
    <mergeCell ref="B14:B16"/>
    <mergeCell ref="B10:B13"/>
    <mergeCell ref="B6:B7"/>
    <mergeCell ref="B8:B9"/>
    <mergeCell ref="C17:C18"/>
  </mergeCells>
  <phoneticPr fontId="6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M29"/>
  <sheetViews>
    <sheetView workbookViewId="0">
      <selection activeCell="L14" sqref="L14"/>
    </sheetView>
  </sheetViews>
  <sheetFormatPr defaultRowHeight="16.5"/>
  <cols>
    <col min="1" max="1" width="2.75" customWidth="1"/>
    <col min="2" max="2" width="11.625" customWidth="1"/>
    <col min="3" max="3" width="29.125" customWidth="1"/>
    <col min="4" max="4" width="16.375" bestFit="1" customWidth="1"/>
    <col min="6" max="6" width="10.625" customWidth="1"/>
    <col min="9" max="12" width="14.625" bestFit="1" customWidth="1"/>
    <col min="13" max="13" width="19.25" customWidth="1"/>
    <col min="15" max="15" width="27.25" customWidth="1"/>
    <col min="17" max="17" width="26.75" bestFit="1" customWidth="1"/>
    <col min="18" max="18" width="28.625" customWidth="1"/>
  </cols>
  <sheetData>
    <row r="2" spans="2:13" ht="17.25" thickBot="1">
      <c r="B2" s="22" t="s">
        <v>6229</v>
      </c>
    </row>
    <row r="3" spans="2:13" ht="39" customHeight="1">
      <c r="B3" s="1668" t="s">
        <v>10</v>
      </c>
      <c r="C3" s="1671" t="s">
        <v>721</v>
      </c>
      <c r="D3" s="1670" t="s">
        <v>6894</v>
      </c>
      <c r="E3" s="1670" t="s">
        <v>6228</v>
      </c>
      <c r="F3" s="1673" t="s">
        <v>6227</v>
      </c>
      <c r="G3" s="1673" t="s">
        <v>6226</v>
      </c>
      <c r="H3" s="1673" t="s">
        <v>6225</v>
      </c>
      <c r="I3" s="1669" t="s">
        <v>6224</v>
      </c>
      <c r="J3" s="1672" t="s">
        <v>6223</v>
      </c>
      <c r="K3" s="1672" t="s">
        <v>6222</v>
      </c>
      <c r="L3" s="1670" t="s">
        <v>6872</v>
      </c>
    </row>
    <row r="4" spans="2:13">
      <c r="B4" s="1674" t="s">
        <v>6873</v>
      </c>
      <c r="C4" s="1664">
        <v>2</v>
      </c>
      <c r="D4" s="1664" t="s">
        <v>6895</v>
      </c>
      <c r="E4" s="1664">
        <v>160</v>
      </c>
      <c r="F4" s="1665">
        <v>18</v>
      </c>
      <c r="G4" s="1664">
        <v>21</v>
      </c>
      <c r="H4" s="1664">
        <v>5</v>
      </c>
      <c r="I4" s="1664">
        <v>600</v>
      </c>
      <c r="J4" s="1664">
        <v>25</v>
      </c>
      <c r="K4" s="1664">
        <v>50</v>
      </c>
      <c r="L4" s="1664">
        <v>1</v>
      </c>
    </row>
    <row r="5" spans="2:13">
      <c r="B5" s="1674" t="s">
        <v>6221</v>
      </c>
      <c r="C5" s="1664">
        <v>3</v>
      </c>
      <c r="D5" s="1664" t="s">
        <v>6896</v>
      </c>
      <c r="E5" s="1664">
        <v>250</v>
      </c>
      <c r="F5" s="1665">
        <v>18</v>
      </c>
      <c r="G5" s="1664">
        <v>21</v>
      </c>
      <c r="H5" s="1664">
        <v>5</v>
      </c>
      <c r="I5" s="1664">
        <v>600</v>
      </c>
      <c r="J5" s="1664">
        <v>25</v>
      </c>
      <c r="K5" s="1664">
        <v>50</v>
      </c>
      <c r="L5" s="1664">
        <v>1</v>
      </c>
    </row>
    <row r="6" spans="2:13">
      <c r="B6" s="1674" t="s">
        <v>6874</v>
      </c>
      <c r="C6" s="1664">
        <v>4</v>
      </c>
      <c r="D6" s="1664" t="s">
        <v>6897</v>
      </c>
      <c r="E6" s="1664">
        <v>300</v>
      </c>
      <c r="F6" s="1665">
        <v>18</v>
      </c>
      <c r="G6" s="1664">
        <v>21</v>
      </c>
      <c r="H6" s="1664">
        <v>5</v>
      </c>
      <c r="I6" s="1664">
        <v>600</v>
      </c>
      <c r="J6" s="1664">
        <v>25</v>
      </c>
      <c r="K6" s="1664">
        <v>50</v>
      </c>
      <c r="L6" s="1664">
        <v>1</v>
      </c>
    </row>
    <row r="7" spans="2:13">
      <c r="B7" s="1675" t="s">
        <v>6875</v>
      </c>
      <c r="C7" s="1666">
        <v>2</v>
      </c>
      <c r="D7" s="1666" t="s">
        <v>6896</v>
      </c>
      <c r="E7" s="1666">
        <v>250</v>
      </c>
      <c r="F7" s="1667">
        <v>18</v>
      </c>
      <c r="G7" s="1666">
        <v>21</v>
      </c>
      <c r="H7" s="1666">
        <v>5</v>
      </c>
      <c r="I7" s="1666">
        <v>600</v>
      </c>
      <c r="J7" s="1666">
        <v>25</v>
      </c>
      <c r="K7" s="1666">
        <v>50</v>
      </c>
      <c r="L7" s="1666">
        <v>1</v>
      </c>
    </row>
    <row r="8" spans="2:13">
      <c r="B8" s="1675" t="s">
        <v>6876</v>
      </c>
      <c r="C8" s="1666">
        <v>3</v>
      </c>
      <c r="D8" s="1666" t="s">
        <v>6898</v>
      </c>
      <c r="E8" s="1666">
        <v>300</v>
      </c>
      <c r="F8" s="1667">
        <v>18</v>
      </c>
      <c r="G8" s="1666">
        <v>21</v>
      </c>
      <c r="H8" s="1666">
        <v>5</v>
      </c>
      <c r="I8" s="1666">
        <v>600</v>
      </c>
      <c r="J8" s="1666">
        <v>25</v>
      </c>
      <c r="K8" s="1666">
        <v>50</v>
      </c>
      <c r="L8" s="1666">
        <v>1</v>
      </c>
    </row>
    <row r="9" spans="2:13" ht="17.25" thickBot="1">
      <c r="B9" s="1676" t="s">
        <v>6877</v>
      </c>
      <c r="C9" s="1677">
        <v>4</v>
      </c>
      <c r="D9" s="1677" t="s">
        <v>6899</v>
      </c>
      <c r="E9" s="1677">
        <v>400</v>
      </c>
      <c r="F9" s="1678">
        <v>18</v>
      </c>
      <c r="G9" s="1677">
        <v>21</v>
      </c>
      <c r="H9" s="1677">
        <v>5</v>
      </c>
      <c r="I9" s="1677">
        <v>600</v>
      </c>
      <c r="J9" s="1677">
        <v>25</v>
      </c>
      <c r="K9" s="1677">
        <v>50</v>
      </c>
      <c r="L9" s="1677">
        <v>1</v>
      </c>
    </row>
    <row r="10" spans="2:13" ht="18" customHeight="1" thickBot="1">
      <c r="M10" s="1680" t="s">
        <v>6878</v>
      </c>
    </row>
    <row r="11" spans="2:13">
      <c r="B11" s="1580" t="s">
        <v>6221</v>
      </c>
      <c r="C11" s="1578">
        <v>3</v>
      </c>
      <c r="D11" s="1578" t="s">
        <v>6898</v>
      </c>
      <c r="E11" s="1663">
        <v>250</v>
      </c>
      <c r="F11" s="1579">
        <v>11</v>
      </c>
      <c r="G11" s="1578">
        <v>22</v>
      </c>
      <c r="H11" s="1663">
        <v>5</v>
      </c>
      <c r="I11" s="1663">
        <v>600</v>
      </c>
      <c r="J11" s="1578">
        <v>35</v>
      </c>
      <c r="K11" s="1578">
        <v>50</v>
      </c>
      <c r="L11" s="1578">
        <v>20</v>
      </c>
      <c r="M11" s="1679" t="s">
        <v>6905</v>
      </c>
    </row>
    <row r="13" spans="2:13">
      <c r="B13" s="22" t="s">
        <v>6220</v>
      </c>
    </row>
    <row r="14" spans="2:13" ht="58.5" customHeight="1">
      <c r="B14" s="1618" t="s">
        <v>10</v>
      </c>
      <c r="C14" s="1618" t="s">
        <v>10</v>
      </c>
      <c r="D14" s="1619" t="s">
        <v>6219</v>
      </c>
      <c r="E14" s="1618" t="s">
        <v>721</v>
      </c>
      <c r="F14" s="1620" t="s">
        <v>6681</v>
      </c>
      <c r="G14" s="1619" t="s">
        <v>6218</v>
      </c>
      <c r="H14" s="1619" t="s">
        <v>6217</v>
      </c>
      <c r="I14" s="1619" t="s">
        <v>6886</v>
      </c>
      <c r="J14" s="1618" t="s">
        <v>724</v>
      </c>
      <c r="K14" s="1618" t="s">
        <v>725</v>
      </c>
    </row>
    <row r="15" spans="2:13" ht="40.5">
      <c r="B15" s="1681" t="s">
        <v>6216</v>
      </c>
      <c r="C15" s="1682">
        <v>9010307</v>
      </c>
      <c r="D15" s="1683">
        <v>9030102</v>
      </c>
      <c r="E15" s="1683">
        <v>3</v>
      </c>
      <c r="F15" s="1684">
        <v>1</v>
      </c>
      <c r="G15" s="1683">
        <v>1</v>
      </c>
      <c r="H15" s="1683">
        <v>1.2</v>
      </c>
      <c r="I15" s="1696" t="s">
        <v>6891</v>
      </c>
      <c r="J15" s="1683">
        <v>1</v>
      </c>
      <c r="K15" s="1683">
        <v>1</v>
      </c>
    </row>
    <row r="16" spans="2:13" ht="40.5">
      <c r="B16" s="1681" t="s">
        <v>6879</v>
      </c>
      <c r="C16" s="1682">
        <v>9010308</v>
      </c>
      <c r="D16" s="1683">
        <v>9030102</v>
      </c>
      <c r="E16" s="1683">
        <f>E15</f>
        <v>3</v>
      </c>
      <c r="F16" s="1684">
        <v>1</v>
      </c>
      <c r="G16" s="1683">
        <f>G15+1</f>
        <v>2</v>
      </c>
      <c r="H16" s="1683">
        <v>0.7</v>
      </c>
      <c r="I16" s="1681" t="s">
        <v>6892</v>
      </c>
      <c r="J16" s="1683">
        <v>0</v>
      </c>
      <c r="K16" s="1683">
        <v>0</v>
      </c>
    </row>
    <row r="17" spans="2:11" ht="40.5">
      <c r="B17" s="1681" t="s">
        <v>6880</v>
      </c>
      <c r="C17" s="1682">
        <v>9010309</v>
      </c>
      <c r="D17" s="1683">
        <v>9030102</v>
      </c>
      <c r="E17" s="1683">
        <f>E16</f>
        <v>3</v>
      </c>
      <c r="F17" s="1684">
        <v>1</v>
      </c>
      <c r="G17" s="1683">
        <f>G16+1</f>
        <v>3</v>
      </c>
      <c r="H17" s="1683">
        <v>0.5</v>
      </c>
      <c r="I17" s="1683">
        <v>0</v>
      </c>
      <c r="J17" s="1683">
        <v>0</v>
      </c>
      <c r="K17" s="1683">
        <v>0</v>
      </c>
    </row>
    <row r="18" spans="2:11" ht="40.5">
      <c r="B18" s="1685" t="s">
        <v>6215</v>
      </c>
      <c r="C18" s="1686">
        <v>9010310</v>
      </c>
      <c r="D18" s="1687">
        <v>9030102</v>
      </c>
      <c r="E18" s="1687">
        <v>3</v>
      </c>
      <c r="F18" s="1688">
        <v>2</v>
      </c>
      <c r="G18" s="1687">
        <v>1</v>
      </c>
      <c r="H18" s="1687">
        <v>1.2</v>
      </c>
      <c r="I18" s="1697" t="s">
        <v>6891</v>
      </c>
      <c r="J18" s="1687">
        <v>1</v>
      </c>
      <c r="K18" s="1687">
        <v>1</v>
      </c>
    </row>
    <row r="19" spans="2:11" ht="40.5">
      <c r="B19" s="1685" t="s">
        <v>6881</v>
      </c>
      <c r="C19" s="1686">
        <v>9010311</v>
      </c>
      <c r="D19" s="1687">
        <v>9030102</v>
      </c>
      <c r="E19" s="1687">
        <f>E18</f>
        <v>3</v>
      </c>
      <c r="F19" s="1688">
        <v>2</v>
      </c>
      <c r="G19" s="1687">
        <f>G18+1</f>
        <v>2</v>
      </c>
      <c r="H19" s="1687">
        <v>0.7</v>
      </c>
      <c r="I19" s="1698" t="s">
        <v>6892</v>
      </c>
      <c r="J19" s="1687">
        <v>0</v>
      </c>
      <c r="K19" s="1687">
        <v>0</v>
      </c>
    </row>
    <row r="20" spans="2:11" ht="40.5">
      <c r="B20" s="1685" t="s">
        <v>6882</v>
      </c>
      <c r="C20" s="1686">
        <v>9010312</v>
      </c>
      <c r="D20" s="1687">
        <v>9030102</v>
      </c>
      <c r="E20" s="1687">
        <f>E19</f>
        <v>3</v>
      </c>
      <c r="F20" s="1688">
        <v>2</v>
      </c>
      <c r="G20" s="1687">
        <f>G19+1</f>
        <v>3</v>
      </c>
      <c r="H20" s="1687">
        <v>0.5</v>
      </c>
      <c r="I20" s="1687">
        <v>0</v>
      </c>
      <c r="J20" s="1687">
        <v>0</v>
      </c>
      <c r="K20" s="1687">
        <v>0</v>
      </c>
    </row>
    <row r="21" spans="2:11" ht="40.5">
      <c r="B21" s="1681" t="s">
        <v>6214</v>
      </c>
      <c r="C21" s="1682">
        <v>9010313</v>
      </c>
      <c r="D21" s="1683">
        <v>9030102</v>
      </c>
      <c r="E21" s="1683">
        <v>3</v>
      </c>
      <c r="F21" s="1684">
        <v>3</v>
      </c>
      <c r="G21" s="1683">
        <v>1</v>
      </c>
      <c r="H21" s="1683">
        <v>1.2</v>
      </c>
      <c r="I21" s="1696" t="s">
        <v>6891</v>
      </c>
      <c r="J21" s="1683">
        <v>1</v>
      </c>
      <c r="K21" s="1683">
        <v>1</v>
      </c>
    </row>
    <row r="22" spans="2:11" ht="40.5">
      <c r="B22" s="1681" t="s">
        <v>6883</v>
      </c>
      <c r="C22" s="1682">
        <v>9010314</v>
      </c>
      <c r="D22" s="1683">
        <v>9030102</v>
      </c>
      <c r="E22" s="1683">
        <f>E21</f>
        <v>3</v>
      </c>
      <c r="F22" s="1684">
        <v>3</v>
      </c>
      <c r="G22" s="1683">
        <f>G21+1</f>
        <v>2</v>
      </c>
      <c r="H22" s="1683">
        <v>0.7</v>
      </c>
      <c r="I22" s="1681" t="s">
        <v>6892</v>
      </c>
      <c r="J22" s="1683">
        <v>0</v>
      </c>
      <c r="K22" s="1683">
        <v>0</v>
      </c>
    </row>
    <row r="23" spans="2:11" ht="40.5">
      <c r="B23" s="1681" t="s">
        <v>6884</v>
      </c>
      <c r="C23" s="1682">
        <v>9010315</v>
      </c>
      <c r="D23" s="1683">
        <v>9030102</v>
      </c>
      <c r="E23" s="1683">
        <f>E22</f>
        <v>3</v>
      </c>
      <c r="F23" s="1684">
        <v>3</v>
      </c>
      <c r="G23" s="1683">
        <f>G22+1</f>
        <v>3</v>
      </c>
      <c r="H23" s="1683">
        <v>0.5</v>
      </c>
      <c r="I23" s="1683">
        <v>0</v>
      </c>
      <c r="J23" s="1683">
        <v>0</v>
      </c>
      <c r="K23" s="1683">
        <v>0</v>
      </c>
    </row>
    <row r="24" spans="2:11">
      <c r="B24" s="1689" t="s">
        <v>6885</v>
      </c>
    </row>
    <row r="25" spans="2:11" ht="27">
      <c r="B25" s="1691" t="s">
        <v>6216</v>
      </c>
      <c r="C25" s="1621">
        <v>9010307</v>
      </c>
      <c r="D25" s="1621">
        <v>9030102</v>
      </c>
      <c r="E25" s="1621">
        <v>3</v>
      </c>
      <c r="F25" s="1621">
        <v>1</v>
      </c>
      <c r="G25" s="1621">
        <v>1</v>
      </c>
      <c r="H25" s="1621">
        <v>1.2</v>
      </c>
      <c r="I25" s="1699" t="s">
        <v>6893</v>
      </c>
      <c r="J25" s="1621">
        <v>1</v>
      </c>
      <c r="K25" s="1621">
        <v>1</v>
      </c>
    </row>
    <row r="26" spans="2:11" ht="27">
      <c r="B26" s="1691" t="s">
        <v>6215</v>
      </c>
      <c r="C26" s="1621">
        <v>9010310</v>
      </c>
      <c r="D26" s="1621">
        <v>9030102</v>
      </c>
      <c r="E26" s="1621">
        <v>3</v>
      </c>
      <c r="F26" s="1621">
        <v>2</v>
      </c>
      <c r="G26" s="1621">
        <v>1</v>
      </c>
      <c r="H26" s="1621">
        <v>1.2</v>
      </c>
      <c r="I26" s="1699" t="s">
        <v>6893</v>
      </c>
      <c r="J26" s="1621">
        <v>1</v>
      </c>
      <c r="K26" s="1621">
        <v>1</v>
      </c>
    </row>
    <row r="27" spans="2:11" ht="27">
      <c r="B27" s="1691" t="s">
        <v>6214</v>
      </c>
      <c r="C27" s="1621">
        <v>9010313</v>
      </c>
      <c r="D27" s="1621">
        <v>9030102</v>
      </c>
      <c r="E27" s="1621">
        <v>3</v>
      </c>
      <c r="F27" s="1621">
        <v>3</v>
      </c>
      <c r="G27" s="1621">
        <v>1</v>
      </c>
      <c r="H27" s="1621">
        <v>1.2</v>
      </c>
      <c r="I27" s="1699" t="s">
        <v>6893</v>
      </c>
      <c r="J27" s="1621">
        <v>1</v>
      </c>
      <c r="K27" s="1621">
        <v>1</v>
      </c>
    </row>
    <row r="28" spans="2:11">
      <c r="I28" s="1690"/>
    </row>
    <row r="29" spans="2:11">
      <c r="B29" t="s">
        <v>6887</v>
      </c>
    </row>
  </sheetData>
  <phoneticPr fontId="6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I40"/>
  <sheetViews>
    <sheetView workbookViewId="0"/>
  </sheetViews>
  <sheetFormatPr defaultRowHeight="16.5"/>
  <cols>
    <col min="1" max="1" width="2.875" customWidth="1"/>
    <col min="2" max="2" width="35.25" bestFit="1" customWidth="1"/>
    <col min="3" max="3" width="18.875" bestFit="1" customWidth="1"/>
    <col min="4" max="4" width="8.625" bestFit="1" customWidth="1"/>
    <col min="5" max="5" width="14.625" bestFit="1" customWidth="1"/>
    <col min="6" max="6" width="10.25" bestFit="1" customWidth="1"/>
    <col min="7" max="7" width="14.625" bestFit="1" customWidth="1"/>
    <col min="8" max="8" width="8.625" bestFit="1" customWidth="1"/>
    <col min="9" max="9" width="14.625" bestFit="1" customWidth="1"/>
  </cols>
  <sheetData>
    <row r="2" spans="2:9">
      <c r="B2" s="923" t="s">
        <v>6960</v>
      </c>
    </row>
    <row r="3" spans="2:9" ht="27">
      <c r="B3" s="30" t="s">
        <v>5272</v>
      </c>
      <c r="C3" s="38" t="s">
        <v>5338</v>
      </c>
      <c r="D3" s="30" t="s">
        <v>5272</v>
      </c>
      <c r="E3" s="38" t="s">
        <v>5341</v>
      </c>
      <c r="F3" s="30" t="s">
        <v>5272</v>
      </c>
      <c r="G3" s="38" t="s">
        <v>5341</v>
      </c>
      <c r="H3" s="30" t="s">
        <v>5272</v>
      </c>
      <c r="I3" s="38" t="s">
        <v>5341</v>
      </c>
    </row>
    <row r="4" spans="2:9">
      <c r="B4" s="1718" t="s">
        <v>6959</v>
      </c>
      <c r="C4" s="1717">
        <v>5000000</v>
      </c>
      <c r="D4" s="1717" t="s">
        <v>3947</v>
      </c>
      <c r="E4" s="1717">
        <v>150000</v>
      </c>
      <c r="F4" s="1717" t="s">
        <v>3567</v>
      </c>
      <c r="G4" s="1717">
        <v>200</v>
      </c>
      <c r="H4" s="1717" t="s">
        <v>6922</v>
      </c>
      <c r="I4" s="1717">
        <v>100</v>
      </c>
    </row>
    <row r="5" spans="2:9">
      <c r="B5" s="1718" t="s">
        <v>6958</v>
      </c>
      <c r="C5" s="1717">
        <v>5000000</v>
      </c>
      <c r="D5" s="1717" t="s">
        <v>3947</v>
      </c>
      <c r="E5" s="1717">
        <v>150000</v>
      </c>
      <c r="F5" s="1717" t="s">
        <v>3567</v>
      </c>
      <c r="G5" s="1717">
        <v>200</v>
      </c>
      <c r="H5" s="1717" t="s">
        <v>6922</v>
      </c>
      <c r="I5" s="1717">
        <v>100</v>
      </c>
    </row>
    <row r="6" spans="2:9">
      <c r="B6" s="1718" t="s">
        <v>6957</v>
      </c>
      <c r="C6" s="1717">
        <v>5000000</v>
      </c>
      <c r="D6" s="1717" t="s">
        <v>3947</v>
      </c>
      <c r="E6" s="1717">
        <v>150000</v>
      </c>
      <c r="F6" s="1717" t="s">
        <v>3567</v>
      </c>
      <c r="G6" s="1717">
        <v>200</v>
      </c>
      <c r="H6" s="1717" t="s">
        <v>6922</v>
      </c>
      <c r="I6" s="1717">
        <v>100</v>
      </c>
    </row>
    <row r="7" spans="2:9">
      <c r="B7" s="1718" t="s">
        <v>6956</v>
      </c>
      <c r="C7" s="1717">
        <v>5000000</v>
      </c>
      <c r="D7" s="1717" t="s">
        <v>3947</v>
      </c>
      <c r="E7" s="1717">
        <v>150000</v>
      </c>
      <c r="F7" s="1717" t="s">
        <v>3567</v>
      </c>
      <c r="G7" s="1717">
        <v>200</v>
      </c>
      <c r="H7" s="1717" t="s">
        <v>6922</v>
      </c>
      <c r="I7" s="1717">
        <v>100</v>
      </c>
    </row>
    <row r="8" spans="2:9">
      <c r="B8" s="1718" t="s">
        <v>6955</v>
      </c>
      <c r="C8" s="1717">
        <v>5000000</v>
      </c>
      <c r="D8" s="1717" t="s">
        <v>3947</v>
      </c>
      <c r="E8" s="1717">
        <v>150000</v>
      </c>
      <c r="F8" s="1717" t="s">
        <v>3567</v>
      </c>
      <c r="G8" s="1717">
        <v>200</v>
      </c>
      <c r="H8" s="1717" t="s">
        <v>6922</v>
      </c>
      <c r="I8" s="1717">
        <v>100</v>
      </c>
    </row>
    <row r="9" spans="2:9">
      <c r="B9" s="1718" t="s">
        <v>6954</v>
      </c>
      <c r="C9" s="1717">
        <v>5000000</v>
      </c>
      <c r="D9" s="1717" t="s">
        <v>3947</v>
      </c>
      <c r="E9" s="1717">
        <v>150000</v>
      </c>
      <c r="F9" s="1717" t="s">
        <v>3567</v>
      </c>
      <c r="G9" s="1717">
        <v>200</v>
      </c>
      <c r="H9" s="1717" t="s">
        <v>6922</v>
      </c>
      <c r="I9" s="1717">
        <v>100</v>
      </c>
    </row>
    <row r="10" spans="2:9">
      <c r="B10" s="1716" t="s">
        <v>6953</v>
      </c>
      <c r="C10" s="1715">
        <v>4000000</v>
      </c>
      <c r="D10" s="1715" t="s">
        <v>3947</v>
      </c>
      <c r="E10" s="1715">
        <v>100000</v>
      </c>
      <c r="F10" s="1715" t="s">
        <v>3567</v>
      </c>
      <c r="G10" s="1715">
        <v>200</v>
      </c>
      <c r="H10" s="1715" t="s">
        <v>6922</v>
      </c>
      <c r="I10" s="1715">
        <v>100</v>
      </c>
    </row>
    <row r="11" spans="2:9">
      <c r="B11" s="1716" t="s">
        <v>6952</v>
      </c>
      <c r="C11" s="1715">
        <v>4000000</v>
      </c>
      <c r="D11" s="1715" t="s">
        <v>3947</v>
      </c>
      <c r="E11" s="1715">
        <v>100000</v>
      </c>
      <c r="F11" s="1715" t="s">
        <v>3567</v>
      </c>
      <c r="G11" s="1715">
        <v>200</v>
      </c>
      <c r="H11" s="1715" t="s">
        <v>6922</v>
      </c>
      <c r="I11" s="1715">
        <v>100</v>
      </c>
    </row>
    <row r="12" spans="2:9">
      <c r="B12" s="1716" t="s">
        <v>6951</v>
      </c>
      <c r="C12" s="1715">
        <v>4000000</v>
      </c>
      <c r="D12" s="1715" t="s">
        <v>3947</v>
      </c>
      <c r="E12" s="1715">
        <v>100000</v>
      </c>
      <c r="F12" s="1715" t="s">
        <v>3567</v>
      </c>
      <c r="G12" s="1715">
        <v>200</v>
      </c>
      <c r="H12" s="1715" t="s">
        <v>6922</v>
      </c>
      <c r="I12" s="1715">
        <v>100</v>
      </c>
    </row>
    <row r="13" spans="2:9">
      <c r="B13" s="1716" t="s">
        <v>6950</v>
      </c>
      <c r="C13" s="1715">
        <v>4000000</v>
      </c>
      <c r="D13" s="1715" t="s">
        <v>3947</v>
      </c>
      <c r="E13" s="1715">
        <v>100000</v>
      </c>
      <c r="F13" s="1715" t="s">
        <v>3567</v>
      </c>
      <c r="G13" s="1715">
        <v>200</v>
      </c>
      <c r="H13" s="1715" t="s">
        <v>6922</v>
      </c>
      <c r="I13" s="1715">
        <v>100</v>
      </c>
    </row>
    <row r="14" spans="2:9">
      <c r="B14" s="1716" t="s">
        <v>6949</v>
      </c>
      <c r="C14" s="1715">
        <v>4000000</v>
      </c>
      <c r="D14" s="1715" t="s">
        <v>3947</v>
      </c>
      <c r="E14" s="1715">
        <v>100000</v>
      </c>
      <c r="F14" s="1715" t="s">
        <v>3567</v>
      </c>
      <c r="G14" s="1715">
        <v>200</v>
      </c>
      <c r="H14" s="1715" t="s">
        <v>6922</v>
      </c>
      <c r="I14" s="1715">
        <v>100</v>
      </c>
    </row>
    <row r="15" spans="2:9">
      <c r="B15" s="1716" t="s">
        <v>6948</v>
      </c>
      <c r="C15" s="1715">
        <v>4000000</v>
      </c>
      <c r="D15" s="1715" t="s">
        <v>3947</v>
      </c>
      <c r="E15" s="1715">
        <v>100000</v>
      </c>
      <c r="F15" s="1715" t="s">
        <v>3567</v>
      </c>
      <c r="G15" s="1715">
        <v>200</v>
      </c>
      <c r="H15" s="1715" t="s">
        <v>6922</v>
      </c>
      <c r="I15" s="1715">
        <v>100</v>
      </c>
    </row>
    <row r="16" spans="2:9">
      <c r="B16" s="1716" t="s">
        <v>6947</v>
      </c>
      <c r="C16" s="1715">
        <v>4000000</v>
      </c>
      <c r="D16" s="1715" t="s">
        <v>3947</v>
      </c>
      <c r="E16" s="1715">
        <v>100000</v>
      </c>
      <c r="F16" s="1715" t="s">
        <v>3567</v>
      </c>
      <c r="G16" s="1715">
        <v>200</v>
      </c>
      <c r="H16" s="1715" t="s">
        <v>6922</v>
      </c>
      <c r="I16" s="1715">
        <v>100</v>
      </c>
    </row>
    <row r="17" spans="2:9">
      <c r="B17" s="1716" t="s">
        <v>6946</v>
      </c>
      <c r="C17" s="1715">
        <v>4000000</v>
      </c>
      <c r="D17" s="1715" t="s">
        <v>3947</v>
      </c>
      <c r="E17" s="1715">
        <v>100000</v>
      </c>
      <c r="F17" s="1715" t="s">
        <v>3567</v>
      </c>
      <c r="G17" s="1715">
        <v>200</v>
      </c>
      <c r="H17" s="1715" t="s">
        <v>6922</v>
      </c>
      <c r="I17" s="1715">
        <v>100</v>
      </c>
    </row>
    <row r="18" spans="2:9">
      <c r="B18" s="1716" t="s">
        <v>6945</v>
      </c>
      <c r="C18" s="1715">
        <v>4000000</v>
      </c>
      <c r="D18" s="1715" t="s">
        <v>3947</v>
      </c>
      <c r="E18" s="1715">
        <v>100000</v>
      </c>
      <c r="F18" s="1715" t="s">
        <v>3567</v>
      </c>
      <c r="G18" s="1715">
        <v>200</v>
      </c>
      <c r="H18" s="1715" t="s">
        <v>6922</v>
      </c>
      <c r="I18" s="1715">
        <v>100</v>
      </c>
    </row>
    <row r="19" spans="2:9">
      <c r="B19" s="1716" t="s">
        <v>6944</v>
      </c>
      <c r="C19" s="1715">
        <v>4000000</v>
      </c>
      <c r="D19" s="1715" t="s">
        <v>3947</v>
      </c>
      <c r="E19" s="1715">
        <v>100000</v>
      </c>
      <c r="F19" s="1715" t="s">
        <v>3567</v>
      </c>
      <c r="G19" s="1715">
        <v>200</v>
      </c>
      <c r="H19" s="1715" t="s">
        <v>6922</v>
      </c>
      <c r="I19" s="1715">
        <v>100</v>
      </c>
    </row>
    <row r="20" spans="2:9">
      <c r="B20" s="1716" t="s">
        <v>6943</v>
      </c>
      <c r="C20" s="1715">
        <v>4000000</v>
      </c>
      <c r="D20" s="1715" t="s">
        <v>3947</v>
      </c>
      <c r="E20" s="1715">
        <v>100000</v>
      </c>
      <c r="F20" s="1715" t="s">
        <v>3567</v>
      </c>
      <c r="G20" s="1715">
        <v>200</v>
      </c>
      <c r="H20" s="1715" t="s">
        <v>6922</v>
      </c>
      <c r="I20" s="1715">
        <v>100</v>
      </c>
    </row>
    <row r="21" spans="2:9">
      <c r="B21" s="1716" t="s">
        <v>6942</v>
      </c>
      <c r="C21" s="1715">
        <v>4000000</v>
      </c>
      <c r="D21" s="1715" t="s">
        <v>3947</v>
      </c>
      <c r="E21" s="1715">
        <v>100000</v>
      </c>
      <c r="F21" s="1715" t="s">
        <v>3567</v>
      </c>
      <c r="G21" s="1715">
        <v>200</v>
      </c>
      <c r="H21" s="1715" t="s">
        <v>6922</v>
      </c>
      <c r="I21" s="1715">
        <v>100</v>
      </c>
    </row>
    <row r="22" spans="2:9">
      <c r="B22" s="1716" t="s">
        <v>6941</v>
      </c>
      <c r="C22" s="1715">
        <v>4000000</v>
      </c>
      <c r="D22" s="1715" t="s">
        <v>3947</v>
      </c>
      <c r="E22" s="1715">
        <v>100000</v>
      </c>
      <c r="F22" s="1715" t="s">
        <v>3567</v>
      </c>
      <c r="G22" s="1715">
        <v>200</v>
      </c>
      <c r="H22" s="1715" t="s">
        <v>6922</v>
      </c>
      <c r="I22" s="1715">
        <v>100</v>
      </c>
    </row>
    <row r="23" spans="2:9">
      <c r="B23" s="1716" t="s">
        <v>6940</v>
      </c>
      <c r="C23" s="1715">
        <v>4000000</v>
      </c>
      <c r="D23" s="1715" t="s">
        <v>3947</v>
      </c>
      <c r="E23" s="1715">
        <v>100000</v>
      </c>
      <c r="F23" s="1715" t="s">
        <v>3567</v>
      </c>
      <c r="G23" s="1715">
        <v>200</v>
      </c>
      <c r="H23" s="1715" t="s">
        <v>6922</v>
      </c>
      <c r="I23" s="1715">
        <v>100</v>
      </c>
    </row>
    <row r="24" spans="2:9">
      <c r="B24" s="1716" t="s">
        <v>6939</v>
      </c>
      <c r="C24" s="1715">
        <v>4000000</v>
      </c>
      <c r="D24" s="1715" t="s">
        <v>3947</v>
      </c>
      <c r="E24" s="1715">
        <v>100000</v>
      </c>
      <c r="F24" s="1715" t="s">
        <v>3567</v>
      </c>
      <c r="G24" s="1715">
        <v>200</v>
      </c>
      <c r="H24" s="1715" t="s">
        <v>6922</v>
      </c>
      <c r="I24" s="1715">
        <v>100</v>
      </c>
    </row>
    <row r="25" spans="2:9">
      <c r="B25" s="1716" t="s">
        <v>6938</v>
      </c>
      <c r="C25" s="1715">
        <v>4000000</v>
      </c>
      <c r="D25" s="1715" t="s">
        <v>3947</v>
      </c>
      <c r="E25" s="1715">
        <v>100000</v>
      </c>
      <c r="F25" s="1715" t="s">
        <v>3567</v>
      </c>
      <c r="G25" s="1715">
        <v>200</v>
      </c>
      <c r="H25" s="1715" t="s">
        <v>6922</v>
      </c>
      <c r="I25" s="1715">
        <v>100</v>
      </c>
    </row>
    <row r="26" spans="2:9">
      <c r="B26" s="1716" t="s">
        <v>6937</v>
      </c>
      <c r="C26" s="1715">
        <v>4000000</v>
      </c>
      <c r="D26" s="1715" t="s">
        <v>3947</v>
      </c>
      <c r="E26" s="1715">
        <v>100000</v>
      </c>
      <c r="F26" s="1715" t="s">
        <v>3567</v>
      </c>
      <c r="G26" s="1715">
        <v>200</v>
      </c>
      <c r="H26" s="1715" t="s">
        <v>6922</v>
      </c>
      <c r="I26" s="1715">
        <v>100</v>
      </c>
    </row>
    <row r="27" spans="2:9">
      <c r="B27" s="1716" t="s">
        <v>6936</v>
      </c>
      <c r="C27" s="1715">
        <v>4000000</v>
      </c>
      <c r="D27" s="1715" t="s">
        <v>3947</v>
      </c>
      <c r="E27" s="1715">
        <v>100000</v>
      </c>
      <c r="F27" s="1715" t="s">
        <v>3567</v>
      </c>
      <c r="G27" s="1715">
        <v>200</v>
      </c>
      <c r="H27" s="1715" t="s">
        <v>6922</v>
      </c>
      <c r="I27" s="1715">
        <v>100</v>
      </c>
    </row>
    <row r="28" spans="2:9">
      <c r="B28" s="1716" t="s">
        <v>6935</v>
      </c>
      <c r="C28" s="1715">
        <v>4000000</v>
      </c>
      <c r="D28" s="1715" t="s">
        <v>3947</v>
      </c>
      <c r="E28" s="1715">
        <v>100000</v>
      </c>
      <c r="F28" s="1715" t="s">
        <v>3567</v>
      </c>
      <c r="G28" s="1715">
        <v>200</v>
      </c>
      <c r="H28" s="1715" t="s">
        <v>6922</v>
      </c>
      <c r="I28" s="1715">
        <v>100</v>
      </c>
    </row>
    <row r="29" spans="2:9">
      <c r="B29" s="1716" t="s">
        <v>6934</v>
      </c>
      <c r="C29" s="1715">
        <v>4000000</v>
      </c>
      <c r="D29" s="1715" t="s">
        <v>3947</v>
      </c>
      <c r="E29" s="1715">
        <v>100000</v>
      </c>
      <c r="F29" s="1715" t="s">
        <v>3567</v>
      </c>
      <c r="G29" s="1715">
        <v>200</v>
      </c>
      <c r="H29" s="1715" t="s">
        <v>6922</v>
      </c>
      <c r="I29" s="1715">
        <v>100</v>
      </c>
    </row>
    <row r="30" spans="2:9">
      <c r="B30" s="1716" t="s">
        <v>6933</v>
      </c>
      <c r="C30" s="1715">
        <v>4000000</v>
      </c>
      <c r="D30" s="1715" t="s">
        <v>3947</v>
      </c>
      <c r="E30" s="1715">
        <v>100000</v>
      </c>
      <c r="F30" s="1715" t="s">
        <v>3567</v>
      </c>
      <c r="G30" s="1715">
        <v>200</v>
      </c>
      <c r="H30" s="1715" t="s">
        <v>6922</v>
      </c>
      <c r="I30" s="1715">
        <v>100</v>
      </c>
    </row>
    <row r="31" spans="2:9">
      <c r="B31" s="1716" t="s">
        <v>6932</v>
      </c>
      <c r="C31" s="1715">
        <v>4000000</v>
      </c>
      <c r="D31" s="1715" t="s">
        <v>3947</v>
      </c>
      <c r="E31" s="1715">
        <v>100000</v>
      </c>
      <c r="F31" s="1715" t="s">
        <v>3567</v>
      </c>
      <c r="G31" s="1715">
        <v>200</v>
      </c>
      <c r="H31" s="1715" t="s">
        <v>6922</v>
      </c>
      <c r="I31" s="1715">
        <v>100</v>
      </c>
    </row>
    <row r="32" spans="2:9">
      <c r="B32" s="1716" t="s">
        <v>6931</v>
      </c>
      <c r="C32" s="1715">
        <v>4000000</v>
      </c>
      <c r="D32" s="1715" t="s">
        <v>3947</v>
      </c>
      <c r="E32" s="1715">
        <v>100000</v>
      </c>
      <c r="F32" s="1715" t="s">
        <v>3567</v>
      </c>
      <c r="G32" s="1715">
        <v>200</v>
      </c>
      <c r="H32" s="1715" t="s">
        <v>6922</v>
      </c>
      <c r="I32" s="1715">
        <v>100</v>
      </c>
    </row>
    <row r="33" spans="2:9">
      <c r="B33" s="1716" t="s">
        <v>6930</v>
      </c>
      <c r="C33" s="1715">
        <v>4000000</v>
      </c>
      <c r="D33" s="1715" t="s">
        <v>3947</v>
      </c>
      <c r="E33" s="1715">
        <v>100000</v>
      </c>
      <c r="F33" s="1715" t="s">
        <v>3567</v>
      </c>
      <c r="G33" s="1715">
        <v>200</v>
      </c>
      <c r="H33" s="1715" t="s">
        <v>6922</v>
      </c>
      <c r="I33" s="1715">
        <v>100</v>
      </c>
    </row>
    <row r="34" spans="2:9">
      <c r="B34" s="1716" t="s">
        <v>6929</v>
      </c>
      <c r="C34" s="1715">
        <v>4000000</v>
      </c>
      <c r="D34" s="1715" t="s">
        <v>3947</v>
      </c>
      <c r="E34" s="1715">
        <v>100000</v>
      </c>
      <c r="F34" s="1715" t="s">
        <v>3567</v>
      </c>
      <c r="G34" s="1715">
        <v>200</v>
      </c>
      <c r="H34" s="1715" t="s">
        <v>6922</v>
      </c>
      <c r="I34" s="1715">
        <v>100</v>
      </c>
    </row>
    <row r="35" spans="2:9">
      <c r="B35" s="1714" t="s">
        <v>6928</v>
      </c>
      <c r="C35" s="1712">
        <v>3000000</v>
      </c>
      <c r="D35" s="1711" t="s">
        <v>3947</v>
      </c>
      <c r="E35" s="1711">
        <v>75000</v>
      </c>
      <c r="F35" s="1711" t="s">
        <v>3567</v>
      </c>
      <c r="G35" s="1711">
        <v>200</v>
      </c>
      <c r="H35" s="1711" t="s">
        <v>6922</v>
      </c>
      <c r="I35" s="1711">
        <v>100</v>
      </c>
    </row>
    <row r="36" spans="2:9">
      <c r="B36" s="1714" t="s">
        <v>6927</v>
      </c>
      <c r="C36" s="1712">
        <v>3000000</v>
      </c>
      <c r="D36" s="1711" t="s">
        <v>3947</v>
      </c>
      <c r="E36" s="1711">
        <v>75000</v>
      </c>
      <c r="F36" s="1711" t="s">
        <v>3567</v>
      </c>
      <c r="G36" s="1711">
        <v>200</v>
      </c>
      <c r="H36" s="1711" t="s">
        <v>6922</v>
      </c>
      <c r="I36" s="1711">
        <v>100</v>
      </c>
    </row>
    <row r="37" spans="2:9">
      <c r="B37" s="1714" t="s">
        <v>6926</v>
      </c>
      <c r="C37" s="1712">
        <v>3000000</v>
      </c>
      <c r="D37" s="1711" t="s">
        <v>3947</v>
      </c>
      <c r="E37" s="1711">
        <v>75000</v>
      </c>
      <c r="F37" s="1711" t="s">
        <v>3567</v>
      </c>
      <c r="G37" s="1711">
        <v>200</v>
      </c>
      <c r="H37" s="1711" t="s">
        <v>6922</v>
      </c>
      <c r="I37" s="1711">
        <v>100</v>
      </c>
    </row>
    <row r="38" spans="2:9">
      <c r="B38" s="1714" t="s">
        <v>6925</v>
      </c>
      <c r="C38" s="1712">
        <v>3000000</v>
      </c>
      <c r="D38" s="1711" t="s">
        <v>3947</v>
      </c>
      <c r="E38" s="1711">
        <v>75000</v>
      </c>
      <c r="F38" s="1711" t="s">
        <v>3567</v>
      </c>
      <c r="G38" s="1711">
        <v>200</v>
      </c>
      <c r="H38" s="1711" t="s">
        <v>6922</v>
      </c>
      <c r="I38" s="1711">
        <v>100</v>
      </c>
    </row>
    <row r="39" spans="2:9">
      <c r="B39" s="1714" t="s">
        <v>6924</v>
      </c>
      <c r="C39" s="1712">
        <v>3000000</v>
      </c>
      <c r="D39" s="1711" t="s">
        <v>3947</v>
      </c>
      <c r="E39" s="1711">
        <v>75000</v>
      </c>
      <c r="F39" s="1711" t="s">
        <v>3567</v>
      </c>
      <c r="G39" s="1711">
        <v>200</v>
      </c>
      <c r="H39" s="1711" t="s">
        <v>6922</v>
      </c>
      <c r="I39" s="1711">
        <v>100</v>
      </c>
    </row>
    <row r="40" spans="2:9">
      <c r="B40" s="1713" t="s">
        <v>6923</v>
      </c>
      <c r="C40" s="1712">
        <v>3000000</v>
      </c>
      <c r="D40" s="1711" t="s">
        <v>3947</v>
      </c>
      <c r="E40" s="1711">
        <v>75000</v>
      </c>
      <c r="F40" s="1711" t="s">
        <v>3567</v>
      </c>
      <c r="G40" s="1711">
        <v>200</v>
      </c>
      <c r="H40" s="1711" t="s">
        <v>6922</v>
      </c>
      <c r="I40" s="1711">
        <v>100</v>
      </c>
    </row>
  </sheetData>
  <phoneticPr fontId="6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C43"/>
  <sheetViews>
    <sheetView workbookViewId="0">
      <selection activeCell="B31" sqref="B31"/>
    </sheetView>
  </sheetViews>
  <sheetFormatPr defaultRowHeight="16.5"/>
  <cols>
    <col min="1" max="1" width="2.875" customWidth="1"/>
    <col min="2" max="2" width="40.75" bestFit="1" customWidth="1"/>
    <col min="3" max="3" width="14.875" bestFit="1" customWidth="1"/>
    <col min="5" max="5" width="40.75" bestFit="1" customWidth="1"/>
    <col min="6" max="6" width="14.875" bestFit="1" customWidth="1"/>
  </cols>
  <sheetData>
    <row r="2" spans="2:3">
      <c r="B2" s="923" t="s">
        <v>7001</v>
      </c>
    </row>
    <row r="3" spans="2:3">
      <c r="B3" s="1142" t="s">
        <v>7000</v>
      </c>
    </row>
    <row r="4" spans="2:3">
      <c r="B4" s="1094" t="s">
        <v>6999</v>
      </c>
    </row>
    <row r="5" spans="2:3">
      <c r="B5" s="1094" t="s">
        <v>6998</v>
      </c>
    </row>
    <row r="6" spans="2:3" ht="40.5">
      <c r="B6" s="30" t="s">
        <v>1216</v>
      </c>
      <c r="C6" s="483" t="s">
        <v>5366</v>
      </c>
    </row>
    <row r="7" spans="2:3">
      <c r="B7" s="1720" t="s">
        <v>6997</v>
      </c>
      <c r="C7" s="1719">
        <v>0.2</v>
      </c>
    </row>
    <row r="8" spans="2:3">
      <c r="B8" s="1720" t="s">
        <v>6996</v>
      </c>
      <c r="C8" s="1719">
        <v>0.2</v>
      </c>
    </row>
    <row r="9" spans="2:3">
      <c r="B9" s="1720" t="s">
        <v>6995</v>
      </c>
      <c r="C9" s="1719">
        <v>0.2</v>
      </c>
    </row>
    <row r="10" spans="2:3">
      <c r="B10" s="1720" t="s">
        <v>6994</v>
      </c>
      <c r="C10" s="1719">
        <v>0.2</v>
      </c>
    </row>
    <row r="11" spans="2:3">
      <c r="B11" s="1720" t="s">
        <v>6993</v>
      </c>
      <c r="C11" s="1719">
        <v>0.2</v>
      </c>
    </row>
    <row r="12" spans="2:3">
      <c r="B12" s="1720" t="s">
        <v>6992</v>
      </c>
      <c r="C12" s="1719">
        <v>0</v>
      </c>
    </row>
    <row r="13" spans="2:3">
      <c r="B13" s="1722" t="s">
        <v>6991</v>
      </c>
      <c r="C13" s="1721">
        <v>0.04</v>
      </c>
    </row>
    <row r="14" spans="2:3">
      <c r="B14" s="1722" t="s">
        <v>6990</v>
      </c>
      <c r="C14" s="1721">
        <v>0.04</v>
      </c>
    </row>
    <row r="15" spans="2:3">
      <c r="B15" s="1722" t="s">
        <v>6989</v>
      </c>
      <c r="C15" s="1721">
        <v>0.04</v>
      </c>
    </row>
    <row r="16" spans="2:3">
      <c r="B16" s="1722" t="s">
        <v>6988</v>
      </c>
      <c r="C16" s="1721">
        <v>0.04</v>
      </c>
    </row>
    <row r="17" spans="2:3">
      <c r="B17" s="1722" t="s">
        <v>6987</v>
      </c>
      <c r="C17" s="1721">
        <v>0.04</v>
      </c>
    </row>
    <row r="18" spans="2:3">
      <c r="B18" s="1722" t="s">
        <v>6986</v>
      </c>
      <c r="C18" s="1721">
        <v>0.04</v>
      </c>
    </row>
    <row r="19" spans="2:3">
      <c r="B19" s="1722" t="s">
        <v>6985</v>
      </c>
      <c r="C19" s="1721">
        <v>0.04</v>
      </c>
    </row>
    <row r="20" spans="2:3">
      <c r="B20" s="1722" t="s">
        <v>6984</v>
      </c>
      <c r="C20" s="1721">
        <v>0.04</v>
      </c>
    </row>
    <row r="21" spans="2:3">
      <c r="B21" s="1722" t="s">
        <v>6983</v>
      </c>
      <c r="C21" s="1721">
        <v>0.04</v>
      </c>
    </row>
    <row r="22" spans="2:3">
      <c r="B22" s="1722" t="s">
        <v>6982</v>
      </c>
      <c r="C22" s="1721">
        <v>0.04</v>
      </c>
    </row>
    <row r="23" spans="2:3">
      <c r="B23" s="1722" t="s">
        <v>6981</v>
      </c>
      <c r="C23" s="1721">
        <v>0.04</v>
      </c>
    </row>
    <row r="24" spans="2:3">
      <c r="B24" s="1722" t="s">
        <v>6980</v>
      </c>
      <c r="C24" s="1721">
        <v>0.04</v>
      </c>
    </row>
    <row r="25" spans="2:3">
      <c r="B25" s="1722" t="s">
        <v>6979</v>
      </c>
      <c r="C25" s="1721">
        <v>0.04</v>
      </c>
    </row>
    <row r="26" spans="2:3">
      <c r="B26" s="1722" t="s">
        <v>6978</v>
      </c>
      <c r="C26" s="1721">
        <v>0.04</v>
      </c>
    </row>
    <row r="27" spans="2:3">
      <c r="B27" s="1722" t="s">
        <v>6977</v>
      </c>
      <c r="C27" s="1721">
        <v>0.04</v>
      </c>
    </row>
    <row r="28" spans="2:3">
      <c r="B28" s="1722" t="s">
        <v>6976</v>
      </c>
      <c r="C28" s="1721">
        <v>0.04</v>
      </c>
    </row>
    <row r="29" spans="2:3">
      <c r="B29" s="1722" t="s">
        <v>6975</v>
      </c>
      <c r="C29" s="1721">
        <v>0.04</v>
      </c>
    </row>
    <row r="30" spans="2:3">
      <c r="B30" s="1722" t="s">
        <v>6974</v>
      </c>
      <c r="C30" s="1721">
        <v>0.04</v>
      </c>
    </row>
    <row r="31" spans="2:3">
      <c r="B31" s="1722" t="s">
        <v>6973</v>
      </c>
      <c r="C31" s="1721">
        <v>0.04</v>
      </c>
    </row>
    <row r="32" spans="2:3">
      <c r="B32" s="1722" t="s">
        <v>6972</v>
      </c>
      <c r="C32" s="1721">
        <v>0.04</v>
      </c>
    </row>
    <row r="33" spans="2:3">
      <c r="B33" s="1722" t="s">
        <v>6971</v>
      </c>
      <c r="C33" s="1721">
        <v>0.04</v>
      </c>
    </row>
    <row r="34" spans="2:3">
      <c r="B34" s="1722" t="s">
        <v>6970</v>
      </c>
      <c r="C34" s="1721">
        <v>0.04</v>
      </c>
    </row>
    <row r="35" spans="2:3">
      <c r="B35" s="1722" t="s">
        <v>6969</v>
      </c>
      <c r="C35" s="1721">
        <v>0.04</v>
      </c>
    </row>
    <row r="36" spans="2:3">
      <c r="B36" s="1722" t="s">
        <v>6968</v>
      </c>
      <c r="C36" s="1721">
        <v>0.04</v>
      </c>
    </row>
    <row r="37" spans="2:3">
      <c r="B37" s="1722" t="s">
        <v>6967</v>
      </c>
      <c r="C37" s="1721">
        <v>0.04</v>
      </c>
    </row>
    <row r="38" spans="2:3">
      <c r="B38" s="1720" t="s">
        <v>6966</v>
      </c>
      <c r="C38" s="1719">
        <v>0.2</v>
      </c>
    </row>
    <row r="39" spans="2:3">
      <c r="B39" s="1720" t="s">
        <v>6965</v>
      </c>
      <c r="C39" s="1719">
        <v>0.1</v>
      </c>
    </row>
    <row r="40" spans="2:3">
      <c r="B40" s="1720" t="s">
        <v>6964</v>
      </c>
      <c r="C40" s="1719">
        <v>0.2</v>
      </c>
    </row>
    <row r="41" spans="2:3">
      <c r="B41" s="1720" t="s">
        <v>6963</v>
      </c>
      <c r="C41" s="1719">
        <v>0.2</v>
      </c>
    </row>
    <row r="42" spans="2:3">
      <c r="B42" s="1720" t="s">
        <v>6962</v>
      </c>
      <c r="C42" s="1719">
        <v>0.1</v>
      </c>
    </row>
    <row r="43" spans="2:3">
      <c r="B43" s="1720" t="s">
        <v>6961</v>
      </c>
      <c r="C43" s="1719">
        <v>0.2</v>
      </c>
    </row>
  </sheetData>
  <phoneticPr fontId="6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7030A0"/>
  </sheetPr>
  <dimension ref="B2:O2003"/>
  <sheetViews>
    <sheetView topLeftCell="A3" workbookViewId="0"/>
  </sheetViews>
  <sheetFormatPr defaultColWidth="9" defaultRowHeight="16.5" customHeight="1"/>
  <cols>
    <col min="1" max="1" width="2.375" customWidth="1"/>
    <col min="2" max="2" width="27.25" customWidth="1"/>
    <col min="3" max="3" width="23" customWidth="1"/>
    <col min="4" max="5" width="24.875" customWidth="1"/>
    <col min="6" max="6" width="5.75" customWidth="1"/>
    <col min="8" max="8" width="9.375" bestFit="1" customWidth="1"/>
    <col min="9" max="10" width="9.125" bestFit="1" customWidth="1"/>
    <col min="11" max="11" width="3.375" customWidth="1"/>
  </cols>
  <sheetData>
    <row r="2" spans="2:15" ht="16.5" customHeight="1" thickBot="1">
      <c r="B2" s="923" t="s">
        <v>6831</v>
      </c>
    </row>
    <row r="3" spans="2:15" ht="50.25" customHeight="1" thickBot="1">
      <c r="B3" s="1527" t="s">
        <v>5585</v>
      </c>
      <c r="C3" s="1528" t="s">
        <v>5991</v>
      </c>
      <c r="D3" s="1528" t="s">
        <v>5992</v>
      </c>
      <c r="E3" s="1528" t="s">
        <v>6832</v>
      </c>
      <c r="G3" s="1704" t="s">
        <v>6906</v>
      </c>
      <c r="H3" s="1705" t="s">
        <v>6907</v>
      </c>
      <c r="I3" s="1705" t="s">
        <v>6908</v>
      </c>
      <c r="J3" s="1706" t="s">
        <v>6909</v>
      </c>
      <c r="L3" s="1704" t="s">
        <v>6910</v>
      </c>
      <c r="M3" s="1705" t="s">
        <v>6911</v>
      </c>
      <c r="N3" s="1705" t="s">
        <v>6912</v>
      </c>
      <c r="O3" s="1706" t="s">
        <v>6913</v>
      </c>
    </row>
    <row r="4" spans="2:15" ht="16.5" hidden="1" customHeight="1" thickBot="1">
      <c r="B4" s="1486">
        <v>1</v>
      </c>
      <c r="C4" s="1487">
        <v>0</v>
      </c>
      <c r="D4" s="1487">
        <v>0</v>
      </c>
      <c r="E4" s="1650">
        <f t="shared" ref="E4:E67" si="0">MOD(ROW()-3,25)</f>
        <v>1</v>
      </c>
      <c r="L4" s="1707">
        <v>121729</v>
      </c>
      <c r="M4" s="1708">
        <v>65936</v>
      </c>
      <c r="N4" s="1708">
        <v>81153</v>
      </c>
      <c r="O4" s="1709">
        <v>71008</v>
      </c>
    </row>
    <row r="5" spans="2:15" ht="16.5" hidden="1" customHeight="1">
      <c r="B5" s="1486">
        <v>2</v>
      </c>
      <c r="C5" s="1487">
        <v>0</v>
      </c>
      <c r="D5" s="1487">
        <v>0</v>
      </c>
      <c r="E5" s="1650">
        <f t="shared" si="0"/>
        <v>2</v>
      </c>
    </row>
    <row r="6" spans="2:15" ht="16.5" hidden="1" customHeight="1">
      <c r="B6" s="1486">
        <v>3</v>
      </c>
      <c r="C6" s="1487">
        <v>0</v>
      </c>
      <c r="D6" s="1487">
        <v>0</v>
      </c>
      <c r="E6" s="1650">
        <f t="shared" si="0"/>
        <v>3</v>
      </c>
    </row>
    <row r="7" spans="2:15" ht="16.5" hidden="1" customHeight="1">
      <c r="B7" s="1486">
        <v>4</v>
      </c>
      <c r="C7" s="1487">
        <v>0</v>
      </c>
      <c r="D7" s="1487">
        <v>0</v>
      </c>
      <c r="E7" s="1650">
        <f t="shared" si="0"/>
        <v>4</v>
      </c>
    </row>
    <row r="8" spans="2:15" ht="16.5" hidden="1" customHeight="1">
      <c r="B8" s="1486">
        <v>5</v>
      </c>
      <c r="C8" s="1487">
        <v>0</v>
      </c>
      <c r="D8" s="1487">
        <v>0</v>
      </c>
      <c r="E8" s="1650">
        <f t="shared" si="0"/>
        <v>5</v>
      </c>
    </row>
    <row r="9" spans="2:15" ht="16.5" hidden="1" customHeight="1">
      <c r="B9" s="1486">
        <v>6</v>
      </c>
      <c r="C9" s="1487">
        <v>0</v>
      </c>
      <c r="D9" s="1487">
        <v>0</v>
      </c>
      <c r="E9" s="1650">
        <f t="shared" si="0"/>
        <v>6</v>
      </c>
    </row>
    <row r="10" spans="2:15" ht="16.5" hidden="1" customHeight="1">
      <c r="B10" s="1486">
        <v>7</v>
      </c>
      <c r="C10" s="1487">
        <v>0</v>
      </c>
      <c r="D10" s="1487">
        <v>0</v>
      </c>
      <c r="E10" s="1650">
        <f t="shared" si="0"/>
        <v>7</v>
      </c>
    </row>
    <row r="11" spans="2:15" ht="16.5" hidden="1" customHeight="1">
      <c r="B11" s="1486">
        <v>8</v>
      </c>
      <c r="C11" s="1487">
        <v>0</v>
      </c>
      <c r="D11" s="1487">
        <v>0</v>
      </c>
      <c r="E11" s="1650">
        <f t="shared" si="0"/>
        <v>8</v>
      </c>
    </row>
    <row r="12" spans="2:15" ht="16.5" hidden="1" customHeight="1">
      <c r="B12" s="1486">
        <v>9</v>
      </c>
      <c r="C12" s="1487">
        <v>0</v>
      </c>
      <c r="D12" s="1487">
        <v>0</v>
      </c>
      <c r="E12" s="1650">
        <f t="shared" si="0"/>
        <v>9</v>
      </c>
    </row>
    <row r="13" spans="2:15" ht="16.5" hidden="1" customHeight="1">
      <c r="B13" s="1486">
        <v>10</v>
      </c>
      <c r="C13" s="1487">
        <v>0</v>
      </c>
      <c r="D13" s="1487">
        <v>0</v>
      </c>
      <c r="E13" s="1650">
        <f t="shared" si="0"/>
        <v>10</v>
      </c>
    </row>
    <row r="14" spans="2:15" ht="16.5" hidden="1" customHeight="1">
      <c r="B14" s="1486">
        <v>11</v>
      </c>
      <c r="C14" s="1487">
        <v>0</v>
      </c>
      <c r="D14" s="1487">
        <v>0</v>
      </c>
      <c r="E14" s="1650">
        <f t="shared" si="0"/>
        <v>11</v>
      </c>
    </row>
    <row r="15" spans="2:15" ht="16.5" hidden="1" customHeight="1">
      <c r="B15" s="1486">
        <v>12</v>
      </c>
      <c r="C15" s="1487">
        <v>0</v>
      </c>
      <c r="D15" s="1487">
        <v>0</v>
      </c>
      <c r="E15" s="1650">
        <f t="shared" si="0"/>
        <v>12</v>
      </c>
    </row>
    <row r="16" spans="2:15" ht="16.5" hidden="1" customHeight="1">
      <c r="B16" s="1486">
        <v>13</v>
      </c>
      <c r="C16" s="1487">
        <v>0</v>
      </c>
      <c r="D16" s="1487">
        <v>0</v>
      </c>
      <c r="E16" s="1650">
        <f t="shared" si="0"/>
        <v>13</v>
      </c>
    </row>
    <row r="17" spans="2:15" ht="16.5" hidden="1" customHeight="1">
      <c r="B17" s="1486">
        <v>14</v>
      </c>
      <c r="C17" s="1487">
        <v>0</v>
      </c>
      <c r="D17" s="1487">
        <v>0</v>
      </c>
      <c r="E17" s="1650">
        <f t="shared" si="0"/>
        <v>14</v>
      </c>
    </row>
    <row r="18" spans="2:15" ht="16.5" hidden="1" customHeight="1">
      <c r="B18" s="1486">
        <v>15</v>
      </c>
      <c r="C18" s="1487">
        <v>0</v>
      </c>
      <c r="D18" s="1487">
        <v>0</v>
      </c>
      <c r="E18" s="1650">
        <f t="shared" si="0"/>
        <v>15</v>
      </c>
    </row>
    <row r="19" spans="2:15" ht="16.5" hidden="1" customHeight="1">
      <c r="B19" s="1486">
        <v>16</v>
      </c>
      <c r="C19" s="1487">
        <v>0</v>
      </c>
      <c r="D19" s="1487">
        <v>0</v>
      </c>
      <c r="E19" s="1650">
        <f t="shared" si="0"/>
        <v>16</v>
      </c>
    </row>
    <row r="20" spans="2:15" ht="16.5" hidden="1" customHeight="1">
      <c r="B20" s="1486">
        <v>17</v>
      </c>
      <c r="C20" s="1487">
        <v>0</v>
      </c>
      <c r="D20" s="1487">
        <v>0</v>
      </c>
      <c r="E20" s="1650">
        <f t="shared" si="0"/>
        <v>17</v>
      </c>
    </row>
    <row r="21" spans="2:15" ht="16.5" hidden="1" customHeight="1">
      <c r="B21" s="1486">
        <v>18</v>
      </c>
      <c r="C21" s="1487">
        <v>0</v>
      </c>
      <c r="D21" s="1487">
        <v>0</v>
      </c>
      <c r="E21" s="1650">
        <f t="shared" si="0"/>
        <v>18</v>
      </c>
    </row>
    <row r="22" spans="2:15" ht="16.5" hidden="1" customHeight="1">
      <c r="B22" s="1486">
        <v>19</v>
      </c>
      <c r="C22" s="1487">
        <v>0</v>
      </c>
      <c r="D22" s="1487">
        <v>0</v>
      </c>
      <c r="E22" s="1650">
        <f t="shared" si="0"/>
        <v>19</v>
      </c>
    </row>
    <row r="23" spans="2:15" ht="16.5" hidden="1" customHeight="1">
      <c r="B23" s="1486">
        <v>20</v>
      </c>
      <c r="C23" s="1487">
        <v>0</v>
      </c>
      <c r="D23" s="1487">
        <v>0</v>
      </c>
      <c r="E23" s="1650">
        <f t="shared" si="0"/>
        <v>20</v>
      </c>
    </row>
    <row r="24" spans="2:15" ht="16.5" hidden="1" customHeight="1">
      <c r="B24" s="1486">
        <v>21</v>
      </c>
      <c r="C24" s="1487">
        <v>0</v>
      </c>
      <c r="D24" s="1487">
        <v>0</v>
      </c>
      <c r="E24" s="1650">
        <f t="shared" si="0"/>
        <v>21</v>
      </c>
    </row>
    <row r="25" spans="2:15" ht="16.5" hidden="1" customHeight="1">
      <c r="B25" s="1486">
        <v>22</v>
      </c>
      <c r="C25" s="1487">
        <v>0</v>
      </c>
      <c r="D25" s="1487">
        <v>0</v>
      </c>
      <c r="E25" s="1650">
        <f t="shared" si="0"/>
        <v>22</v>
      </c>
    </row>
    <row r="26" spans="2:15" ht="16.5" hidden="1" customHeight="1">
      <c r="B26" s="1486">
        <v>23</v>
      </c>
      <c r="C26" s="1487">
        <v>0</v>
      </c>
      <c r="D26" s="1487">
        <v>0</v>
      </c>
      <c r="E26" s="1650">
        <f t="shared" si="0"/>
        <v>23</v>
      </c>
    </row>
    <row r="27" spans="2:15" ht="16.5" hidden="1" customHeight="1" thickBot="1">
      <c r="B27" s="1486">
        <v>24</v>
      </c>
      <c r="C27" s="1487">
        <v>0</v>
      </c>
      <c r="D27" s="1487">
        <v>0</v>
      </c>
      <c r="E27" s="1650">
        <f t="shared" si="0"/>
        <v>24</v>
      </c>
    </row>
    <row r="28" spans="2:15" ht="16.5" customHeight="1" thickBot="1">
      <c r="B28" s="1486">
        <v>25</v>
      </c>
      <c r="C28" s="1487">
        <v>0</v>
      </c>
      <c r="D28" s="1487">
        <v>75</v>
      </c>
      <c r="E28" s="1650">
        <f t="shared" si="0"/>
        <v>0</v>
      </c>
      <c r="G28" s="1707">
        <v>121729</v>
      </c>
      <c r="H28" s="1708">
        <v>65936</v>
      </c>
      <c r="I28" s="1708">
        <v>81153</v>
      </c>
      <c r="J28" s="1709">
        <v>71008</v>
      </c>
      <c r="L28" s="1710">
        <v>7523</v>
      </c>
      <c r="M28" s="1710">
        <v>1523</v>
      </c>
      <c r="N28" s="1710">
        <v>476</v>
      </c>
      <c r="O28" s="1710">
        <v>2464</v>
      </c>
    </row>
    <row r="29" spans="2:15" ht="16.5" hidden="1" customHeight="1">
      <c r="B29" s="1486">
        <v>26</v>
      </c>
      <c r="C29" s="1487">
        <v>0</v>
      </c>
      <c r="D29" s="1487">
        <v>0</v>
      </c>
      <c r="E29" s="1650">
        <f t="shared" si="0"/>
        <v>1</v>
      </c>
    </row>
    <row r="30" spans="2:15" ht="16.5" hidden="1" customHeight="1">
      <c r="B30" s="1486">
        <v>27</v>
      </c>
      <c r="C30" s="1487">
        <v>0</v>
      </c>
      <c r="D30" s="1487">
        <v>0</v>
      </c>
      <c r="E30" s="1650">
        <f t="shared" si="0"/>
        <v>2</v>
      </c>
    </row>
    <row r="31" spans="2:15" ht="16.5" hidden="1" customHeight="1">
      <c r="B31" s="1486">
        <v>28</v>
      </c>
      <c r="C31" s="1487">
        <v>0</v>
      </c>
      <c r="D31" s="1487">
        <v>0</v>
      </c>
      <c r="E31" s="1650">
        <f t="shared" si="0"/>
        <v>3</v>
      </c>
    </row>
    <row r="32" spans="2:15" ht="16.5" hidden="1" customHeight="1">
      <c r="B32" s="1486">
        <v>29</v>
      </c>
      <c r="C32" s="1487">
        <v>0</v>
      </c>
      <c r="D32" s="1487">
        <v>0</v>
      </c>
      <c r="E32" s="1650">
        <f t="shared" si="0"/>
        <v>4</v>
      </c>
    </row>
    <row r="33" spans="2:5" ht="16.5" hidden="1" customHeight="1">
      <c r="B33" s="1486">
        <v>30</v>
      </c>
      <c r="C33" s="1487">
        <v>0</v>
      </c>
      <c r="D33" s="1487">
        <v>0</v>
      </c>
      <c r="E33" s="1650">
        <f t="shared" si="0"/>
        <v>5</v>
      </c>
    </row>
    <row r="34" spans="2:5" ht="16.5" hidden="1" customHeight="1">
      <c r="B34" s="1486">
        <v>31</v>
      </c>
      <c r="C34" s="1487">
        <v>0</v>
      </c>
      <c r="D34" s="1487">
        <v>0</v>
      </c>
      <c r="E34" s="1650">
        <f t="shared" si="0"/>
        <v>6</v>
      </c>
    </row>
    <row r="35" spans="2:5" ht="16.5" hidden="1" customHeight="1">
      <c r="B35" s="1486">
        <v>32</v>
      </c>
      <c r="C35" s="1487">
        <v>0</v>
      </c>
      <c r="D35" s="1487">
        <v>0</v>
      </c>
      <c r="E35" s="1650">
        <f t="shared" si="0"/>
        <v>7</v>
      </c>
    </row>
    <row r="36" spans="2:5" ht="16.5" hidden="1" customHeight="1">
      <c r="B36" s="1486">
        <v>33</v>
      </c>
      <c r="C36" s="1487">
        <v>0</v>
      </c>
      <c r="D36" s="1487">
        <v>0</v>
      </c>
      <c r="E36" s="1650">
        <f t="shared" si="0"/>
        <v>8</v>
      </c>
    </row>
    <row r="37" spans="2:5" ht="16.5" hidden="1" customHeight="1">
      <c r="B37" s="1486">
        <v>34</v>
      </c>
      <c r="C37" s="1487">
        <v>0</v>
      </c>
      <c r="D37" s="1487">
        <v>0</v>
      </c>
      <c r="E37" s="1650">
        <f t="shared" si="0"/>
        <v>9</v>
      </c>
    </row>
    <row r="38" spans="2:5" ht="16.5" hidden="1" customHeight="1">
      <c r="B38" s="1486">
        <v>35</v>
      </c>
      <c r="C38" s="1487">
        <v>0</v>
      </c>
      <c r="D38" s="1487">
        <v>0</v>
      </c>
      <c r="E38" s="1650">
        <f t="shared" si="0"/>
        <v>10</v>
      </c>
    </row>
    <row r="39" spans="2:5" ht="16.5" hidden="1" customHeight="1">
      <c r="B39" s="1486">
        <v>36</v>
      </c>
      <c r="C39" s="1487">
        <v>0</v>
      </c>
      <c r="D39" s="1487">
        <v>0</v>
      </c>
      <c r="E39" s="1650">
        <f t="shared" si="0"/>
        <v>11</v>
      </c>
    </row>
    <row r="40" spans="2:5" ht="16.5" hidden="1" customHeight="1">
      <c r="B40" s="1486">
        <v>37</v>
      </c>
      <c r="C40" s="1487">
        <v>0</v>
      </c>
      <c r="D40" s="1487">
        <v>0</v>
      </c>
      <c r="E40" s="1650">
        <f t="shared" si="0"/>
        <v>12</v>
      </c>
    </row>
    <row r="41" spans="2:5" ht="16.5" hidden="1" customHeight="1">
      <c r="B41" s="1486">
        <v>38</v>
      </c>
      <c r="C41" s="1487">
        <v>0</v>
      </c>
      <c r="D41" s="1487">
        <v>0</v>
      </c>
      <c r="E41" s="1650">
        <f t="shared" si="0"/>
        <v>13</v>
      </c>
    </row>
    <row r="42" spans="2:5" ht="16.5" hidden="1" customHeight="1">
      <c r="B42" s="1486">
        <v>39</v>
      </c>
      <c r="C42" s="1487">
        <v>0</v>
      </c>
      <c r="D42" s="1487">
        <v>0</v>
      </c>
      <c r="E42" s="1650">
        <f t="shared" si="0"/>
        <v>14</v>
      </c>
    </row>
    <row r="43" spans="2:5" ht="16.5" hidden="1" customHeight="1">
      <c r="B43" s="1486">
        <v>40</v>
      </c>
      <c r="C43" s="1487">
        <v>0</v>
      </c>
      <c r="D43" s="1487">
        <v>0</v>
      </c>
      <c r="E43" s="1650">
        <f t="shared" si="0"/>
        <v>15</v>
      </c>
    </row>
    <row r="44" spans="2:5" ht="16.5" hidden="1" customHeight="1">
      <c r="B44" s="1486">
        <v>41</v>
      </c>
      <c r="C44" s="1487">
        <v>0</v>
      </c>
      <c r="D44" s="1487">
        <v>0</v>
      </c>
      <c r="E44" s="1650">
        <f t="shared" si="0"/>
        <v>16</v>
      </c>
    </row>
    <row r="45" spans="2:5" ht="16.5" hidden="1" customHeight="1">
      <c r="B45" s="1486">
        <v>42</v>
      </c>
      <c r="C45" s="1487">
        <v>0</v>
      </c>
      <c r="D45" s="1487">
        <v>0</v>
      </c>
      <c r="E45" s="1650">
        <f t="shared" si="0"/>
        <v>17</v>
      </c>
    </row>
    <row r="46" spans="2:5" ht="16.5" hidden="1" customHeight="1">
      <c r="B46" s="1486">
        <v>43</v>
      </c>
      <c r="C46" s="1487">
        <v>0</v>
      </c>
      <c r="D46" s="1487">
        <v>0</v>
      </c>
      <c r="E46" s="1650">
        <f t="shared" si="0"/>
        <v>18</v>
      </c>
    </row>
    <row r="47" spans="2:5" ht="16.5" hidden="1" customHeight="1">
      <c r="B47" s="1486">
        <v>44</v>
      </c>
      <c r="C47" s="1487">
        <v>0</v>
      </c>
      <c r="D47" s="1487">
        <v>0</v>
      </c>
      <c r="E47" s="1650">
        <f t="shared" si="0"/>
        <v>19</v>
      </c>
    </row>
    <row r="48" spans="2:5" ht="16.5" hidden="1" customHeight="1">
      <c r="B48" s="1486">
        <v>45</v>
      </c>
      <c r="C48" s="1487">
        <v>0</v>
      </c>
      <c r="D48" s="1487">
        <v>0</v>
      </c>
      <c r="E48" s="1650">
        <f t="shared" si="0"/>
        <v>20</v>
      </c>
    </row>
    <row r="49" spans="2:5" ht="16.5" hidden="1" customHeight="1">
      <c r="B49" s="1486">
        <v>46</v>
      </c>
      <c r="C49" s="1487">
        <v>0</v>
      </c>
      <c r="D49" s="1487">
        <v>0</v>
      </c>
      <c r="E49" s="1650">
        <f t="shared" si="0"/>
        <v>21</v>
      </c>
    </row>
    <row r="50" spans="2:5" ht="16.5" hidden="1" customHeight="1">
      <c r="B50" s="1486">
        <v>47</v>
      </c>
      <c r="C50" s="1487">
        <v>0</v>
      </c>
      <c r="D50" s="1487">
        <v>0</v>
      </c>
      <c r="E50" s="1650">
        <f t="shared" si="0"/>
        <v>22</v>
      </c>
    </row>
    <row r="51" spans="2:5" ht="16.5" hidden="1" customHeight="1">
      <c r="B51" s="1486">
        <v>48</v>
      </c>
      <c r="C51" s="1487">
        <v>0</v>
      </c>
      <c r="D51" s="1487">
        <v>0</v>
      </c>
      <c r="E51" s="1650">
        <f t="shared" si="0"/>
        <v>23</v>
      </c>
    </row>
    <row r="52" spans="2:5" ht="16.5" hidden="1" customHeight="1">
      <c r="B52" s="1486">
        <v>49</v>
      </c>
      <c r="C52" s="1487">
        <v>0</v>
      </c>
      <c r="D52" s="1487">
        <v>0</v>
      </c>
      <c r="E52" s="1650">
        <f t="shared" si="0"/>
        <v>24</v>
      </c>
    </row>
    <row r="53" spans="2:5" ht="16.5" customHeight="1">
      <c r="B53" s="1486">
        <v>50</v>
      </c>
      <c r="C53" s="1487">
        <v>1250</v>
      </c>
      <c r="D53" s="1487">
        <v>0</v>
      </c>
      <c r="E53" s="1650">
        <f t="shared" si="0"/>
        <v>0</v>
      </c>
    </row>
    <row r="54" spans="2:5" ht="16.5" hidden="1" customHeight="1">
      <c r="B54" s="1486">
        <v>51</v>
      </c>
      <c r="C54" s="1487">
        <v>0</v>
      </c>
      <c r="D54" s="1487">
        <v>0</v>
      </c>
      <c r="E54" s="1650">
        <f t="shared" si="0"/>
        <v>1</v>
      </c>
    </row>
    <row r="55" spans="2:5" ht="16.5" hidden="1" customHeight="1">
      <c r="B55" s="1486">
        <v>52</v>
      </c>
      <c r="C55" s="1487">
        <v>0</v>
      </c>
      <c r="D55" s="1487">
        <v>0</v>
      </c>
      <c r="E55" s="1650">
        <f t="shared" si="0"/>
        <v>2</v>
      </c>
    </row>
    <row r="56" spans="2:5" ht="16.5" hidden="1" customHeight="1">
      <c r="B56" s="1486">
        <v>53</v>
      </c>
      <c r="C56" s="1487">
        <v>0</v>
      </c>
      <c r="D56" s="1487">
        <v>0</v>
      </c>
      <c r="E56" s="1650">
        <f t="shared" si="0"/>
        <v>3</v>
      </c>
    </row>
    <row r="57" spans="2:5" ht="16.5" hidden="1" customHeight="1">
      <c r="B57" s="1486">
        <v>54</v>
      </c>
      <c r="C57" s="1487">
        <v>0</v>
      </c>
      <c r="D57" s="1487">
        <v>0</v>
      </c>
      <c r="E57" s="1650">
        <f t="shared" si="0"/>
        <v>4</v>
      </c>
    </row>
    <row r="58" spans="2:5" ht="16.5" hidden="1" customHeight="1">
      <c r="B58" s="1486">
        <v>55</v>
      </c>
      <c r="C58" s="1487">
        <v>0</v>
      </c>
      <c r="D58" s="1487">
        <v>0</v>
      </c>
      <c r="E58" s="1650">
        <f t="shared" si="0"/>
        <v>5</v>
      </c>
    </row>
    <row r="59" spans="2:5" ht="16.5" hidden="1" customHeight="1">
      <c r="B59" s="1486">
        <v>56</v>
      </c>
      <c r="C59" s="1487">
        <v>0</v>
      </c>
      <c r="D59" s="1487">
        <v>0</v>
      </c>
      <c r="E59" s="1650">
        <f t="shared" si="0"/>
        <v>6</v>
      </c>
    </row>
    <row r="60" spans="2:5" ht="16.5" hidden="1" customHeight="1">
      <c r="B60" s="1486">
        <v>57</v>
      </c>
      <c r="C60" s="1487">
        <v>0</v>
      </c>
      <c r="D60" s="1487">
        <v>0</v>
      </c>
      <c r="E60" s="1650">
        <f t="shared" si="0"/>
        <v>7</v>
      </c>
    </row>
    <row r="61" spans="2:5" ht="16.5" hidden="1" customHeight="1">
      <c r="B61" s="1486">
        <v>58</v>
      </c>
      <c r="C61" s="1487">
        <v>0</v>
      </c>
      <c r="D61" s="1487">
        <v>0</v>
      </c>
      <c r="E61" s="1650">
        <f t="shared" si="0"/>
        <v>8</v>
      </c>
    </row>
    <row r="62" spans="2:5" ht="16.5" hidden="1" customHeight="1">
      <c r="B62" s="1486">
        <v>59</v>
      </c>
      <c r="C62" s="1487">
        <v>0</v>
      </c>
      <c r="D62" s="1487">
        <v>0</v>
      </c>
      <c r="E62" s="1650">
        <f t="shared" si="0"/>
        <v>9</v>
      </c>
    </row>
    <row r="63" spans="2:5" ht="16.5" hidden="1" customHeight="1">
      <c r="B63" s="1486">
        <v>60</v>
      </c>
      <c r="C63" s="1487">
        <v>0</v>
      </c>
      <c r="D63" s="1487">
        <v>0</v>
      </c>
      <c r="E63" s="1650">
        <f t="shared" si="0"/>
        <v>10</v>
      </c>
    </row>
    <row r="64" spans="2:5" ht="16.5" hidden="1" customHeight="1">
      <c r="B64" s="1486">
        <v>61</v>
      </c>
      <c r="C64" s="1487">
        <v>0</v>
      </c>
      <c r="D64" s="1487">
        <v>0</v>
      </c>
      <c r="E64" s="1650">
        <f t="shared" si="0"/>
        <v>11</v>
      </c>
    </row>
    <row r="65" spans="2:5" ht="16.5" hidden="1" customHeight="1">
      <c r="B65" s="1486">
        <v>62</v>
      </c>
      <c r="C65" s="1487">
        <v>0</v>
      </c>
      <c r="D65" s="1487">
        <v>0</v>
      </c>
      <c r="E65" s="1650">
        <f t="shared" si="0"/>
        <v>12</v>
      </c>
    </row>
    <row r="66" spans="2:5" ht="16.5" hidden="1" customHeight="1">
      <c r="B66" s="1486">
        <v>63</v>
      </c>
      <c r="C66" s="1487">
        <v>0</v>
      </c>
      <c r="D66" s="1487">
        <v>0</v>
      </c>
      <c r="E66" s="1650">
        <f t="shared" si="0"/>
        <v>13</v>
      </c>
    </row>
    <row r="67" spans="2:5" ht="16.5" hidden="1" customHeight="1">
      <c r="B67" s="1486">
        <v>64</v>
      </c>
      <c r="C67" s="1487">
        <v>0</v>
      </c>
      <c r="D67" s="1487">
        <v>0</v>
      </c>
      <c r="E67" s="1650">
        <f t="shared" si="0"/>
        <v>14</v>
      </c>
    </row>
    <row r="68" spans="2:5" ht="16.5" hidden="1" customHeight="1">
      <c r="B68" s="1486">
        <v>65</v>
      </c>
      <c r="C68" s="1487">
        <v>0</v>
      </c>
      <c r="D68" s="1487">
        <v>0</v>
      </c>
      <c r="E68" s="1650">
        <f t="shared" ref="E68:E131" si="1">MOD(ROW()-3,25)</f>
        <v>15</v>
      </c>
    </row>
    <row r="69" spans="2:5" ht="16.5" hidden="1" customHeight="1">
      <c r="B69" s="1486">
        <v>66</v>
      </c>
      <c r="C69" s="1487">
        <v>0</v>
      </c>
      <c r="D69" s="1487">
        <v>0</v>
      </c>
      <c r="E69" s="1650">
        <f t="shared" si="1"/>
        <v>16</v>
      </c>
    </row>
    <row r="70" spans="2:5" ht="16.5" hidden="1" customHeight="1">
      <c r="B70" s="1486">
        <v>67</v>
      </c>
      <c r="C70" s="1487">
        <v>0</v>
      </c>
      <c r="D70" s="1487">
        <v>0</v>
      </c>
      <c r="E70" s="1650">
        <f t="shared" si="1"/>
        <v>17</v>
      </c>
    </row>
    <row r="71" spans="2:5" ht="16.5" hidden="1" customHeight="1">
      <c r="B71" s="1486">
        <v>68</v>
      </c>
      <c r="C71" s="1487">
        <v>0</v>
      </c>
      <c r="D71" s="1487">
        <v>0</v>
      </c>
      <c r="E71" s="1650">
        <f t="shared" si="1"/>
        <v>18</v>
      </c>
    </row>
    <row r="72" spans="2:5" ht="16.5" hidden="1" customHeight="1">
      <c r="B72" s="1486">
        <v>69</v>
      </c>
      <c r="C72" s="1487">
        <v>0</v>
      </c>
      <c r="D72" s="1487">
        <v>0</v>
      </c>
      <c r="E72" s="1650">
        <f t="shared" si="1"/>
        <v>19</v>
      </c>
    </row>
    <row r="73" spans="2:5" ht="16.5" hidden="1" customHeight="1">
      <c r="B73" s="1486">
        <v>70</v>
      </c>
      <c r="C73" s="1487">
        <v>0</v>
      </c>
      <c r="D73" s="1487">
        <v>0</v>
      </c>
      <c r="E73" s="1650">
        <f t="shared" si="1"/>
        <v>20</v>
      </c>
    </row>
    <row r="74" spans="2:5" ht="16.5" hidden="1" customHeight="1">
      <c r="B74" s="1486">
        <v>71</v>
      </c>
      <c r="C74" s="1487">
        <v>0</v>
      </c>
      <c r="D74" s="1487">
        <v>0</v>
      </c>
      <c r="E74" s="1650">
        <f t="shared" si="1"/>
        <v>21</v>
      </c>
    </row>
    <row r="75" spans="2:5" ht="16.5" hidden="1" customHeight="1">
      <c r="B75" s="1486">
        <v>72</v>
      </c>
      <c r="C75" s="1487">
        <v>0</v>
      </c>
      <c r="D75" s="1487">
        <v>0</v>
      </c>
      <c r="E75" s="1650">
        <f t="shared" si="1"/>
        <v>22</v>
      </c>
    </row>
    <row r="76" spans="2:5" ht="16.5" hidden="1" customHeight="1">
      <c r="B76" s="1486">
        <v>73</v>
      </c>
      <c r="C76" s="1487">
        <v>0</v>
      </c>
      <c r="D76" s="1487">
        <v>0</v>
      </c>
      <c r="E76" s="1650">
        <f t="shared" si="1"/>
        <v>23</v>
      </c>
    </row>
    <row r="77" spans="2:5" ht="16.5" hidden="1" customHeight="1">
      <c r="B77" s="1486">
        <v>74</v>
      </c>
      <c r="C77" s="1487">
        <v>0</v>
      </c>
      <c r="D77" s="1487">
        <v>0</v>
      </c>
      <c r="E77" s="1650">
        <f t="shared" si="1"/>
        <v>24</v>
      </c>
    </row>
    <row r="78" spans="2:5" ht="16.5" customHeight="1">
      <c r="B78" s="1486">
        <v>75</v>
      </c>
      <c r="C78" s="1487">
        <v>0</v>
      </c>
      <c r="D78" s="1487">
        <f>D28+75</f>
        <v>150</v>
      </c>
      <c r="E78" s="1650">
        <f t="shared" si="1"/>
        <v>0</v>
      </c>
    </row>
    <row r="79" spans="2:5" ht="16.5" hidden="1" customHeight="1">
      <c r="B79" s="1486">
        <v>76</v>
      </c>
      <c r="C79" s="1487">
        <v>0</v>
      </c>
      <c r="D79" s="1487">
        <v>0</v>
      </c>
      <c r="E79" s="1650">
        <f t="shared" si="1"/>
        <v>1</v>
      </c>
    </row>
    <row r="80" spans="2:5" ht="16.5" hidden="1" customHeight="1">
      <c r="B80" s="1486">
        <v>77</v>
      </c>
      <c r="C80" s="1487">
        <v>0</v>
      </c>
      <c r="D80" s="1487">
        <v>0</v>
      </c>
      <c r="E80" s="1650">
        <f t="shared" si="1"/>
        <v>2</v>
      </c>
    </row>
    <row r="81" spans="2:5" ht="16.5" hidden="1" customHeight="1">
      <c r="B81" s="1486">
        <v>78</v>
      </c>
      <c r="C81" s="1487">
        <v>0</v>
      </c>
      <c r="D81" s="1487">
        <v>0</v>
      </c>
      <c r="E81" s="1650">
        <f t="shared" si="1"/>
        <v>3</v>
      </c>
    </row>
    <row r="82" spans="2:5" ht="16.5" hidden="1" customHeight="1">
      <c r="B82" s="1486">
        <v>79</v>
      </c>
      <c r="C82" s="1487">
        <v>0</v>
      </c>
      <c r="D82" s="1487">
        <v>0</v>
      </c>
      <c r="E82" s="1650">
        <f t="shared" si="1"/>
        <v>4</v>
      </c>
    </row>
    <row r="83" spans="2:5" ht="16.5" hidden="1" customHeight="1">
      <c r="B83" s="1486">
        <v>80</v>
      </c>
      <c r="C83" s="1487">
        <v>0</v>
      </c>
      <c r="D83" s="1487">
        <v>0</v>
      </c>
      <c r="E83" s="1650">
        <f t="shared" si="1"/>
        <v>5</v>
      </c>
    </row>
    <row r="84" spans="2:5" ht="16.5" hidden="1" customHeight="1">
      <c r="B84" s="1486">
        <v>81</v>
      </c>
      <c r="C84" s="1487">
        <v>0</v>
      </c>
      <c r="D84" s="1487">
        <v>0</v>
      </c>
      <c r="E84" s="1650">
        <f t="shared" si="1"/>
        <v>6</v>
      </c>
    </row>
    <row r="85" spans="2:5" ht="16.5" hidden="1" customHeight="1">
      <c r="B85" s="1486">
        <v>82</v>
      </c>
      <c r="C85" s="1487">
        <v>0</v>
      </c>
      <c r="D85" s="1487">
        <v>0</v>
      </c>
      <c r="E85" s="1650">
        <f t="shared" si="1"/>
        <v>7</v>
      </c>
    </row>
    <row r="86" spans="2:5" ht="16.5" hidden="1" customHeight="1">
      <c r="B86" s="1486">
        <v>83</v>
      </c>
      <c r="C86" s="1487">
        <v>0</v>
      </c>
      <c r="D86" s="1487">
        <v>0</v>
      </c>
      <c r="E86" s="1650">
        <f t="shared" si="1"/>
        <v>8</v>
      </c>
    </row>
    <row r="87" spans="2:5" ht="16.5" hidden="1" customHeight="1">
      <c r="B87" s="1486">
        <v>84</v>
      </c>
      <c r="C87" s="1487">
        <v>0</v>
      </c>
      <c r="D87" s="1487">
        <v>0</v>
      </c>
      <c r="E87" s="1650">
        <f t="shared" si="1"/>
        <v>9</v>
      </c>
    </row>
    <row r="88" spans="2:5" ht="16.5" hidden="1" customHeight="1">
      <c r="B88" s="1486">
        <v>85</v>
      </c>
      <c r="C88" s="1487">
        <v>0</v>
      </c>
      <c r="D88" s="1487">
        <v>0</v>
      </c>
      <c r="E88" s="1650">
        <f t="shared" si="1"/>
        <v>10</v>
      </c>
    </row>
    <row r="89" spans="2:5" ht="16.5" hidden="1" customHeight="1">
      <c r="B89" s="1486">
        <v>86</v>
      </c>
      <c r="C89" s="1487">
        <v>0</v>
      </c>
      <c r="D89" s="1487">
        <v>0</v>
      </c>
      <c r="E89" s="1650">
        <f t="shared" si="1"/>
        <v>11</v>
      </c>
    </row>
    <row r="90" spans="2:5" ht="16.5" hidden="1" customHeight="1">
      <c r="B90" s="1486">
        <v>87</v>
      </c>
      <c r="C90" s="1487">
        <v>0</v>
      </c>
      <c r="D90" s="1487">
        <v>0</v>
      </c>
      <c r="E90" s="1650">
        <f t="shared" si="1"/>
        <v>12</v>
      </c>
    </row>
    <row r="91" spans="2:5" ht="16.5" hidden="1" customHeight="1">
      <c r="B91" s="1486">
        <v>88</v>
      </c>
      <c r="C91" s="1487">
        <v>0</v>
      </c>
      <c r="D91" s="1487">
        <v>0</v>
      </c>
      <c r="E91" s="1650">
        <f t="shared" si="1"/>
        <v>13</v>
      </c>
    </row>
    <row r="92" spans="2:5" ht="16.5" hidden="1" customHeight="1">
      <c r="B92" s="1486">
        <v>89</v>
      </c>
      <c r="C92" s="1487">
        <v>0</v>
      </c>
      <c r="D92" s="1487">
        <v>0</v>
      </c>
      <c r="E92" s="1650">
        <f t="shared" si="1"/>
        <v>14</v>
      </c>
    </row>
    <row r="93" spans="2:5" ht="16.5" hidden="1" customHeight="1">
      <c r="B93" s="1486">
        <v>90</v>
      </c>
      <c r="C93" s="1487">
        <v>0</v>
      </c>
      <c r="D93" s="1487">
        <v>0</v>
      </c>
      <c r="E93" s="1650">
        <f t="shared" si="1"/>
        <v>15</v>
      </c>
    </row>
    <row r="94" spans="2:5" ht="16.5" hidden="1" customHeight="1">
      <c r="B94" s="1486">
        <v>91</v>
      </c>
      <c r="C94" s="1487">
        <v>0</v>
      </c>
      <c r="D94" s="1487">
        <v>0</v>
      </c>
      <c r="E94" s="1650">
        <f t="shared" si="1"/>
        <v>16</v>
      </c>
    </row>
    <row r="95" spans="2:5" ht="16.5" hidden="1" customHeight="1">
      <c r="B95" s="1486">
        <v>92</v>
      </c>
      <c r="C95" s="1487">
        <v>0</v>
      </c>
      <c r="D95" s="1487">
        <v>0</v>
      </c>
      <c r="E95" s="1650">
        <f t="shared" si="1"/>
        <v>17</v>
      </c>
    </row>
    <row r="96" spans="2:5" ht="16.5" hidden="1" customHeight="1">
      <c r="B96" s="1486">
        <v>93</v>
      </c>
      <c r="C96" s="1487">
        <v>0</v>
      </c>
      <c r="D96" s="1487">
        <v>0</v>
      </c>
      <c r="E96" s="1650">
        <f t="shared" si="1"/>
        <v>18</v>
      </c>
    </row>
    <row r="97" spans="2:5" ht="16.5" hidden="1" customHeight="1">
      <c r="B97" s="1486">
        <v>94</v>
      </c>
      <c r="C97" s="1487">
        <v>0</v>
      </c>
      <c r="D97" s="1487">
        <v>0</v>
      </c>
      <c r="E97" s="1650">
        <f t="shared" si="1"/>
        <v>19</v>
      </c>
    </row>
    <row r="98" spans="2:5" ht="16.5" hidden="1" customHeight="1">
      <c r="B98" s="1486">
        <v>95</v>
      </c>
      <c r="C98" s="1487">
        <v>0</v>
      </c>
      <c r="D98" s="1487">
        <v>0</v>
      </c>
      <c r="E98" s="1650">
        <f t="shared" si="1"/>
        <v>20</v>
      </c>
    </row>
    <row r="99" spans="2:5" ht="16.5" hidden="1" customHeight="1">
      <c r="B99" s="1486">
        <v>96</v>
      </c>
      <c r="C99" s="1487">
        <v>0</v>
      </c>
      <c r="D99" s="1487">
        <v>0</v>
      </c>
      <c r="E99" s="1650">
        <f t="shared" si="1"/>
        <v>21</v>
      </c>
    </row>
    <row r="100" spans="2:5" ht="16.5" hidden="1" customHeight="1">
      <c r="B100" s="1486">
        <v>97</v>
      </c>
      <c r="C100" s="1487">
        <v>0</v>
      </c>
      <c r="D100" s="1487">
        <v>0</v>
      </c>
      <c r="E100" s="1650">
        <f t="shared" si="1"/>
        <v>22</v>
      </c>
    </row>
    <row r="101" spans="2:5" ht="16.5" hidden="1" customHeight="1">
      <c r="B101" s="1486">
        <v>98</v>
      </c>
      <c r="C101" s="1487">
        <v>0</v>
      </c>
      <c r="D101" s="1487">
        <v>0</v>
      </c>
      <c r="E101" s="1650">
        <f t="shared" si="1"/>
        <v>23</v>
      </c>
    </row>
    <row r="102" spans="2:5" ht="16.5" hidden="1" customHeight="1">
      <c r="B102" s="1486">
        <v>99</v>
      </c>
      <c r="C102" s="1487">
        <v>0</v>
      </c>
      <c r="D102" s="1487">
        <v>0</v>
      </c>
      <c r="E102" s="1650">
        <f t="shared" si="1"/>
        <v>24</v>
      </c>
    </row>
    <row r="103" spans="2:5" ht="16.5" customHeight="1">
      <c r="B103" s="1486">
        <v>100</v>
      </c>
      <c r="C103" s="1487">
        <f>C53+1250</f>
        <v>2500</v>
      </c>
      <c r="D103" s="1487">
        <v>0</v>
      </c>
      <c r="E103" s="1650">
        <f t="shared" si="1"/>
        <v>0</v>
      </c>
    </row>
    <row r="104" spans="2:5" ht="16.5" hidden="1" customHeight="1">
      <c r="B104" s="1486">
        <v>101</v>
      </c>
      <c r="C104" s="1487">
        <v>0</v>
      </c>
      <c r="D104" s="1487">
        <v>0</v>
      </c>
      <c r="E104" s="1650">
        <f t="shared" si="1"/>
        <v>1</v>
      </c>
    </row>
    <row r="105" spans="2:5" ht="16.5" hidden="1" customHeight="1">
      <c r="B105" s="1486">
        <v>102</v>
      </c>
      <c r="C105" s="1487">
        <v>0</v>
      </c>
      <c r="D105" s="1487">
        <v>0</v>
      </c>
      <c r="E105" s="1650">
        <f t="shared" si="1"/>
        <v>2</v>
      </c>
    </row>
    <row r="106" spans="2:5" ht="16.5" hidden="1" customHeight="1">
      <c r="B106" s="1486">
        <v>103</v>
      </c>
      <c r="C106" s="1487">
        <v>0</v>
      </c>
      <c r="D106" s="1487">
        <v>0</v>
      </c>
      <c r="E106" s="1650">
        <f t="shared" si="1"/>
        <v>3</v>
      </c>
    </row>
    <row r="107" spans="2:5" ht="16.5" hidden="1" customHeight="1">
      <c r="B107" s="1486">
        <v>104</v>
      </c>
      <c r="C107" s="1487">
        <v>0</v>
      </c>
      <c r="D107" s="1487">
        <v>0</v>
      </c>
      <c r="E107" s="1650">
        <f t="shared" si="1"/>
        <v>4</v>
      </c>
    </row>
    <row r="108" spans="2:5" ht="16.5" hidden="1" customHeight="1">
      <c r="B108" s="1486">
        <v>105</v>
      </c>
      <c r="C108" s="1487">
        <v>0</v>
      </c>
      <c r="D108" s="1487">
        <v>0</v>
      </c>
      <c r="E108" s="1650">
        <f t="shared" si="1"/>
        <v>5</v>
      </c>
    </row>
    <row r="109" spans="2:5" ht="16.5" hidden="1" customHeight="1">
      <c r="B109" s="1486">
        <v>106</v>
      </c>
      <c r="C109" s="1487">
        <v>0</v>
      </c>
      <c r="D109" s="1487">
        <v>0</v>
      </c>
      <c r="E109" s="1650">
        <f t="shared" si="1"/>
        <v>6</v>
      </c>
    </row>
    <row r="110" spans="2:5" ht="16.5" hidden="1" customHeight="1">
      <c r="B110" s="1486">
        <v>107</v>
      </c>
      <c r="C110" s="1487">
        <v>0</v>
      </c>
      <c r="D110" s="1487">
        <v>0</v>
      </c>
      <c r="E110" s="1650">
        <f t="shared" si="1"/>
        <v>7</v>
      </c>
    </row>
    <row r="111" spans="2:5" ht="16.5" hidden="1" customHeight="1">
      <c r="B111" s="1486">
        <v>108</v>
      </c>
      <c r="C111" s="1487">
        <v>0</v>
      </c>
      <c r="D111" s="1487">
        <v>0</v>
      </c>
      <c r="E111" s="1650">
        <f t="shared" si="1"/>
        <v>8</v>
      </c>
    </row>
    <row r="112" spans="2:5" ht="16.5" hidden="1" customHeight="1">
      <c r="B112" s="1486">
        <v>109</v>
      </c>
      <c r="C112" s="1487">
        <v>0</v>
      </c>
      <c r="D112" s="1487">
        <v>0</v>
      </c>
      <c r="E112" s="1650">
        <f t="shared" si="1"/>
        <v>9</v>
      </c>
    </row>
    <row r="113" spans="2:7" ht="16.5" hidden="1" customHeight="1">
      <c r="B113" s="1486">
        <v>110</v>
      </c>
      <c r="C113" s="1487">
        <v>0</v>
      </c>
      <c r="D113" s="1487">
        <v>0</v>
      </c>
      <c r="E113" s="1650">
        <f t="shared" si="1"/>
        <v>10</v>
      </c>
    </row>
    <row r="114" spans="2:7" ht="16.5" hidden="1" customHeight="1">
      <c r="B114" s="1486">
        <v>111</v>
      </c>
      <c r="C114" s="1487">
        <v>0</v>
      </c>
      <c r="D114" s="1487">
        <v>0</v>
      </c>
      <c r="E114" s="1650">
        <f t="shared" si="1"/>
        <v>11</v>
      </c>
    </row>
    <row r="115" spans="2:7" ht="16.5" hidden="1" customHeight="1">
      <c r="B115" s="1486">
        <v>112</v>
      </c>
      <c r="C115" s="1487">
        <v>0</v>
      </c>
      <c r="D115" s="1487">
        <v>0</v>
      </c>
      <c r="E115" s="1650">
        <f t="shared" si="1"/>
        <v>12</v>
      </c>
    </row>
    <row r="116" spans="2:7" ht="16.5" hidden="1" customHeight="1">
      <c r="B116" s="1486">
        <v>113</v>
      </c>
      <c r="C116" s="1487">
        <v>0</v>
      </c>
      <c r="D116" s="1487">
        <v>0</v>
      </c>
      <c r="E116" s="1650">
        <f t="shared" si="1"/>
        <v>13</v>
      </c>
    </row>
    <row r="117" spans="2:7" ht="16.5" hidden="1" customHeight="1">
      <c r="B117" s="1486">
        <v>114</v>
      </c>
      <c r="C117" s="1487">
        <v>0</v>
      </c>
      <c r="D117" s="1487">
        <v>0</v>
      </c>
      <c r="E117" s="1650">
        <f t="shared" si="1"/>
        <v>14</v>
      </c>
    </row>
    <row r="118" spans="2:7" ht="16.5" hidden="1" customHeight="1">
      <c r="B118" s="1486">
        <v>115</v>
      </c>
      <c r="C118" s="1487">
        <v>0</v>
      </c>
      <c r="D118" s="1487">
        <v>0</v>
      </c>
      <c r="E118" s="1650">
        <f t="shared" si="1"/>
        <v>15</v>
      </c>
    </row>
    <row r="119" spans="2:7" ht="16.5" hidden="1" customHeight="1">
      <c r="B119" s="1486">
        <v>116</v>
      </c>
      <c r="C119" s="1487">
        <v>0</v>
      </c>
      <c r="D119" s="1487">
        <v>0</v>
      </c>
      <c r="E119" s="1650">
        <f t="shared" si="1"/>
        <v>16</v>
      </c>
    </row>
    <row r="120" spans="2:7" ht="16.5" hidden="1" customHeight="1">
      <c r="B120" s="1486">
        <v>117</v>
      </c>
      <c r="C120" s="1487">
        <v>0</v>
      </c>
      <c r="D120" s="1487">
        <v>0</v>
      </c>
      <c r="E120" s="1650">
        <f t="shared" si="1"/>
        <v>17</v>
      </c>
    </row>
    <row r="121" spans="2:7" ht="16.5" hidden="1" customHeight="1">
      <c r="B121" s="1486">
        <v>118</v>
      </c>
      <c r="C121" s="1487">
        <v>0</v>
      </c>
      <c r="D121" s="1487">
        <v>0</v>
      </c>
      <c r="E121" s="1650">
        <f t="shared" si="1"/>
        <v>18</v>
      </c>
    </row>
    <row r="122" spans="2:7" ht="16.5" hidden="1" customHeight="1">
      <c r="B122" s="1486">
        <v>119</v>
      </c>
      <c r="C122" s="1487">
        <v>0</v>
      </c>
      <c r="D122" s="1487">
        <v>0</v>
      </c>
      <c r="E122" s="1650">
        <f t="shared" si="1"/>
        <v>19</v>
      </c>
    </row>
    <row r="123" spans="2:7" ht="16.5" hidden="1" customHeight="1">
      <c r="B123" s="1486">
        <v>120</v>
      </c>
      <c r="C123" s="1487">
        <v>0</v>
      </c>
      <c r="D123" s="1487">
        <v>0</v>
      </c>
      <c r="E123" s="1650">
        <f t="shared" si="1"/>
        <v>20</v>
      </c>
    </row>
    <row r="124" spans="2:7" ht="16.5" hidden="1" customHeight="1">
      <c r="B124" s="1486">
        <v>121</v>
      </c>
      <c r="C124" s="1487">
        <v>0</v>
      </c>
      <c r="D124" s="1487">
        <v>0</v>
      </c>
      <c r="E124" s="1650">
        <f t="shared" si="1"/>
        <v>21</v>
      </c>
    </row>
    <row r="125" spans="2:7" ht="16.5" hidden="1" customHeight="1">
      <c r="B125" s="1486">
        <v>122</v>
      </c>
      <c r="C125" s="1487">
        <v>0</v>
      </c>
      <c r="D125" s="1487">
        <v>0</v>
      </c>
      <c r="E125" s="1650">
        <f t="shared" si="1"/>
        <v>22</v>
      </c>
    </row>
    <row r="126" spans="2:7" ht="16.5" hidden="1" customHeight="1">
      <c r="B126" s="1486">
        <v>123</v>
      </c>
      <c r="C126" s="1487">
        <v>0</v>
      </c>
      <c r="D126" s="1487">
        <v>0</v>
      </c>
      <c r="E126" s="1650">
        <f t="shared" si="1"/>
        <v>23</v>
      </c>
    </row>
    <row r="127" spans="2:7" ht="16.5" hidden="1" customHeight="1">
      <c r="B127" s="1486">
        <v>124</v>
      </c>
      <c r="C127" s="1487">
        <v>0</v>
      </c>
      <c r="D127" s="1487">
        <v>0</v>
      </c>
      <c r="E127" s="1650">
        <f t="shared" si="1"/>
        <v>24</v>
      </c>
    </row>
    <row r="128" spans="2:7" ht="16.5" customHeight="1">
      <c r="B128" s="1486">
        <v>125</v>
      </c>
      <c r="C128" s="1487">
        <v>0</v>
      </c>
      <c r="D128" s="1487">
        <f>D78+75</f>
        <v>225</v>
      </c>
      <c r="E128" s="1650">
        <f t="shared" si="1"/>
        <v>0</v>
      </c>
      <c r="G128" s="1703"/>
    </row>
    <row r="129" spans="2:5" ht="16.5" hidden="1" customHeight="1">
      <c r="B129" s="1486">
        <v>126</v>
      </c>
      <c r="C129" s="1487">
        <v>0</v>
      </c>
      <c r="D129" s="1487">
        <v>0</v>
      </c>
      <c r="E129" s="1650">
        <f t="shared" si="1"/>
        <v>1</v>
      </c>
    </row>
    <row r="130" spans="2:5" ht="16.5" hidden="1" customHeight="1">
      <c r="B130" s="1486">
        <v>127</v>
      </c>
      <c r="C130" s="1487">
        <v>0</v>
      </c>
      <c r="D130" s="1487">
        <v>0</v>
      </c>
      <c r="E130" s="1650">
        <f t="shared" si="1"/>
        <v>2</v>
      </c>
    </row>
    <row r="131" spans="2:5" ht="16.5" hidden="1" customHeight="1">
      <c r="B131" s="1486">
        <v>128</v>
      </c>
      <c r="C131" s="1487">
        <v>0</v>
      </c>
      <c r="D131" s="1487">
        <v>0</v>
      </c>
      <c r="E131" s="1650">
        <f t="shared" si="1"/>
        <v>3</v>
      </c>
    </row>
    <row r="132" spans="2:5" ht="16.5" hidden="1" customHeight="1">
      <c r="B132" s="1486">
        <v>129</v>
      </c>
      <c r="C132" s="1487">
        <v>0</v>
      </c>
      <c r="D132" s="1487">
        <v>0</v>
      </c>
      <c r="E132" s="1650">
        <f t="shared" ref="E132:E195" si="2">MOD(ROW()-3,25)</f>
        <v>4</v>
      </c>
    </row>
    <row r="133" spans="2:5" ht="16.5" hidden="1" customHeight="1">
      <c r="B133" s="1486">
        <v>130</v>
      </c>
      <c r="C133" s="1487">
        <v>0</v>
      </c>
      <c r="D133" s="1487">
        <v>0</v>
      </c>
      <c r="E133" s="1650">
        <f t="shared" si="2"/>
        <v>5</v>
      </c>
    </row>
    <row r="134" spans="2:5" ht="16.5" hidden="1" customHeight="1">
      <c r="B134" s="1486">
        <v>131</v>
      </c>
      <c r="C134" s="1487">
        <v>0</v>
      </c>
      <c r="D134" s="1487">
        <v>0</v>
      </c>
      <c r="E134" s="1650">
        <f t="shared" si="2"/>
        <v>6</v>
      </c>
    </row>
    <row r="135" spans="2:5" ht="16.5" hidden="1" customHeight="1">
      <c r="B135" s="1486">
        <v>132</v>
      </c>
      <c r="C135" s="1487">
        <v>0</v>
      </c>
      <c r="D135" s="1487">
        <v>0</v>
      </c>
      <c r="E135" s="1650">
        <f t="shared" si="2"/>
        <v>7</v>
      </c>
    </row>
    <row r="136" spans="2:5" ht="16.5" hidden="1" customHeight="1">
      <c r="B136" s="1486">
        <v>133</v>
      </c>
      <c r="C136" s="1487">
        <v>0</v>
      </c>
      <c r="D136" s="1487">
        <v>0</v>
      </c>
      <c r="E136" s="1650">
        <f t="shared" si="2"/>
        <v>8</v>
      </c>
    </row>
    <row r="137" spans="2:5" ht="16.5" hidden="1" customHeight="1">
      <c r="B137" s="1486">
        <v>134</v>
      </c>
      <c r="C137" s="1487">
        <v>0</v>
      </c>
      <c r="D137" s="1487">
        <v>0</v>
      </c>
      <c r="E137" s="1650">
        <f t="shared" si="2"/>
        <v>9</v>
      </c>
    </row>
    <row r="138" spans="2:5" ht="16.5" hidden="1" customHeight="1">
      <c r="B138" s="1486">
        <v>135</v>
      </c>
      <c r="C138" s="1487">
        <v>0</v>
      </c>
      <c r="D138" s="1487">
        <v>0</v>
      </c>
      <c r="E138" s="1650">
        <f t="shared" si="2"/>
        <v>10</v>
      </c>
    </row>
    <row r="139" spans="2:5" ht="16.5" hidden="1" customHeight="1">
      <c r="B139" s="1486">
        <v>136</v>
      </c>
      <c r="C139" s="1487">
        <v>0</v>
      </c>
      <c r="D139" s="1487">
        <v>0</v>
      </c>
      <c r="E139" s="1650">
        <f t="shared" si="2"/>
        <v>11</v>
      </c>
    </row>
    <row r="140" spans="2:5" ht="16.5" hidden="1" customHeight="1">
      <c r="B140" s="1486">
        <v>137</v>
      </c>
      <c r="C140" s="1487">
        <v>0</v>
      </c>
      <c r="D140" s="1487">
        <v>0</v>
      </c>
      <c r="E140" s="1650">
        <f t="shared" si="2"/>
        <v>12</v>
      </c>
    </row>
    <row r="141" spans="2:5" ht="16.5" hidden="1" customHeight="1">
      <c r="B141" s="1486">
        <v>138</v>
      </c>
      <c r="C141" s="1487">
        <v>0</v>
      </c>
      <c r="D141" s="1487">
        <v>0</v>
      </c>
      <c r="E141" s="1650">
        <f t="shared" si="2"/>
        <v>13</v>
      </c>
    </row>
    <row r="142" spans="2:5" ht="16.5" hidden="1" customHeight="1">
      <c r="B142" s="1486">
        <v>139</v>
      </c>
      <c r="C142" s="1487">
        <v>0</v>
      </c>
      <c r="D142" s="1487">
        <v>0</v>
      </c>
      <c r="E142" s="1650">
        <f t="shared" si="2"/>
        <v>14</v>
      </c>
    </row>
    <row r="143" spans="2:5" ht="16.5" hidden="1" customHeight="1">
      <c r="B143" s="1486">
        <v>140</v>
      </c>
      <c r="C143" s="1487">
        <v>0</v>
      </c>
      <c r="D143" s="1487">
        <v>0</v>
      </c>
      <c r="E143" s="1650">
        <f t="shared" si="2"/>
        <v>15</v>
      </c>
    </row>
    <row r="144" spans="2:5" ht="16.5" hidden="1" customHeight="1">
      <c r="B144" s="1486">
        <v>141</v>
      </c>
      <c r="C144" s="1487">
        <v>0</v>
      </c>
      <c r="D144" s="1487">
        <v>0</v>
      </c>
      <c r="E144" s="1650">
        <f t="shared" si="2"/>
        <v>16</v>
      </c>
    </row>
    <row r="145" spans="2:5" ht="16.5" hidden="1" customHeight="1">
      <c r="B145" s="1486">
        <v>142</v>
      </c>
      <c r="C145" s="1487">
        <v>0</v>
      </c>
      <c r="D145" s="1487">
        <v>0</v>
      </c>
      <c r="E145" s="1650">
        <f t="shared" si="2"/>
        <v>17</v>
      </c>
    </row>
    <row r="146" spans="2:5" ht="16.5" hidden="1" customHeight="1">
      <c r="B146" s="1486">
        <v>143</v>
      </c>
      <c r="C146" s="1487">
        <v>0</v>
      </c>
      <c r="D146" s="1487">
        <v>0</v>
      </c>
      <c r="E146" s="1650">
        <f t="shared" si="2"/>
        <v>18</v>
      </c>
    </row>
    <row r="147" spans="2:5" ht="16.5" hidden="1" customHeight="1">
      <c r="B147" s="1486">
        <v>144</v>
      </c>
      <c r="C147" s="1487">
        <v>0</v>
      </c>
      <c r="D147" s="1487">
        <v>0</v>
      </c>
      <c r="E147" s="1650">
        <f t="shared" si="2"/>
        <v>19</v>
      </c>
    </row>
    <row r="148" spans="2:5" ht="16.5" hidden="1" customHeight="1">
      <c r="B148" s="1486">
        <v>145</v>
      </c>
      <c r="C148" s="1487">
        <v>0</v>
      </c>
      <c r="D148" s="1487">
        <v>0</v>
      </c>
      <c r="E148" s="1650">
        <f t="shared" si="2"/>
        <v>20</v>
      </c>
    </row>
    <row r="149" spans="2:5" ht="16.5" hidden="1" customHeight="1">
      <c r="B149" s="1486">
        <v>146</v>
      </c>
      <c r="C149" s="1487">
        <v>0</v>
      </c>
      <c r="D149" s="1487">
        <v>0</v>
      </c>
      <c r="E149" s="1650">
        <f t="shared" si="2"/>
        <v>21</v>
      </c>
    </row>
    <row r="150" spans="2:5" ht="16.5" hidden="1" customHeight="1">
      <c r="B150" s="1486">
        <v>147</v>
      </c>
      <c r="C150" s="1487">
        <v>0</v>
      </c>
      <c r="D150" s="1487">
        <v>0</v>
      </c>
      <c r="E150" s="1650">
        <f t="shared" si="2"/>
        <v>22</v>
      </c>
    </row>
    <row r="151" spans="2:5" ht="16.5" hidden="1" customHeight="1">
      <c r="B151" s="1486">
        <v>148</v>
      </c>
      <c r="C151" s="1487">
        <v>0</v>
      </c>
      <c r="D151" s="1487">
        <v>0</v>
      </c>
      <c r="E151" s="1650">
        <f t="shared" si="2"/>
        <v>23</v>
      </c>
    </row>
    <row r="152" spans="2:5" ht="16.5" hidden="1" customHeight="1">
      <c r="B152" s="1486">
        <v>149</v>
      </c>
      <c r="C152" s="1487">
        <v>0</v>
      </c>
      <c r="D152" s="1487">
        <v>0</v>
      </c>
      <c r="E152" s="1650">
        <f t="shared" si="2"/>
        <v>24</v>
      </c>
    </row>
    <row r="153" spans="2:5" ht="16.5" customHeight="1">
      <c r="B153" s="1486">
        <v>150</v>
      </c>
      <c r="C153" s="1487">
        <f>C103+1250</f>
        <v>3750</v>
      </c>
      <c r="D153" s="1487">
        <v>0</v>
      </c>
      <c r="E153" s="1650">
        <f t="shared" si="2"/>
        <v>0</v>
      </c>
    </row>
    <row r="154" spans="2:5" ht="16.5" hidden="1" customHeight="1">
      <c r="B154" s="1486">
        <v>151</v>
      </c>
      <c r="C154" s="1487">
        <v>0</v>
      </c>
      <c r="D154" s="1487">
        <v>0</v>
      </c>
      <c r="E154" s="1650">
        <f t="shared" si="2"/>
        <v>1</v>
      </c>
    </row>
    <row r="155" spans="2:5" ht="16.5" hidden="1" customHeight="1">
      <c r="B155" s="1486">
        <v>152</v>
      </c>
      <c r="C155" s="1487">
        <v>0</v>
      </c>
      <c r="D155" s="1487">
        <v>0</v>
      </c>
      <c r="E155" s="1650">
        <f t="shared" si="2"/>
        <v>2</v>
      </c>
    </row>
    <row r="156" spans="2:5" ht="16.5" hidden="1" customHeight="1">
      <c r="B156" s="1486">
        <v>153</v>
      </c>
      <c r="C156" s="1487">
        <v>0</v>
      </c>
      <c r="D156" s="1487">
        <v>0</v>
      </c>
      <c r="E156" s="1650">
        <f t="shared" si="2"/>
        <v>3</v>
      </c>
    </row>
    <row r="157" spans="2:5" ht="16.5" hidden="1" customHeight="1">
      <c r="B157" s="1486">
        <v>154</v>
      </c>
      <c r="C157" s="1487">
        <v>0</v>
      </c>
      <c r="D157" s="1487">
        <v>0</v>
      </c>
      <c r="E157" s="1650">
        <f t="shared" si="2"/>
        <v>4</v>
      </c>
    </row>
    <row r="158" spans="2:5" ht="16.5" hidden="1" customHeight="1">
      <c r="B158" s="1486">
        <v>155</v>
      </c>
      <c r="C158" s="1487">
        <v>0</v>
      </c>
      <c r="D158" s="1487">
        <v>0</v>
      </c>
      <c r="E158" s="1650">
        <f t="shared" si="2"/>
        <v>5</v>
      </c>
    </row>
    <row r="159" spans="2:5" ht="16.5" hidden="1" customHeight="1">
      <c r="B159" s="1486">
        <v>156</v>
      </c>
      <c r="C159" s="1487">
        <v>0</v>
      </c>
      <c r="D159" s="1487">
        <v>0</v>
      </c>
      <c r="E159" s="1650">
        <f t="shared" si="2"/>
        <v>6</v>
      </c>
    </row>
    <row r="160" spans="2:5" ht="16.5" hidden="1" customHeight="1">
      <c r="B160" s="1486">
        <v>157</v>
      </c>
      <c r="C160" s="1487">
        <v>0</v>
      </c>
      <c r="D160" s="1487">
        <v>0</v>
      </c>
      <c r="E160" s="1650">
        <f t="shared" si="2"/>
        <v>7</v>
      </c>
    </row>
    <row r="161" spans="2:5" ht="16.5" hidden="1" customHeight="1">
      <c r="B161" s="1486">
        <v>158</v>
      </c>
      <c r="C161" s="1487">
        <v>0</v>
      </c>
      <c r="D161" s="1487">
        <v>0</v>
      </c>
      <c r="E161" s="1650">
        <f t="shared" si="2"/>
        <v>8</v>
      </c>
    </row>
    <row r="162" spans="2:5" ht="16.5" hidden="1" customHeight="1">
      <c r="B162" s="1486">
        <v>159</v>
      </c>
      <c r="C162" s="1487">
        <v>0</v>
      </c>
      <c r="D162" s="1487">
        <v>0</v>
      </c>
      <c r="E162" s="1650">
        <f t="shared" si="2"/>
        <v>9</v>
      </c>
    </row>
    <row r="163" spans="2:5" ht="16.5" hidden="1" customHeight="1">
      <c r="B163" s="1486">
        <v>160</v>
      </c>
      <c r="C163" s="1487">
        <v>0</v>
      </c>
      <c r="D163" s="1487">
        <v>0</v>
      </c>
      <c r="E163" s="1650">
        <f t="shared" si="2"/>
        <v>10</v>
      </c>
    </row>
    <row r="164" spans="2:5" ht="16.5" hidden="1" customHeight="1">
      <c r="B164" s="1486">
        <v>161</v>
      </c>
      <c r="C164" s="1487">
        <v>0</v>
      </c>
      <c r="D164" s="1487">
        <v>0</v>
      </c>
      <c r="E164" s="1650">
        <f t="shared" si="2"/>
        <v>11</v>
      </c>
    </row>
    <row r="165" spans="2:5" ht="16.5" hidden="1" customHeight="1">
      <c r="B165" s="1486">
        <v>162</v>
      </c>
      <c r="C165" s="1487">
        <v>0</v>
      </c>
      <c r="D165" s="1487">
        <v>0</v>
      </c>
      <c r="E165" s="1650">
        <f t="shared" si="2"/>
        <v>12</v>
      </c>
    </row>
    <row r="166" spans="2:5" ht="16.5" hidden="1" customHeight="1">
      <c r="B166" s="1486">
        <v>163</v>
      </c>
      <c r="C166" s="1487">
        <v>0</v>
      </c>
      <c r="D166" s="1487">
        <v>0</v>
      </c>
      <c r="E166" s="1650">
        <f t="shared" si="2"/>
        <v>13</v>
      </c>
    </row>
    <row r="167" spans="2:5" ht="16.5" hidden="1" customHeight="1">
      <c r="B167" s="1486">
        <v>164</v>
      </c>
      <c r="C167" s="1487">
        <v>0</v>
      </c>
      <c r="D167" s="1487">
        <v>0</v>
      </c>
      <c r="E167" s="1650">
        <f t="shared" si="2"/>
        <v>14</v>
      </c>
    </row>
    <row r="168" spans="2:5" ht="16.5" hidden="1" customHeight="1">
      <c r="B168" s="1486">
        <v>165</v>
      </c>
      <c r="C168" s="1487">
        <v>0</v>
      </c>
      <c r="D168" s="1487">
        <v>0</v>
      </c>
      <c r="E168" s="1650">
        <f t="shared" si="2"/>
        <v>15</v>
      </c>
    </row>
    <row r="169" spans="2:5" ht="16.5" hidden="1" customHeight="1">
      <c r="B169" s="1486">
        <v>166</v>
      </c>
      <c r="C169" s="1487">
        <v>0</v>
      </c>
      <c r="D169" s="1487">
        <v>0</v>
      </c>
      <c r="E169" s="1650">
        <f t="shared" si="2"/>
        <v>16</v>
      </c>
    </row>
    <row r="170" spans="2:5" ht="16.5" hidden="1" customHeight="1">
      <c r="B170" s="1486">
        <v>167</v>
      </c>
      <c r="C170" s="1487">
        <v>0</v>
      </c>
      <c r="D170" s="1487">
        <v>0</v>
      </c>
      <c r="E170" s="1650">
        <f t="shared" si="2"/>
        <v>17</v>
      </c>
    </row>
    <row r="171" spans="2:5" ht="16.5" hidden="1" customHeight="1">
      <c r="B171" s="1486">
        <v>168</v>
      </c>
      <c r="C171" s="1487">
        <v>0</v>
      </c>
      <c r="D171" s="1487">
        <v>0</v>
      </c>
      <c r="E171" s="1650">
        <f t="shared" si="2"/>
        <v>18</v>
      </c>
    </row>
    <row r="172" spans="2:5" ht="16.5" hidden="1" customHeight="1">
      <c r="B172" s="1486">
        <v>169</v>
      </c>
      <c r="C172" s="1487">
        <v>0</v>
      </c>
      <c r="D172" s="1487">
        <v>0</v>
      </c>
      <c r="E172" s="1650">
        <f t="shared" si="2"/>
        <v>19</v>
      </c>
    </row>
    <row r="173" spans="2:5" ht="16.5" hidden="1" customHeight="1">
      <c r="B173" s="1486">
        <v>170</v>
      </c>
      <c r="C173" s="1487">
        <v>0</v>
      </c>
      <c r="D173" s="1487">
        <v>0</v>
      </c>
      <c r="E173" s="1650">
        <f t="shared" si="2"/>
        <v>20</v>
      </c>
    </row>
    <row r="174" spans="2:5" ht="16.5" hidden="1" customHeight="1">
      <c r="B174" s="1486">
        <v>171</v>
      </c>
      <c r="C174" s="1487">
        <v>0</v>
      </c>
      <c r="D174" s="1487">
        <v>0</v>
      </c>
      <c r="E174" s="1650">
        <f t="shared" si="2"/>
        <v>21</v>
      </c>
    </row>
    <row r="175" spans="2:5" ht="16.5" hidden="1" customHeight="1">
      <c r="B175" s="1486">
        <v>172</v>
      </c>
      <c r="C175" s="1487">
        <v>0</v>
      </c>
      <c r="D175" s="1487">
        <v>0</v>
      </c>
      <c r="E175" s="1650">
        <f t="shared" si="2"/>
        <v>22</v>
      </c>
    </row>
    <row r="176" spans="2:5" ht="16.5" hidden="1" customHeight="1">
      <c r="B176" s="1486">
        <v>173</v>
      </c>
      <c r="C176" s="1487">
        <v>0</v>
      </c>
      <c r="D176" s="1487">
        <v>0</v>
      </c>
      <c r="E176" s="1650">
        <f t="shared" si="2"/>
        <v>23</v>
      </c>
    </row>
    <row r="177" spans="2:5" ht="16.5" hidden="1" customHeight="1">
      <c r="B177" s="1486">
        <v>174</v>
      </c>
      <c r="C177" s="1487">
        <v>0</v>
      </c>
      <c r="D177" s="1487">
        <v>0</v>
      </c>
      <c r="E177" s="1650">
        <f t="shared" si="2"/>
        <v>24</v>
      </c>
    </row>
    <row r="178" spans="2:5" ht="16.5" customHeight="1">
      <c r="B178" s="1486">
        <v>175</v>
      </c>
      <c r="C178" s="1487">
        <v>0</v>
      </c>
      <c r="D178" s="1487">
        <f>D128+75</f>
        <v>300</v>
      </c>
      <c r="E178" s="1650">
        <f t="shared" si="2"/>
        <v>0</v>
      </c>
    </row>
    <row r="179" spans="2:5" ht="16.5" hidden="1" customHeight="1">
      <c r="B179" s="1486">
        <v>176</v>
      </c>
      <c r="C179" s="1487">
        <v>0</v>
      </c>
      <c r="D179" s="1487">
        <v>0</v>
      </c>
      <c r="E179" s="1650">
        <f t="shared" si="2"/>
        <v>1</v>
      </c>
    </row>
    <row r="180" spans="2:5" ht="16.5" hidden="1" customHeight="1">
      <c r="B180" s="1486">
        <v>177</v>
      </c>
      <c r="C180" s="1487">
        <v>0</v>
      </c>
      <c r="D180" s="1487">
        <v>0</v>
      </c>
      <c r="E180" s="1650">
        <f t="shared" si="2"/>
        <v>2</v>
      </c>
    </row>
    <row r="181" spans="2:5" ht="16.5" hidden="1" customHeight="1">
      <c r="B181" s="1486">
        <v>178</v>
      </c>
      <c r="C181" s="1487">
        <v>0</v>
      </c>
      <c r="D181" s="1487">
        <v>0</v>
      </c>
      <c r="E181" s="1650">
        <f t="shared" si="2"/>
        <v>3</v>
      </c>
    </row>
    <row r="182" spans="2:5" ht="16.5" hidden="1" customHeight="1">
      <c r="B182" s="1486">
        <v>179</v>
      </c>
      <c r="C182" s="1487">
        <v>0</v>
      </c>
      <c r="D182" s="1487">
        <v>0</v>
      </c>
      <c r="E182" s="1650">
        <f t="shared" si="2"/>
        <v>4</v>
      </c>
    </row>
    <row r="183" spans="2:5" ht="16.5" hidden="1" customHeight="1">
      <c r="B183" s="1486">
        <v>180</v>
      </c>
      <c r="C183" s="1487">
        <v>0</v>
      </c>
      <c r="D183" s="1487">
        <v>0</v>
      </c>
      <c r="E183" s="1650">
        <f t="shared" si="2"/>
        <v>5</v>
      </c>
    </row>
    <row r="184" spans="2:5" ht="16.5" hidden="1" customHeight="1">
      <c r="B184" s="1486">
        <v>181</v>
      </c>
      <c r="C184" s="1487">
        <v>0</v>
      </c>
      <c r="D184" s="1487">
        <v>0</v>
      </c>
      <c r="E184" s="1650">
        <f t="shared" si="2"/>
        <v>6</v>
      </c>
    </row>
    <row r="185" spans="2:5" ht="16.5" hidden="1" customHeight="1">
      <c r="B185" s="1486">
        <v>182</v>
      </c>
      <c r="C185" s="1487">
        <v>0</v>
      </c>
      <c r="D185" s="1487">
        <v>0</v>
      </c>
      <c r="E185" s="1650">
        <f t="shared" si="2"/>
        <v>7</v>
      </c>
    </row>
    <row r="186" spans="2:5" ht="16.5" hidden="1" customHeight="1">
      <c r="B186" s="1486">
        <v>183</v>
      </c>
      <c r="C186" s="1487">
        <v>0</v>
      </c>
      <c r="D186" s="1487">
        <v>0</v>
      </c>
      <c r="E186" s="1650">
        <f t="shared" si="2"/>
        <v>8</v>
      </c>
    </row>
    <row r="187" spans="2:5" ht="16.5" hidden="1" customHeight="1">
      <c r="B187" s="1486">
        <v>184</v>
      </c>
      <c r="C187" s="1487">
        <v>0</v>
      </c>
      <c r="D187" s="1487">
        <v>0</v>
      </c>
      <c r="E187" s="1650">
        <f t="shared" si="2"/>
        <v>9</v>
      </c>
    </row>
    <row r="188" spans="2:5" ht="16.5" hidden="1" customHeight="1">
      <c r="B188" s="1486">
        <v>185</v>
      </c>
      <c r="C188" s="1487">
        <v>0</v>
      </c>
      <c r="D188" s="1487">
        <v>0</v>
      </c>
      <c r="E188" s="1650">
        <f t="shared" si="2"/>
        <v>10</v>
      </c>
    </row>
    <row r="189" spans="2:5" ht="16.5" hidden="1" customHeight="1">
      <c r="B189" s="1486">
        <v>186</v>
      </c>
      <c r="C189" s="1487">
        <v>0</v>
      </c>
      <c r="D189" s="1487">
        <v>0</v>
      </c>
      <c r="E189" s="1650">
        <f t="shared" si="2"/>
        <v>11</v>
      </c>
    </row>
    <row r="190" spans="2:5" ht="16.5" hidden="1" customHeight="1">
      <c r="B190" s="1486">
        <v>187</v>
      </c>
      <c r="C190" s="1487">
        <v>0</v>
      </c>
      <c r="D190" s="1487">
        <v>0</v>
      </c>
      <c r="E190" s="1650">
        <f t="shared" si="2"/>
        <v>12</v>
      </c>
    </row>
    <row r="191" spans="2:5" ht="16.5" hidden="1" customHeight="1">
      <c r="B191" s="1486">
        <v>188</v>
      </c>
      <c r="C191" s="1487">
        <v>0</v>
      </c>
      <c r="D191" s="1487">
        <v>0</v>
      </c>
      <c r="E191" s="1650">
        <f t="shared" si="2"/>
        <v>13</v>
      </c>
    </row>
    <row r="192" spans="2:5" ht="16.5" hidden="1" customHeight="1">
      <c r="B192" s="1486">
        <v>189</v>
      </c>
      <c r="C192" s="1487">
        <v>0</v>
      </c>
      <c r="D192" s="1487">
        <v>0</v>
      </c>
      <c r="E192" s="1650">
        <f t="shared" si="2"/>
        <v>14</v>
      </c>
    </row>
    <row r="193" spans="2:5" ht="16.5" hidden="1" customHeight="1">
      <c r="B193" s="1486">
        <v>190</v>
      </c>
      <c r="C193" s="1487">
        <v>0</v>
      </c>
      <c r="D193" s="1487">
        <v>0</v>
      </c>
      <c r="E193" s="1650">
        <f t="shared" si="2"/>
        <v>15</v>
      </c>
    </row>
    <row r="194" spans="2:5" ht="16.5" hidden="1" customHeight="1">
      <c r="B194" s="1486">
        <v>191</v>
      </c>
      <c r="C194" s="1487">
        <v>0</v>
      </c>
      <c r="D194" s="1487">
        <v>0</v>
      </c>
      <c r="E194" s="1650">
        <f t="shared" si="2"/>
        <v>16</v>
      </c>
    </row>
    <row r="195" spans="2:5" ht="16.5" hidden="1" customHeight="1">
      <c r="B195" s="1486">
        <v>192</v>
      </c>
      <c r="C195" s="1487">
        <v>0</v>
      </c>
      <c r="D195" s="1487">
        <v>0</v>
      </c>
      <c r="E195" s="1650">
        <f t="shared" si="2"/>
        <v>17</v>
      </c>
    </row>
    <row r="196" spans="2:5" ht="16.5" hidden="1" customHeight="1">
      <c r="B196" s="1486">
        <v>193</v>
      </c>
      <c r="C196" s="1487">
        <v>0</v>
      </c>
      <c r="D196" s="1487">
        <v>0</v>
      </c>
      <c r="E196" s="1650">
        <f t="shared" ref="E196:E259" si="3">MOD(ROW()-3,25)</f>
        <v>18</v>
      </c>
    </row>
    <row r="197" spans="2:5" ht="16.5" hidden="1" customHeight="1">
      <c r="B197" s="1486">
        <v>194</v>
      </c>
      <c r="C197" s="1487">
        <v>0</v>
      </c>
      <c r="D197" s="1487">
        <v>0</v>
      </c>
      <c r="E197" s="1650">
        <f t="shared" si="3"/>
        <v>19</v>
      </c>
    </row>
    <row r="198" spans="2:5" ht="16.5" hidden="1" customHeight="1">
      <c r="B198" s="1486">
        <v>195</v>
      </c>
      <c r="C198" s="1487">
        <v>0</v>
      </c>
      <c r="D198" s="1487">
        <v>0</v>
      </c>
      <c r="E198" s="1650">
        <f t="shared" si="3"/>
        <v>20</v>
      </c>
    </row>
    <row r="199" spans="2:5" ht="16.5" hidden="1" customHeight="1">
      <c r="B199" s="1486">
        <v>196</v>
      </c>
      <c r="C199" s="1487">
        <v>0</v>
      </c>
      <c r="D199" s="1487">
        <v>0</v>
      </c>
      <c r="E199" s="1650">
        <f t="shared" si="3"/>
        <v>21</v>
      </c>
    </row>
    <row r="200" spans="2:5" ht="16.5" hidden="1" customHeight="1">
      <c r="B200" s="1486">
        <v>197</v>
      </c>
      <c r="C200" s="1487">
        <v>0</v>
      </c>
      <c r="D200" s="1487">
        <v>0</v>
      </c>
      <c r="E200" s="1650">
        <f t="shared" si="3"/>
        <v>22</v>
      </c>
    </row>
    <row r="201" spans="2:5" ht="16.5" hidden="1" customHeight="1">
      <c r="B201" s="1486">
        <v>198</v>
      </c>
      <c r="C201" s="1487">
        <v>0</v>
      </c>
      <c r="D201" s="1487">
        <v>0</v>
      </c>
      <c r="E201" s="1650">
        <f t="shared" si="3"/>
        <v>23</v>
      </c>
    </row>
    <row r="202" spans="2:5" ht="16.5" hidden="1" customHeight="1">
      <c r="B202" s="1486">
        <v>199</v>
      </c>
      <c r="C202" s="1487">
        <v>0</v>
      </c>
      <c r="D202" s="1487">
        <v>0</v>
      </c>
      <c r="E202" s="1650">
        <f t="shared" si="3"/>
        <v>24</v>
      </c>
    </row>
    <row r="203" spans="2:5" ht="16.5" customHeight="1">
      <c r="B203" s="1486">
        <v>200</v>
      </c>
      <c r="C203" s="1487">
        <f>C153+1250</f>
        <v>5000</v>
      </c>
      <c r="D203" s="1487">
        <v>0</v>
      </c>
      <c r="E203" s="1650">
        <f t="shared" si="3"/>
        <v>0</v>
      </c>
    </row>
    <row r="204" spans="2:5" ht="16.5" hidden="1" customHeight="1">
      <c r="B204" s="1486">
        <v>201</v>
      </c>
      <c r="C204" s="1487">
        <v>0</v>
      </c>
      <c r="D204" s="1487">
        <v>0</v>
      </c>
      <c r="E204" s="1650">
        <f t="shared" si="3"/>
        <v>1</v>
      </c>
    </row>
    <row r="205" spans="2:5" ht="16.5" hidden="1" customHeight="1">
      <c r="B205" s="1486">
        <v>202</v>
      </c>
      <c r="C205" s="1487">
        <v>0</v>
      </c>
      <c r="D205" s="1487">
        <v>0</v>
      </c>
      <c r="E205" s="1650">
        <f t="shared" si="3"/>
        <v>2</v>
      </c>
    </row>
    <row r="206" spans="2:5" ht="16.5" hidden="1" customHeight="1">
      <c r="B206" s="1486">
        <v>203</v>
      </c>
      <c r="C206" s="1487">
        <v>0</v>
      </c>
      <c r="D206" s="1487">
        <v>0</v>
      </c>
      <c r="E206" s="1650">
        <f t="shared" si="3"/>
        <v>3</v>
      </c>
    </row>
    <row r="207" spans="2:5" ht="16.5" hidden="1" customHeight="1">
      <c r="B207" s="1486">
        <v>204</v>
      </c>
      <c r="C207" s="1487">
        <v>0</v>
      </c>
      <c r="D207" s="1487">
        <v>0</v>
      </c>
      <c r="E207" s="1650">
        <f t="shared" si="3"/>
        <v>4</v>
      </c>
    </row>
    <row r="208" spans="2:5" ht="16.5" hidden="1" customHeight="1">
      <c r="B208" s="1486">
        <v>205</v>
      </c>
      <c r="C208" s="1487">
        <v>0</v>
      </c>
      <c r="D208" s="1487">
        <v>0</v>
      </c>
      <c r="E208" s="1650">
        <f t="shared" si="3"/>
        <v>5</v>
      </c>
    </row>
    <row r="209" spans="2:5" ht="16.5" hidden="1" customHeight="1">
      <c r="B209" s="1486">
        <v>206</v>
      </c>
      <c r="C209" s="1487">
        <v>0</v>
      </c>
      <c r="D209" s="1487">
        <v>0</v>
      </c>
      <c r="E209" s="1650">
        <f t="shared" si="3"/>
        <v>6</v>
      </c>
    </row>
    <row r="210" spans="2:5" ht="16.5" hidden="1" customHeight="1">
      <c r="B210" s="1486">
        <v>207</v>
      </c>
      <c r="C210" s="1487">
        <v>0</v>
      </c>
      <c r="D210" s="1487">
        <v>0</v>
      </c>
      <c r="E210" s="1650">
        <f t="shared" si="3"/>
        <v>7</v>
      </c>
    </row>
    <row r="211" spans="2:5" ht="16.5" hidden="1" customHeight="1">
      <c r="B211" s="1486">
        <v>208</v>
      </c>
      <c r="C211" s="1487">
        <v>0</v>
      </c>
      <c r="D211" s="1487">
        <v>0</v>
      </c>
      <c r="E211" s="1650">
        <f t="shared" si="3"/>
        <v>8</v>
      </c>
    </row>
    <row r="212" spans="2:5" ht="16.5" hidden="1" customHeight="1">
      <c r="B212" s="1486">
        <v>209</v>
      </c>
      <c r="C212" s="1487">
        <v>0</v>
      </c>
      <c r="D212" s="1487">
        <v>0</v>
      </c>
      <c r="E212" s="1650">
        <f t="shared" si="3"/>
        <v>9</v>
      </c>
    </row>
    <row r="213" spans="2:5" ht="16.5" hidden="1" customHeight="1">
      <c r="B213" s="1486">
        <v>210</v>
      </c>
      <c r="C213" s="1487">
        <v>0</v>
      </c>
      <c r="D213" s="1487">
        <v>0</v>
      </c>
      <c r="E213" s="1650">
        <f t="shared" si="3"/>
        <v>10</v>
      </c>
    </row>
    <row r="214" spans="2:5" ht="16.5" hidden="1" customHeight="1">
      <c r="B214" s="1486">
        <v>211</v>
      </c>
      <c r="C214" s="1487">
        <v>0</v>
      </c>
      <c r="D214" s="1487">
        <v>0</v>
      </c>
      <c r="E214" s="1650">
        <f t="shared" si="3"/>
        <v>11</v>
      </c>
    </row>
    <row r="215" spans="2:5" ht="16.5" hidden="1" customHeight="1">
      <c r="B215" s="1486">
        <v>212</v>
      </c>
      <c r="C215" s="1487">
        <v>0</v>
      </c>
      <c r="D215" s="1487">
        <v>0</v>
      </c>
      <c r="E215" s="1650">
        <f t="shared" si="3"/>
        <v>12</v>
      </c>
    </row>
    <row r="216" spans="2:5" ht="16.5" hidden="1" customHeight="1">
      <c r="B216" s="1486">
        <v>213</v>
      </c>
      <c r="C216" s="1487">
        <v>0</v>
      </c>
      <c r="D216" s="1487">
        <v>0</v>
      </c>
      <c r="E216" s="1650">
        <f t="shared" si="3"/>
        <v>13</v>
      </c>
    </row>
    <row r="217" spans="2:5" ht="16.5" hidden="1" customHeight="1">
      <c r="B217" s="1486">
        <v>214</v>
      </c>
      <c r="C217" s="1487">
        <v>0</v>
      </c>
      <c r="D217" s="1487">
        <v>0</v>
      </c>
      <c r="E217" s="1650">
        <f t="shared" si="3"/>
        <v>14</v>
      </c>
    </row>
    <row r="218" spans="2:5" ht="16.5" hidden="1" customHeight="1">
      <c r="B218" s="1486">
        <v>215</v>
      </c>
      <c r="C218" s="1487">
        <v>0</v>
      </c>
      <c r="D218" s="1487">
        <v>0</v>
      </c>
      <c r="E218" s="1650">
        <f t="shared" si="3"/>
        <v>15</v>
      </c>
    </row>
    <row r="219" spans="2:5" ht="16.5" hidden="1" customHeight="1">
      <c r="B219" s="1486">
        <v>216</v>
      </c>
      <c r="C219" s="1487">
        <v>0</v>
      </c>
      <c r="D219" s="1487">
        <v>0</v>
      </c>
      <c r="E219" s="1650">
        <f t="shared" si="3"/>
        <v>16</v>
      </c>
    </row>
    <row r="220" spans="2:5" ht="16.5" hidden="1" customHeight="1">
      <c r="B220" s="1486">
        <v>217</v>
      </c>
      <c r="C220" s="1487">
        <v>0</v>
      </c>
      <c r="D220" s="1487">
        <v>0</v>
      </c>
      <c r="E220" s="1650">
        <f t="shared" si="3"/>
        <v>17</v>
      </c>
    </row>
    <row r="221" spans="2:5" ht="16.5" hidden="1" customHeight="1">
      <c r="B221" s="1486">
        <v>218</v>
      </c>
      <c r="C221" s="1487">
        <v>0</v>
      </c>
      <c r="D221" s="1487">
        <v>0</v>
      </c>
      <c r="E221" s="1650">
        <f t="shared" si="3"/>
        <v>18</v>
      </c>
    </row>
    <row r="222" spans="2:5" ht="16.5" hidden="1" customHeight="1">
      <c r="B222" s="1486">
        <v>219</v>
      </c>
      <c r="C222" s="1487">
        <v>0</v>
      </c>
      <c r="D222" s="1487">
        <v>0</v>
      </c>
      <c r="E222" s="1650">
        <f t="shared" si="3"/>
        <v>19</v>
      </c>
    </row>
    <row r="223" spans="2:5" ht="16.5" hidden="1" customHeight="1">
      <c r="B223" s="1486">
        <v>220</v>
      </c>
      <c r="C223" s="1487">
        <v>0</v>
      </c>
      <c r="D223" s="1487">
        <v>0</v>
      </c>
      <c r="E223" s="1650">
        <f t="shared" si="3"/>
        <v>20</v>
      </c>
    </row>
    <row r="224" spans="2:5" ht="16.5" hidden="1" customHeight="1">
      <c r="B224" s="1486">
        <v>221</v>
      </c>
      <c r="C224" s="1487">
        <v>0</v>
      </c>
      <c r="D224" s="1487">
        <v>0</v>
      </c>
      <c r="E224" s="1650">
        <f t="shared" si="3"/>
        <v>21</v>
      </c>
    </row>
    <row r="225" spans="2:5" ht="16.5" hidden="1" customHeight="1">
      <c r="B225" s="1486">
        <v>222</v>
      </c>
      <c r="C225" s="1487">
        <v>0</v>
      </c>
      <c r="D225" s="1487">
        <v>0</v>
      </c>
      <c r="E225" s="1650">
        <f t="shared" si="3"/>
        <v>22</v>
      </c>
    </row>
    <row r="226" spans="2:5" ht="16.5" hidden="1" customHeight="1">
      <c r="B226" s="1486">
        <v>223</v>
      </c>
      <c r="C226" s="1487">
        <v>0</v>
      </c>
      <c r="D226" s="1487">
        <v>0</v>
      </c>
      <c r="E226" s="1650">
        <f t="shared" si="3"/>
        <v>23</v>
      </c>
    </row>
    <row r="227" spans="2:5" ht="16.5" hidden="1" customHeight="1">
      <c r="B227" s="1486">
        <v>224</v>
      </c>
      <c r="C227" s="1487">
        <v>0</v>
      </c>
      <c r="D227" s="1487">
        <v>0</v>
      </c>
      <c r="E227" s="1650">
        <f t="shared" si="3"/>
        <v>24</v>
      </c>
    </row>
    <row r="228" spans="2:5" ht="16.5" customHeight="1">
      <c r="B228" s="1486">
        <v>225</v>
      </c>
      <c r="C228" s="1487">
        <v>0</v>
      </c>
      <c r="D228" s="1487">
        <f>D178+75</f>
        <v>375</v>
      </c>
      <c r="E228" s="1650">
        <f t="shared" si="3"/>
        <v>0</v>
      </c>
    </row>
    <row r="229" spans="2:5" ht="16.5" hidden="1" customHeight="1">
      <c r="B229" s="1486">
        <v>226</v>
      </c>
      <c r="C229" s="1487">
        <v>0</v>
      </c>
      <c r="D229" s="1487">
        <v>0</v>
      </c>
      <c r="E229" s="1650">
        <f t="shared" si="3"/>
        <v>1</v>
      </c>
    </row>
    <row r="230" spans="2:5" ht="16.5" hidden="1" customHeight="1">
      <c r="B230" s="1486">
        <v>227</v>
      </c>
      <c r="C230" s="1487">
        <v>0</v>
      </c>
      <c r="D230" s="1487">
        <v>0</v>
      </c>
      <c r="E230" s="1650">
        <f t="shared" si="3"/>
        <v>2</v>
      </c>
    </row>
    <row r="231" spans="2:5" ht="16.5" hidden="1" customHeight="1">
      <c r="B231" s="1486">
        <v>228</v>
      </c>
      <c r="C231" s="1487">
        <v>0</v>
      </c>
      <c r="D231" s="1487">
        <v>0</v>
      </c>
      <c r="E231" s="1650">
        <f t="shared" si="3"/>
        <v>3</v>
      </c>
    </row>
    <row r="232" spans="2:5" ht="16.5" hidden="1" customHeight="1">
      <c r="B232" s="1486">
        <v>229</v>
      </c>
      <c r="C232" s="1487">
        <v>0</v>
      </c>
      <c r="D232" s="1487">
        <v>0</v>
      </c>
      <c r="E232" s="1650">
        <f t="shared" si="3"/>
        <v>4</v>
      </c>
    </row>
    <row r="233" spans="2:5" ht="16.5" hidden="1" customHeight="1">
      <c r="B233" s="1486">
        <v>230</v>
      </c>
      <c r="C233" s="1487">
        <v>0</v>
      </c>
      <c r="D233" s="1487">
        <v>0</v>
      </c>
      <c r="E233" s="1650">
        <f t="shared" si="3"/>
        <v>5</v>
      </c>
    </row>
    <row r="234" spans="2:5" ht="16.5" hidden="1" customHeight="1">
      <c r="B234" s="1486">
        <v>231</v>
      </c>
      <c r="C234" s="1487">
        <v>0</v>
      </c>
      <c r="D234" s="1487">
        <v>0</v>
      </c>
      <c r="E234" s="1650">
        <f t="shared" si="3"/>
        <v>6</v>
      </c>
    </row>
    <row r="235" spans="2:5" ht="16.5" hidden="1" customHeight="1">
      <c r="B235" s="1486">
        <v>232</v>
      </c>
      <c r="C235" s="1487">
        <v>0</v>
      </c>
      <c r="D235" s="1487">
        <v>0</v>
      </c>
      <c r="E235" s="1650">
        <f t="shared" si="3"/>
        <v>7</v>
      </c>
    </row>
    <row r="236" spans="2:5" ht="16.5" hidden="1" customHeight="1">
      <c r="B236" s="1486">
        <v>233</v>
      </c>
      <c r="C236" s="1487">
        <v>0</v>
      </c>
      <c r="D236" s="1487">
        <v>0</v>
      </c>
      <c r="E236" s="1650">
        <f t="shared" si="3"/>
        <v>8</v>
      </c>
    </row>
    <row r="237" spans="2:5" ht="16.5" hidden="1" customHeight="1">
      <c r="B237" s="1486">
        <v>234</v>
      </c>
      <c r="C237" s="1487">
        <v>0</v>
      </c>
      <c r="D237" s="1487">
        <v>0</v>
      </c>
      <c r="E237" s="1650">
        <f t="shared" si="3"/>
        <v>9</v>
      </c>
    </row>
    <row r="238" spans="2:5" ht="16.5" hidden="1" customHeight="1">
      <c r="B238" s="1486">
        <v>235</v>
      </c>
      <c r="C238" s="1487">
        <v>0</v>
      </c>
      <c r="D238" s="1487">
        <v>0</v>
      </c>
      <c r="E238" s="1650">
        <f t="shared" si="3"/>
        <v>10</v>
      </c>
    </row>
    <row r="239" spans="2:5" ht="16.5" hidden="1" customHeight="1">
      <c r="B239" s="1486">
        <v>236</v>
      </c>
      <c r="C239" s="1487">
        <v>0</v>
      </c>
      <c r="D239" s="1487">
        <v>0</v>
      </c>
      <c r="E239" s="1650">
        <f t="shared" si="3"/>
        <v>11</v>
      </c>
    </row>
    <row r="240" spans="2:5" ht="16.5" hidden="1" customHeight="1">
      <c r="B240" s="1486">
        <v>237</v>
      </c>
      <c r="C240" s="1487">
        <v>0</v>
      </c>
      <c r="D240" s="1487">
        <v>0</v>
      </c>
      <c r="E240" s="1650">
        <f t="shared" si="3"/>
        <v>12</v>
      </c>
    </row>
    <row r="241" spans="2:5" ht="16.5" hidden="1" customHeight="1">
      <c r="B241" s="1486">
        <v>238</v>
      </c>
      <c r="C241" s="1487">
        <v>0</v>
      </c>
      <c r="D241" s="1487">
        <v>0</v>
      </c>
      <c r="E241" s="1650">
        <f t="shared" si="3"/>
        <v>13</v>
      </c>
    </row>
    <row r="242" spans="2:5" ht="16.5" hidden="1" customHeight="1">
      <c r="B242" s="1486">
        <v>239</v>
      </c>
      <c r="C242" s="1487">
        <v>0</v>
      </c>
      <c r="D242" s="1487">
        <v>0</v>
      </c>
      <c r="E242" s="1650">
        <f t="shared" si="3"/>
        <v>14</v>
      </c>
    </row>
    <row r="243" spans="2:5" ht="16.5" hidden="1" customHeight="1">
      <c r="B243" s="1486">
        <v>240</v>
      </c>
      <c r="C243" s="1487">
        <v>0</v>
      </c>
      <c r="D243" s="1487">
        <v>0</v>
      </c>
      <c r="E243" s="1650">
        <f t="shared" si="3"/>
        <v>15</v>
      </c>
    </row>
    <row r="244" spans="2:5" ht="16.5" hidden="1" customHeight="1">
      <c r="B244" s="1486">
        <v>241</v>
      </c>
      <c r="C244" s="1487">
        <v>0</v>
      </c>
      <c r="D244" s="1487">
        <v>0</v>
      </c>
      <c r="E244" s="1650">
        <f t="shared" si="3"/>
        <v>16</v>
      </c>
    </row>
    <row r="245" spans="2:5" ht="16.5" hidden="1" customHeight="1">
      <c r="B245" s="1486">
        <v>242</v>
      </c>
      <c r="C245" s="1487">
        <v>0</v>
      </c>
      <c r="D245" s="1487">
        <v>0</v>
      </c>
      <c r="E245" s="1650">
        <f t="shared" si="3"/>
        <v>17</v>
      </c>
    </row>
    <row r="246" spans="2:5" ht="16.5" hidden="1" customHeight="1">
      <c r="B246" s="1486">
        <v>243</v>
      </c>
      <c r="C246" s="1487">
        <v>0</v>
      </c>
      <c r="D246" s="1487">
        <v>0</v>
      </c>
      <c r="E246" s="1650">
        <f t="shared" si="3"/>
        <v>18</v>
      </c>
    </row>
    <row r="247" spans="2:5" ht="16.5" hidden="1" customHeight="1">
      <c r="B247" s="1486">
        <v>244</v>
      </c>
      <c r="C247" s="1487">
        <v>0</v>
      </c>
      <c r="D247" s="1487">
        <v>0</v>
      </c>
      <c r="E247" s="1650">
        <f t="shared" si="3"/>
        <v>19</v>
      </c>
    </row>
    <row r="248" spans="2:5" ht="16.5" hidden="1" customHeight="1">
      <c r="B248" s="1486">
        <v>245</v>
      </c>
      <c r="C248" s="1487">
        <v>0</v>
      </c>
      <c r="D248" s="1487">
        <v>0</v>
      </c>
      <c r="E248" s="1650">
        <f t="shared" si="3"/>
        <v>20</v>
      </c>
    </row>
    <row r="249" spans="2:5" ht="16.5" hidden="1" customHeight="1">
      <c r="B249" s="1486">
        <v>246</v>
      </c>
      <c r="C249" s="1487">
        <v>0</v>
      </c>
      <c r="D249" s="1487">
        <v>0</v>
      </c>
      <c r="E249" s="1650">
        <f t="shared" si="3"/>
        <v>21</v>
      </c>
    </row>
    <row r="250" spans="2:5" ht="16.5" hidden="1" customHeight="1">
      <c r="B250" s="1486">
        <v>247</v>
      </c>
      <c r="C250" s="1487">
        <v>0</v>
      </c>
      <c r="D250" s="1487">
        <v>0</v>
      </c>
      <c r="E250" s="1650">
        <f t="shared" si="3"/>
        <v>22</v>
      </c>
    </row>
    <row r="251" spans="2:5" ht="16.5" hidden="1" customHeight="1">
      <c r="B251" s="1486">
        <v>248</v>
      </c>
      <c r="C251" s="1487">
        <v>0</v>
      </c>
      <c r="D251" s="1487">
        <v>0</v>
      </c>
      <c r="E251" s="1650">
        <f t="shared" si="3"/>
        <v>23</v>
      </c>
    </row>
    <row r="252" spans="2:5" ht="16.5" hidden="1" customHeight="1">
      <c r="B252" s="1486">
        <v>249</v>
      </c>
      <c r="C252" s="1487">
        <v>0</v>
      </c>
      <c r="D252" s="1487">
        <v>0</v>
      </c>
      <c r="E252" s="1650">
        <f t="shared" si="3"/>
        <v>24</v>
      </c>
    </row>
    <row r="253" spans="2:5" ht="16.5" customHeight="1">
      <c r="B253" s="1486">
        <v>250</v>
      </c>
      <c r="C253" s="1487">
        <f>C203+1250</f>
        <v>6250</v>
      </c>
      <c r="D253" s="1487">
        <v>0</v>
      </c>
      <c r="E253" s="1650">
        <f t="shared" si="3"/>
        <v>0</v>
      </c>
    </row>
    <row r="254" spans="2:5" ht="16.5" hidden="1" customHeight="1">
      <c r="B254" s="1486">
        <v>251</v>
      </c>
      <c r="C254" s="1487">
        <v>0</v>
      </c>
      <c r="D254" s="1487">
        <v>0</v>
      </c>
      <c r="E254" s="1650">
        <f t="shared" si="3"/>
        <v>1</v>
      </c>
    </row>
    <row r="255" spans="2:5" ht="16.5" hidden="1" customHeight="1">
      <c r="B255" s="1486">
        <v>252</v>
      </c>
      <c r="C255" s="1487">
        <v>0</v>
      </c>
      <c r="D255" s="1487">
        <v>0</v>
      </c>
      <c r="E255" s="1650">
        <f t="shared" si="3"/>
        <v>2</v>
      </c>
    </row>
    <row r="256" spans="2:5" ht="16.5" hidden="1" customHeight="1">
      <c r="B256" s="1486">
        <v>253</v>
      </c>
      <c r="C256" s="1487">
        <v>0</v>
      </c>
      <c r="D256" s="1487">
        <v>0</v>
      </c>
      <c r="E256" s="1650">
        <f t="shared" si="3"/>
        <v>3</v>
      </c>
    </row>
    <row r="257" spans="2:5" ht="16.5" hidden="1" customHeight="1">
      <c r="B257" s="1486">
        <v>254</v>
      </c>
      <c r="C257" s="1487">
        <v>0</v>
      </c>
      <c r="D257" s="1487">
        <v>0</v>
      </c>
      <c r="E257" s="1650">
        <f t="shared" si="3"/>
        <v>4</v>
      </c>
    </row>
    <row r="258" spans="2:5" ht="16.5" hidden="1" customHeight="1">
      <c r="B258" s="1486">
        <v>255</v>
      </c>
      <c r="C258" s="1487">
        <v>0</v>
      </c>
      <c r="D258" s="1487">
        <v>0</v>
      </c>
      <c r="E258" s="1650">
        <f t="shared" si="3"/>
        <v>5</v>
      </c>
    </row>
    <row r="259" spans="2:5" ht="16.5" hidden="1" customHeight="1">
      <c r="B259" s="1486">
        <v>256</v>
      </c>
      <c r="C259" s="1487">
        <v>0</v>
      </c>
      <c r="D259" s="1487">
        <v>0</v>
      </c>
      <c r="E259" s="1650">
        <f t="shared" si="3"/>
        <v>6</v>
      </c>
    </row>
    <row r="260" spans="2:5" ht="16.5" hidden="1" customHeight="1">
      <c r="B260" s="1486">
        <v>257</v>
      </c>
      <c r="C260" s="1487">
        <v>0</v>
      </c>
      <c r="D260" s="1487">
        <v>0</v>
      </c>
      <c r="E260" s="1650">
        <f t="shared" ref="E260:E323" si="4">MOD(ROW()-3,25)</f>
        <v>7</v>
      </c>
    </row>
    <row r="261" spans="2:5" ht="16.5" hidden="1" customHeight="1">
      <c r="B261" s="1486">
        <v>258</v>
      </c>
      <c r="C261" s="1487">
        <v>0</v>
      </c>
      <c r="D261" s="1487">
        <v>0</v>
      </c>
      <c r="E261" s="1650">
        <f t="shared" si="4"/>
        <v>8</v>
      </c>
    </row>
    <row r="262" spans="2:5" ht="16.5" hidden="1" customHeight="1">
      <c r="B262" s="1486">
        <v>259</v>
      </c>
      <c r="C262" s="1487">
        <v>0</v>
      </c>
      <c r="D262" s="1487">
        <v>0</v>
      </c>
      <c r="E262" s="1650">
        <f t="shared" si="4"/>
        <v>9</v>
      </c>
    </row>
    <row r="263" spans="2:5" ht="16.5" hidden="1" customHeight="1">
      <c r="B263" s="1486">
        <v>260</v>
      </c>
      <c r="C263" s="1487">
        <v>0</v>
      </c>
      <c r="D263" s="1487">
        <v>0</v>
      </c>
      <c r="E263" s="1650">
        <f t="shared" si="4"/>
        <v>10</v>
      </c>
    </row>
    <row r="264" spans="2:5" ht="16.5" hidden="1" customHeight="1">
      <c r="B264" s="1486">
        <v>261</v>
      </c>
      <c r="C264" s="1487">
        <v>0</v>
      </c>
      <c r="D264" s="1487">
        <v>0</v>
      </c>
      <c r="E264" s="1650">
        <f t="shared" si="4"/>
        <v>11</v>
      </c>
    </row>
    <row r="265" spans="2:5" ht="16.5" hidden="1" customHeight="1">
      <c r="B265" s="1486">
        <v>262</v>
      </c>
      <c r="C265" s="1487">
        <v>0</v>
      </c>
      <c r="D265" s="1487">
        <v>0</v>
      </c>
      <c r="E265" s="1650">
        <f t="shared" si="4"/>
        <v>12</v>
      </c>
    </row>
    <row r="266" spans="2:5" ht="16.5" hidden="1" customHeight="1">
      <c r="B266" s="1486">
        <v>263</v>
      </c>
      <c r="C266" s="1487">
        <v>0</v>
      </c>
      <c r="D266" s="1487">
        <v>0</v>
      </c>
      <c r="E266" s="1650">
        <f t="shared" si="4"/>
        <v>13</v>
      </c>
    </row>
    <row r="267" spans="2:5" ht="16.5" hidden="1" customHeight="1">
      <c r="B267" s="1486">
        <v>264</v>
      </c>
      <c r="C267" s="1487">
        <v>0</v>
      </c>
      <c r="D267" s="1487">
        <v>0</v>
      </c>
      <c r="E267" s="1650">
        <f t="shared" si="4"/>
        <v>14</v>
      </c>
    </row>
    <row r="268" spans="2:5" ht="16.5" hidden="1" customHeight="1">
      <c r="B268" s="1486">
        <v>265</v>
      </c>
      <c r="C268" s="1487">
        <v>0</v>
      </c>
      <c r="D268" s="1487">
        <v>0</v>
      </c>
      <c r="E268" s="1650">
        <f t="shared" si="4"/>
        <v>15</v>
      </c>
    </row>
    <row r="269" spans="2:5" ht="16.5" hidden="1" customHeight="1">
      <c r="B269" s="1486">
        <v>266</v>
      </c>
      <c r="C269" s="1487">
        <v>0</v>
      </c>
      <c r="D269" s="1487">
        <v>0</v>
      </c>
      <c r="E269" s="1650">
        <f t="shared" si="4"/>
        <v>16</v>
      </c>
    </row>
    <row r="270" spans="2:5" ht="16.5" hidden="1" customHeight="1">
      <c r="B270" s="1486">
        <v>267</v>
      </c>
      <c r="C270" s="1487">
        <v>0</v>
      </c>
      <c r="D270" s="1487">
        <v>0</v>
      </c>
      <c r="E270" s="1650">
        <f t="shared" si="4"/>
        <v>17</v>
      </c>
    </row>
    <row r="271" spans="2:5" ht="16.5" hidden="1" customHeight="1">
      <c r="B271" s="1486">
        <v>268</v>
      </c>
      <c r="C271" s="1487">
        <v>0</v>
      </c>
      <c r="D271" s="1487">
        <v>0</v>
      </c>
      <c r="E271" s="1650">
        <f t="shared" si="4"/>
        <v>18</v>
      </c>
    </row>
    <row r="272" spans="2:5" ht="16.5" hidden="1" customHeight="1">
      <c r="B272" s="1486">
        <v>269</v>
      </c>
      <c r="C272" s="1487">
        <v>0</v>
      </c>
      <c r="D272" s="1487">
        <v>0</v>
      </c>
      <c r="E272" s="1650">
        <f t="shared" si="4"/>
        <v>19</v>
      </c>
    </row>
    <row r="273" spans="2:5" ht="16.5" hidden="1" customHeight="1">
      <c r="B273" s="1486">
        <v>270</v>
      </c>
      <c r="C273" s="1487">
        <v>0</v>
      </c>
      <c r="D273" s="1487">
        <v>0</v>
      </c>
      <c r="E273" s="1650">
        <f t="shared" si="4"/>
        <v>20</v>
      </c>
    </row>
    <row r="274" spans="2:5" ht="16.5" hidden="1" customHeight="1">
      <c r="B274" s="1486">
        <v>271</v>
      </c>
      <c r="C274" s="1487">
        <v>0</v>
      </c>
      <c r="D274" s="1487">
        <v>0</v>
      </c>
      <c r="E274" s="1650">
        <f t="shared" si="4"/>
        <v>21</v>
      </c>
    </row>
    <row r="275" spans="2:5" ht="16.5" hidden="1" customHeight="1">
      <c r="B275" s="1486">
        <v>272</v>
      </c>
      <c r="C275" s="1487">
        <v>0</v>
      </c>
      <c r="D275" s="1487">
        <v>0</v>
      </c>
      <c r="E275" s="1650">
        <f t="shared" si="4"/>
        <v>22</v>
      </c>
    </row>
    <row r="276" spans="2:5" ht="16.5" hidden="1" customHeight="1">
      <c r="B276" s="1486">
        <v>273</v>
      </c>
      <c r="C276" s="1487">
        <v>0</v>
      </c>
      <c r="D276" s="1487">
        <v>0</v>
      </c>
      <c r="E276" s="1650">
        <f t="shared" si="4"/>
        <v>23</v>
      </c>
    </row>
    <row r="277" spans="2:5" ht="16.5" hidden="1" customHeight="1">
      <c r="B277" s="1486">
        <v>274</v>
      </c>
      <c r="C277" s="1487">
        <v>0</v>
      </c>
      <c r="D277" s="1487">
        <v>0</v>
      </c>
      <c r="E277" s="1650">
        <f t="shared" si="4"/>
        <v>24</v>
      </c>
    </row>
    <row r="278" spans="2:5" ht="16.5" customHeight="1">
      <c r="B278" s="1486">
        <v>275</v>
      </c>
      <c r="C278" s="1487">
        <v>0</v>
      </c>
      <c r="D278" s="1487">
        <f>D228+75</f>
        <v>450</v>
      </c>
      <c r="E278" s="1650">
        <f t="shared" si="4"/>
        <v>0</v>
      </c>
    </row>
    <row r="279" spans="2:5" ht="16.5" hidden="1" customHeight="1">
      <c r="B279" s="1486">
        <v>276</v>
      </c>
      <c r="C279" s="1487">
        <v>0</v>
      </c>
      <c r="D279" s="1487">
        <v>0</v>
      </c>
      <c r="E279" s="1650">
        <f t="shared" si="4"/>
        <v>1</v>
      </c>
    </row>
    <row r="280" spans="2:5" ht="16.5" hidden="1" customHeight="1">
      <c r="B280" s="1486">
        <v>277</v>
      </c>
      <c r="C280" s="1487">
        <v>0</v>
      </c>
      <c r="D280" s="1487">
        <v>0</v>
      </c>
      <c r="E280" s="1650">
        <f t="shared" si="4"/>
        <v>2</v>
      </c>
    </row>
    <row r="281" spans="2:5" ht="16.5" hidden="1" customHeight="1">
      <c r="B281" s="1486">
        <v>278</v>
      </c>
      <c r="C281" s="1487">
        <v>0</v>
      </c>
      <c r="D281" s="1487">
        <v>0</v>
      </c>
      <c r="E281" s="1650">
        <f t="shared" si="4"/>
        <v>3</v>
      </c>
    </row>
    <row r="282" spans="2:5" ht="16.5" hidden="1" customHeight="1">
      <c r="B282" s="1486">
        <v>279</v>
      </c>
      <c r="C282" s="1487">
        <v>0</v>
      </c>
      <c r="D282" s="1487">
        <v>0</v>
      </c>
      <c r="E282" s="1650">
        <f t="shared" si="4"/>
        <v>4</v>
      </c>
    </row>
    <row r="283" spans="2:5" ht="16.5" hidden="1" customHeight="1">
      <c r="B283" s="1486">
        <v>280</v>
      </c>
      <c r="C283" s="1487">
        <v>0</v>
      </c>
      <c r="D283" s="1487">
        <v>0</v>
      </c>
      <c r="E283" s="1650">
        <f t="shared" si="4"/>
        <v>5</v>
      </c>
    </row>
    <row r="284" spans="2:5" ht="16.5" hidden="1" customHeight="1">
      <c r="B284" s="1486">
        <v>281</v>
      </c>
      <c r="C284" s="1487">
        <v>0</v>
      </c>
      <c r="D284" s="1487">
        <v>0</v>
      </c>
      <c r="E284" s="1650">
        <f t="shared" si="4"/>
        <v>6</v>
      </c>
    </row>
    <row r="285" spans="2:5" ht="16.5" hidden="1" customHeight="1">
      <c r="B285" s="1486">
        <v>282</v>
      </c>
      <c r="C285" s="1487">
        <v>0</v>
      </c>
      <c r="D285" s="1487">
        <v>0</v>
      </c>
      <c r="E285" s="1650">
        <f t="shared" si="4"/>
        <v>7</v>
      </c>
    </row>
    <row r="286" spans="2:5" ht="16.5" hidden="1" customHeight="1">
      <c r="B286" s="1486">
        <v>283</v>
      </c>
      <c r="C286" s="1487">
        <v>0</v>
      </c>
      <c r="D286" s="1487">
        <v>0</v>
      </c>
      <c r="E286" s="1650">
        <f t="shared" si="4"/>
        <v>8</v>
      </c>
    </row>
    <row r="287" spans="2:5" ht="16.5" hidden="1" customHeight="1">
      <c r="B287" s="1486">
        <v>284</v>
      </c>
      <c r="C287" s="1487">
        <v>0</v>
      </c>
      <c r="D287" s="1487">
        <v>0</v>
      </c>
      <c r="E287" s="1650">
        <f t="shared" si="4"/>
        <v>9</v>
      </c>
    </row>
    <row r="288" spans="2:5" ht="16.5" hidden="1" customHeight="1">
      <c r="B288" s="1486">
        <v>285</v>
      </c>
      <c r="C288" s="1487">
        <v>0</v>
      </c>
      <c r="D288" s="1487">
        <v>0</v>
      </c>
      <c r="E288" s="1650">
        <f t="shared" si="4"/>
        <v>10</v>
      </c>
    </row>
    <row r="289" spans="2:5" ht="16.5" hidden="1" customHeight="1">
      <c r="B289" s="1486">
        <v>286</v>
      </c>
      <c r="C289" s="1487">
        <v>0</v>
      </c>
      <c r="D289" s="1487">
        <v>0</v>
      </c>
      <c r="E289" s="1650">
        <f t="shared" si="4"/>
        <v>11</v>
      </c>
    </row>
    <row r="290" spans="2:5" ht="16.5" hidden="1" customHeight="1">
      <c r="B290" s="1486">
        <v>287</v>
      </c>
      <c r="C290" s="1487">
        <v>0</v>
      </c>
      <c r="D290" s="1487">
        <v>0</v>
      </c>
      <c r="E290" s="1650">
        <f t="shared" si="4"/>
        <v>12</v>
      </c>
    </row>
    <row r="291" spans="2:5" ht="16.5" hidden="1" customHeight="1">
      <c r="B291" s="1486">
        <v>288</v>
      </c>
      <c r="C291" s="1487">
        <v>0</v>
      </c>
      <c r="D291" s="1487">
        <v>0</v>
      </c>
      <c r="E291" s="1650">
        <f t="shared" si="4"/>
        <v>13</v>
      </c>
    </row>
    <row r="292" spans="2:5" ht="16.5" hidden="1" customHeight="1">
      <c r="B292" s="1486">
        <v>289</v>
      </c>
      <c r="C292" s="1487">
        <v>0</v>
      </c>
      <c r="D292" s="1487">
        <v>0</v>
      </c>
      <c r="E292" s="1650">
        <f t="shared" si="4"/>
        <v>14</v>
      </c>
    </row>
    <row r="293" spans="2:5" ht="16.5" hidden="1" customHeight="1">
      <c r="B293" s="1486">
        <v>290</v>
      </c>
      <c r="C293" s="1487">
        <v>0</v>
      </c>
      <c r="D293" s="1487">
        <v>0</v>
      </c>
      <c r="E293" s="1650">
        <f t="shared" si="4"/>
        <v>15</v>
      </c>
    </row>
    <row r="294" spans="2:5" ht="16.5" hidden="1" customHeight="1">
      <c r="B294" s="1486">
        <v>291</v>
      </c>
      <c r="C294" s="1487">
        <v>0</v>
      </c>
      <c r="D294" s="1487">
        <v>0</v>
      </c>
      <c r="E294" s="1650">
        <f t="shared" si="4"/>
        <v>16</v>
      </c>
    </row>
    <row r="295" spans="2:5" ht="16.5" hidden="1" customHeight="1">
      <c r="B295" s="1486">
        <v>292</v>
      </c>
      <c r="C295" s="1487">
        <v>0</v>
      </c>
      <c r="D295" s="1487">
        <v>0</v>
      </c>
      <c r="E295" s="1650">
        <f t="shared" si="4"/>
        <v>17</v>
      </c>
    </row>
    <row r="296" spans="2:5" ht="16.5" hidden="1" customHeight="1">
      <c r="B296" s="1486">
        <v>293</v>
      </c>
      <c r="C296" s="1487">
        <v>0</v>
      </c>
      <c r="D296" s="1487">
        <v>0</v>
      </c>
      <c r="E296" s="1650">
        <f t="shared" si="4"/>
        <v>18</v>
      </c>
    </row>
    <row r="297" spans="2:5" ht="16.5" hidden="1" customHeight="1">
      <c r="B297" s="1486">
        <v>294</v>
      </c>
      <c r="C297" s="1487">
        <v>0</v>
      </c>
      <c r="D297" s="1487">
        <v>0</v>
      </c>
      <c r="E297" s="1650">
        <f t="shared" si="4"/>
        <v>19</v>
      </c>
    </row>
    <row r="298" spans="2:5" ht="16.5" hidden="1" customHeight="1">
      <c r="B298" s="1486">
        <v>295</v>
      </c>
      <c r="C298" s="1487">
        <v>0</v>
      </c>
      <c r="D298" s="1487">
        <v>0</v>
      </c>
      <c r="E298" s="1650">
        <f t="shared" si="4"/>
        <v>20</v>
      </c>
    </row>
    <row r="299" spans="2:5" ht="16.5" hidden="1" customHeight="1">
      <c r="B299" s="1486">
        <v>296</v>
      </c>
      <c r="C299" s="1487">
        <v>0</v>
      </c>
      <c r="D299" s="1487">
        <v>0</v>
      </c>
      <c r="E299" s="1650">
        <f t="shared" si="4"/>
        <v>21</v>
      </c>
    </row>
    <row r="300" spans="2:5" ht="16.5" hidden="1" customHeight="1">
      <c r="B300" s="1486">
        <v>297</v>
      </c>
      <c r="C300" s="1487">
        <v>0</v>
      </c>
      <c r="D300" s="1487">
        <v>0</v>
      </c>
      <c r="E300" s="1650">
        <f t="shared" si="4"/>
        <v>22</v>
      </c>
    </row>
    <row r="301" spans="2:5" ht="16.5" hidden="1" customHeight="1">
      <c r="B301" s="1486">
        <v>298</v>
      </c>
      <c r="C301" s="1487">
        <v>0</v>
      </c>
      <c r="D301" s="1487">
        <v>0</v>
      </c>
      <c r="E301" s="1650">
        <f t="shared" si="4"/>
        <v>23</v>
      </c>
    </row>
    <row r="302" spans="2:5" ht="16.5" hidden="1" customHeight="1">
      <c r="B302" s="1486">
        <v>299</v>
      </c>
      <c r="C302" s="1487">
        <v>0</v>
      </c>
      <c r="D302" s="1487">
        <v>0</v>
      </c>
      <c r="E302" s="1650">
        <f t="shared" si="4"/>
        <v>24</v>
      </c>
    </row>
    <row r="303" spans="2:5" ht="16.5" customHeight="1">
      <c r="B303" s="1486">
        <v>300</v>
      </c>
      <c r="C303" s="1487">
        <f>C253+1250</f>
        <v>7500</v>
      </c>
      <c r="D303" s="1487">
        <v>0</v>
      </c>
      <c r="E303" s="1650">
        <f t="shared" si="4"/>
        <v>0</v>
      </c>
    </row>
    <row r="304" spans="2:5" ht="16.5" hidden="1" customHeight="1">
      <c r="B304" s="1486">
        <v>301</v>
      </c>
      <c r="C304" s="1487">
        <v>0</v>
      </c>
      <c r="D304" s="1487">
        <v>0</v>
      </c>
      <c r="E304" s="1650">
        <f t="shared" si="4"/>
        <v>1</v>
      </c>
    </row>
    <row r="305" spans="2:5" ht="16.5" hidden="1" customHeight="1">
      <c r="B305" s="1486">
        <v>302</v>
      </c>
      <c r="C305" s="1487">
        <v>0</v>
      </c>
      <c r="D305" s="1487">
        <v>0</v>
      </c>
      <c r="E305" s="1650">
        <f t="shared" si="4"/>
        <v>2</v>
      </c>
    </row>
    <row r="306" spans="2:5" ht="16.5" hidden="1" customHeight="1">
      <c r="B306" s="1486">
        <v>303</v>
      </c>
      <c r="C306" s="1487">
        <v>0</v>
      </c>
      <c r="D306" s="1487">
        <v>0</v>
      </c>
      <c r="E306" s="1650">
        <f t="shared" si="4"/>
        <v>3</v>
      </c>
    </row>
    <row r="307" spans="2:5" ht="16.5" hidden="1" customHeight="1">
      <c r="B307" s="1486">
        <v>304</v>
      </c>
      <c r="C307" s="1487">
        <v>0</v>
      </c>
      <c r="D307" s="1487">
        <v>0</v>
      </c>
      <c r="E307" s="1650">
        <f t="shared" si="4"/>
        <v>4</v>
      </c>
    </row>
    <row r="308" spans="2:5" ht="16.5" hidden="1" customHeight="1">
      <c r="B308" s="1486">
        <v>305</v>
      </c>
      <c r="C308" s="1487">
        <v>0</v>
      </c>
      <c r="D308" s="1487">
        <v>0</v>
      </c>
      <c r="E308" s="1650">
        <f t="shared" si="4"/>
        <v>5</v>
      </c>
    </row>
    <row r="309" spans="2:5" ht="16.5" hidden="1" customHeight="1">
      <c r="B309" s="1486">
        <v>306</v>
      </c>
      <c r="C309" s="1487">
        <v>0</v>
      </c>
      <c r="D309" s="1487">
        <v>0</v>
      </c>
      <c r="E309" s="1650">
        <f t="shared" si="4"/>
        <v>6</v>
      </c>
    </row>
    <row r="310" spans="2:5" ht="16.5" hidden="1" customHeight="1">
      <c r="B310" s="1486">
        <v>307</v>
      </c>
      <c r="C310" s="1487">
        <v>0</v>
      </c>
      <c r="D310" s="1487">
        <v>0</v>
      </c>
      <c r="E310" s="1650">
        <f t="shared" si="4"/>
        <v>7</v>
      </c>
    </row>
    <row r="311" spans="2:5" ht="16.5" hidden="1" customHeight="1">
      <c r="B311" s="1486">
        <v>308</v>
      </c>
      <c r="C311" s="1487">
        <v>0</v>
      </c>
      <c r="D311" s="1487">
        <v>0</v>
      </c>
      <c r="E311" s="1650">
        <f t="shared" si="4"/>
        <v>8</v>
      </c>
    </row>
    <row r="312" spans="2:5" ht="16.5" hidden="1" customHeight="1">
      <c r="B312" s="1486">
        <v>309</v>
      </c>
      <c r="C312" s="1487">
        <v>0</v>
      </c>
      <c r="D312" s="1487">
        <v>0</v>
      </c>
      <c r="E312" s="1650">
        <f t="shared" si="4"/>
        <v>9</v>
      </c>
    </row>
    <row r="313" spans="2:5" ht="16.5" hidden="1" customHeight="1">
      <c r="B313" s="1486">
        <v>310</v>
      </c>
      <c r="C313" s="1487">
        <v>0</v>
      </c>
      <c r="D313" s="1487">
        <v>0</v>
      </c>
      <c r="E313" s="1650">
        <f t="shared" si="4"/>
        <v>10</v>
      </c>
    </row>
    <row r="314" spans="2:5" ht="16.5" hidden="1" customHeight="1">
      <c r="B314" s="1486">
        <v>311</v>
      </c>
      <c r="C314" s="1487">
        <v>0</v>
      </c>
      <c r="D314" s="1487">
        <v>0</v>
      </c>
      <c r="E314" s="1650">
        <f t="shared" si="4"/>
        <v>11</v>
      </c>
    </row>
    <row r="315" spans="2:5" ht="16.5" hidden="1" customHeight="1">
      <c r="B315" s="1486">
        <v>312</v>
      </c>
      <c r="C315" s="1487">
        <v>0</v>
      </c>
      <c r="D315" s="1487">
        <v>0</v>
      </c>
      <c r="E315" s="1650">
        <f t="shared" si="4"/>
        <v>12</v>
      </c>
    </row>
    <row r="316" spans="2:5" ht="16.5" hidden="1" customHeight="1">
      <c r="B316" s="1486">
        <v>313</v>
      </c>
      <c r="C316" s="1487">
        <v>0</v>
      </c>
      <c r="D316" s="1487">
        <v>0</v>
      </c>
      <c r="E316" s="1650">
        <f t="shared" si="4"/>
        <v>13</v>
      </c>
    </row>
    <row r="317" spans="2:5" ht="16.5" hidden="1" customHeight="1">
      <c r="B317" s="1486">
        <v>314</v>
      </c>
      <c r="C317" s="1487">
        <v>0</v>
      </c>
      <c r="D317" s="1487">
        <v>0</v>
      </c>
      <c r="E317" s="1650">
        <f t="shared" si="4"/>
        <v>14</v>
      </c>
    </row>
    <row r="318" spans="2:5" ht="16.5" hidden="1" customHeight="1">
      <c r="B318" s="1486">
        <v>315</v>
      </c>
      <c r="C318" s="1487">
        <v>0</v>
      </c>
      <c r="D318" s="1487">
        <v>0</v>
      </c>
      <c r="E318" s="1650">
        <f t="shared" si="4"/>
        <v>15</v>
      </c>
    </row>
    <row r="319" spans="2:5" ht="16.5" hidden="1" customHeight="1">
      <c r="B319" s="1486">
        <v>316</v>
      </c>
      <c r="C319" s="1487">
        <v>0</v>
      </c>
      <c r="D319" s="1487">
        <v>0</v>
      </c>
      <c r="E319" s="1650">
        <f t="shared" si="4"/>
        <v>16</v>
      </c>
    </row>
    <row r="320" spans="2:5" ht="16.5" hidden="1" customHeight="1">
      <c r="B320" s="1486">
        <v>317</v>
      </c>
      <c r="C320" s="1487">
        <v>0</v>
      </c>
      <c r="D320" s="1487">
        <v>0</v>
      </c>
      <c r="E320" s="1650">
        <f t="shared" si="4"/>
        <v>17</v>
      </c>
    </row>
    <row r="321" spans="2:5" ht="16.5" hidden="1" customHeight="1">
      <c r="B321" s="1486">
        <v>318</v>
      </c>
      <c r="C321" s="1487">
        <v>0</v>
      </c>
      <c r="D321" s="1487">
        <v>0</v>
      </c>
      <c r="E321" s="1650">
        <f t="shared" si="4"/>
        <v>18</v>
      </c>
    </row>
    <row r="322" spans="2:5" ht="16.5" hidden="1" customHeight="1">
      <c r="B322" s="1486">
        <v>319</v>
      </c>
      <c r="C322" s="1487">
        <v>0</v>
      </c>
      <c r="D322" s="1487">
        <v>0</v>
      </c>
      <c r="E322" s="1650">
        <f t="shared" si="4"/>
        <v>19</v>
      </c>
    </row>
    <row r="323" spans="2:5" ht="16.5" hidden="1" customHeight="1">
      <c r="B323" s="1486">
        <v>320</v>
      </c>
      <c r="C323" s="1487">
        <v>0</v>
      </c>
      <c r="D323" s="1487">
        <v>0</v>
      </c>
      <c r="E323" s="1650">
        <f t="shared" si="4"/>
        <v>20</v>
      </c>
    </row>
    <row r="324" spans="2:5" ht="16.5" hidden="1" customHeight="1">
      <c r="B324" s="1486">
        <v>321</v>
      </c>
      <c r="C324" s="1487">
        <v>0</v>
      </c>
      <c r="D324" s="1487">
        <v>0</v>
      </c>
      <c r="E324" s="1650">
        <f t="shared" ref="E324:E387" si="5">MOD(ROW()-3,25)</f>
        <v>21</v>
      </c>
    </row>
    <row r="325" spans="2:5" ht="16.5" hidden="1" customHeight="1">
      <c r="B325" s="1486">
        <v>322</v>
      </c>
      <c r="C325" s="1487">
        <v>0</v>
      </c>
      <c r="D325" s="1487">
        <v>0</v>
      </c>
      <c r="E325" s="1650">
        <f t="shared" si="5"/>
        <v>22</v>
      </c>
    </row>
    <row r="326" spans="2:5" ht="16.5" hidden="1" customHeight="1">
      <c r="B326" s="1486">
        <v>323</v>
      </c>
      <c r="C326" s="1487">
        <v>0</v>
      </c>
      <c r="D326" s="1487">
        <v>0</v>
      </c>
      <c r="E326" s="1650">
        <f t="shared" si="5"/>
        <v>23</v>
      </c>
    </row>
    <row r="327" spans="2:5" ht="16.5" hidden="1" customHeight="1">
      <c r="B327" s="1486">
        <v>324</v>
      </c>
      <c r="C327" s="1487">
        <v>0</v>
      </c>
      <c r="D327" s="1487">
        <v>0</v>
      </c>
      <c r="E327" s="1650">
        <f t="shared" si="5"/>
        <v>24</v>
      </c>
    </row>
    <row r="328" spans="2:5" ht="16.5" customHeight="1">
      <c r="B328" s="1486">
        <v>325</v>
      </c>
      <c r="C328" s="1487">
        <v>0</v>
      </c>
      <c r="D328" s="1487">
        <f>D278+75</f>
        <v>525</v>
      </c>
      <c r="E328" s="1650">
        <f t="shared" si="5"/>
        <v>0</v>
      </c>
    </row>
    <row r="329" spans="2:5" ht="16.5" hidden="1" customHeight="1">
      <c r="B329" s="1486">
        <v>326</v>
      </c>
      <c r="C329" s="1487">
        <v>0</v>
      </c>
      <c r="D329" s="1487">
        <v>0</v>
      </c>
      <c r="E329" s="1650">
        <f t="shared" si="5"/>
        <v>1</v>
      </c>
    </row>
    <row r="330" spans="2:5" ht="16.5" hidden="1" customHeight="1">
      <c r="B330" s="1486">
        <v>327</v>
      </c>
      <c r="C330" s="1487">
        <v>0</v>
      </c>
      <c r="D330" s="1487">
        <v>0</v>
      </c>
      <c r="E330" s="1650">
        <f t="shared" si="5"/>
        <v>2</v>
      </c>
    </row>
    <row r="331" spans="2:5" ht="16.5" hidden="1" customHeight="1">
      <c r="B331" s="1486">
        <v>328</v>
      </c>
      <c r="C331" s="1487">
        <v>0</v>
      </c>
      <c r="D331" s="1487">
        <v>0</v>
      </c>
      <c r="E331" s="1650">
        <f t="shared" si="5"/>
        <v>3</v>
      </c>
    </row>
    <row r="332" spans="2:5" ht="16.5" hidden="1" customHeight="1">
      <c r="B332" s="1486">
        <v>329</v>
      </c>
      <c r="C332" s="1487">
        <v>0</v>
      </c>
      <c r="D332" s="1487">
        <v>0</v>
      </c>
      <c r="E332" s="1650">
        <f t="shared" si="5"/>
        <v>4</v>
      </c>
    </row>
    <row r="333" spans="2:5" ht="16.5" hidden="1" customHeight="1">
      <c r="B333" s="1486">
        <v>330</v>
      </c>
      <c r="C333" s="1487">
        <v>0</v>
      </c>
      <c r="D333" s="1487">
        <v>0</v>
      </c>
      <c r="E333" s="1650">
        <f t="shared" si="5"/>
        <v>5</v>
      </c>
    </row>
    <row r="334" spans="2:5" ht="16.5" hidden="1" customHeight="1">
      <c r="B334" s="1486">
        <v>331</v>
      </c>
      <c r="C334" s="1487">
        <v>0</v>
      </c>
      <c r="D334" s="1487">
        <v>0</v>
      </c>
      <c r="E334" s="1650">
        <f t="shared" si="5"/>
        <v>6</v>
      </c>
    </row>
    <row r="335" spans="2:5" ht="16.5" hidden="1" customHeight="1">
      <c r="B335" s="1486">
        <v>332</v>
      </c>
      <c r="C335" s="1487">
        <v>0</v>
      </c>
      <c r="D335" s="1487">
        <v>0</v>
      </c>
      <c r="E335" s="1650">
        <f t="shared" si="5"/>
        <v>7</v>
      </c>
    </row>
    <row r="336" spans="2:5" ht="16.5" hidden="1" customHeight="1">
      <c r="B336" s="1486">
        <v>333</v>
      </c>
      <c r="C336" s="1487">
        <v>0</v>
      </c>
      <c r="D336" s="1487">
        <v>0</v>
      </c>
      <c r="E336" s="1650">
        <f t="shared" si="5"/>
        <v>8</v>
      </c>
    </row>
    <row r="337" spans="2:5" ht="16.5" hidden="1" customHeight="1">
      <c r="B337" s="1486">
        <v>334</v>
      </c>
      <c r="C337" s="1487">
        <v>0</v>
      </c>
      <c r="D337" s="1487">
        <v>0</v>
      </c>
      <c r="E337" s="1650">
        <f t="shared" si="5"/>
        <v>9</v>
      </c>
    </row>
    <row r="338" spans="2:5" ht="16.5" hidden="1" customHeight="1">
      <c r="B338" s="1486">
        <v>335</v>
      </c>
      <c r="C338" s="1487">
        <v>0</v>
      </c>
      <c r="D338" s="1487">
        <v>0</v>
      </c>
      <c r="E338" s="1650">
        <f t="shared" si="5"/>
        <v>10</v>
      </c>
    </row>
    <row r="339" spans="2:5" ht="16.5" hidden="1" customHeight="1">
      <c r="B339" s="1486">
        <v>336</v>
      </c>
      <c r="C339" s="1487">
        <v>0</v>
      </c>
      <c r="D339" s="1487">
        <v>0</v>
      </c>
      <c r="E339" s="1650">
        <f t="shared" si="5"/>
        <v>11</v>
      </c>
    </row>
    <row r="340" spans="2:5" ht="16.5" hidden="1" customHeight="1">
      <c r="B340" s="1486">
        <v>337</v>
      </c>
      <c r="C340" s="1487">
        <v>0</v>
      </c>
      <c r="D340" s="1487">
        <v>0</v>
      </c>
      <c r="E340" s="1650">
        <f t="shared" si="5"/>
        <v>12</v>
      </c>
    </row>
    <row r="341" spans="2:5" ht="16.5" hidden="1" customHeight="1">
      <c r="B341" s="1486">
        <v>338</v>
      </c>
      <c r="C341" s="1487">
        <v>0</v>
      </c>
      <c r="D341" s="1487">
        <v>0</v>
      </c>
      <c r="E341" s="1650">
        <f t="shared" si="5"/>
        <v>13</v>
      </c>
    </row>
    <row r="342" spans="2:5" ht="16.5" hidden="1" customHeight="1">
      <c r="B342" s="1486">
        <v>339</v>
      </c>
      <c r="C342" s="1487">
        <v>0</v>
      </c>
      <c r="D342" s="1487">
        <v>0</v>
      </c>
      <c r="E342" s="1650">
        <f t="shared" si="5"/>
        <v>14</v>
      </c>
    </row>
    <row r="343" spans="2:5" ht="16.5" hidden="1" customHeight="1">
      <c r="B343" s="1486">
        <v>340</v>
      </c>
      <c r="C343" s="1487">
        <v>0</v>
      </c>
      <c r="D343" s="1487">
        <v>0</v>
      </c>
      <c r="E343" s="1650">
        <f t="shared" si="5"/>
        <v>15</v>
      </c>
    </row>
    <row r="344" spans="2:5" ht="16.5" hidden="1" customHeight="1">
      <c r="B344" s="1486">
        <v>341</v>
      </c>
      <c r="C344" s="1487">
        <v>0</v>
      </c>
      <c r="D344" s="1487">
        <v>0</v>
      </c>
      <c r="E344" s="1650">
        <f t="shared" si="5"/>
        <v>16</v>
      </c>
    </row>
    <row r="345" spans="2:5" ht="16.5" hidden="1" customHeight="1">
      <c r="B345" s="1486">
        <v>342</v>
      </c>
      <c r="C345" s="1487">
        <v>0</v>
      </c>
      <c r="D345" s="1487">
        <v>0</v>
      </c>
      <c r="E345" s="1650">
        <f t="shared" si="5"/>
        <v>17</v>
      </c>
    </row>
    <row r="346" spans="2:5" ht="16.5" hidden="1" customHeight="1">
      <c r="B346" s="1486">
        <v>343</v>
      </c>
      <c r="C346" s="1487">
        <v>0</v>
      </c>
      <c r="D346" s="1487">
        <v>0</v>
      </c>
      <c r="E346" s="1650">
        <f t="shared" si="5"/>
        <v>18</v>
      </c>
    </row>
    <row r="347" spans="2:5" ht="16.5" hidden="1" customHeight="1">
      <c r="B347" s="1486">
        <v>344</v>
      </c>
      <c r="C347" s="1487">
        <v>0</v>
      </c>
      <c r="D347" s="1487">
        <v>0</v>
      </c>
      <c r="E347" s="1650">
        <f t="shared" si="5"/>
        <v>19</v>
      </c>
    </row>
    <row r="348" spans="2:5" ht="16.5" hidden="1" customHeight="1">
      <c r="B348" s="1486">
        <v>345</v>
      </c>
      <c r="C348" s="1487">
        <v>0</v>
      </c>
      <c r="D348" s="1487">
        <v>0</v>
      </c>
      <c r="E348" s="1650">
        <f t="shared" si="5"/>
        <v>20</v>
      </c>
    </row>
    <row r="349" spans="2:5" ht="16.5" hidden="1" customHeight="1">
      <c r="B349" s="1486">
        <v>346</v>
      </c>
      <c r="C349" s="1487">
        <v>0</v>
      </c>
      <c r="D349" s="1487">
        <v>0</v>
      </c>
      <c r="E349" s="1650">
        <f t="shared" si="5"/>
        <v>21</v>
      </c>
    </row>
    <row r="350" spans="2:5" ht="16.5" hidden="1" customHeight="1">
      <c r="B350" s="1486">
        <v>347</v>
      </c>
      <c r="C350" s="1487">
        <v>0</v>
      </c>
      <c r="D350" s="1487">
        <v>0</v>
      </c>
      <c r="E350" s="1650">
        <f t="shared" si="5"/>
        <v>22</v>
      </c>
    </row>
    <row r="351" spans="2:5" ht="16.5" hidden="1" customHeight="1">
      <c r="B351" s="1486">
        <v>348</v>
      </c>
      <c r="C351" s="1487">
        <v>0</v>
      </c>
      <c r="D351" s="1487">
        <v>0</v>
      </c>
      <c r="E351" s="1650">
        <f t="shared" si="5"/>
        <v>23</v>
      </c>
    </row>
    <row r="352" spans="2:5" ht="16.5" hidden="1" customHeight="1">
      <c r="B352" s="1486">
        <v>349</v>
      </c>
      <c r="C352" s="1487">
        <v>0</v>
      </c>
      <c r="D352" s="1487">
        <v>0</v>
      </c>
      <c r="E352" s="1650">
        <f t="shared" si="5"/>
        <v>24</v>
      </c>
    </row>
    <row r="353" spans="2:5" ht="16.5" customHeight="1">
      <c r="B353" s="1486">
        <v>350</v>
      </c>
      <c r="C353" s="1487">
        <f>C303+1250</f>
        <v>8750</v>
      </c>
      <c r="D353" s="1487">
        <v>0</v>
      </c>
      <c r="E353" s="1650">
        <f t="shared" si="5"/>
        <v>0</v>
      </c>
    </row>
    <row r="354" spans="2:5" ht="16.5" hidden="1" customHeight="1">
      <c r="B354" s="1486">
        <v>351</v>
      </c>
      <c r="C354" s="1487">
        <v>0</v>
      </c>
      <c r="D354" s="1487">
        <v>0</v>
      </c>
      <c r="E354" s="1650">
        <f t="shared" si="5"/>
        <v>1</v>
      </c>
    </row>
    <row r="355" spans="2:5" ht="16.5" hidden="1" customHeight="1">
      <c r="B355" s="1486">
        <v>352</v>
      </c>
      <c r="C355" s="1487">
        <v>0</v>
      </c>
      <c r="D355" s="1487">
        <v>0</v>
      </c>
      <c r="E355" s="1650">
        <f t="shared" si="5"/>
        <v>2</v>
      </c>
    </row>
    <row r="356" spans="2:5" ht="16.5" hidden="1" customHeight="1">
      <c r="B356" s="1486">
        <v>353</v>
      </c>
      <c r="C356" s="1487">
        <v>0</v>
      </c>
      <c r="D356" s="1487">
        <v>0</v>
      </c>
      <c r="E356" s="1650">
        <f t="shared" si="5"/>
        <v>3</v>
      </c>
    </row>
    <row r="357" spans="2:5" ht="16.5" hidden="1" customHeight="1">
      <c r="B357" s="1486">
        <v>354</v>
      </c>
      <c r="C357" s="1487">
        <v>0</v>
      </c>
      <c r="D357" s="1487">
        <v>0</v>
      </c>
      <c r="E357" s="1650">
        <f t="shared" si="5"/>
        <v>4</v>
      </c>
    </row>
    <row r="358" spans="2:5" ht="16.5" hidden="1" customHeight="1">
      <c r="B358" s="1486">
        <v>355</v>
      </c>
      <c r="C358" s="1487">
        <v>0</v>
      </c>
      <c r="D358" s="1487">
        <v>0</v>
      </c>
      <c r="E358" s="1650">
        <f t="shared" si="5"/>
        <v>5</v>
      </c>
    </row>
    <row r="359" spans="2:5" ht="16.5" hidden="1" customHeight="1">
      <c r="B359" s="1486">
        <v>356</v>
      </c>
      <c r="C359" s="1487">
        <v>0</v>
      </c>
      <c r="D359" s="1487">
        <v>0</v>
      </c>
      <c r="E359" s="1650">
        <f t="shared" si="5"/>
        <v>6</v>
      </c>
    </row>
    <row r="360" spans="2:5" ht="16.5" hidden="1" customHeight="1">
      <c r="B360" s="1486">
        <v>357</v>
      </c>
      <c r="C360" s="1487">
        <v>0</v>
      </c>
      <c r="D360" s="1487">
        <v>0</v>
      </c>
      <c r="E360" s="1650">
        <f t="shared" si="5"/>
        <v>7</v>
      </c>
    </row>
    <row r="361" spans="2:5" ht="16.5" hidden="1" customHeight="1">
      <c r="B361" s="1486">
        <v>358</v>
      </c>
      <c r="C361" s="1487">
        <v>0</v>
      </c>
      <c r="D361" s="1487">
        <v>0</v>
      </c>
      <c r="E361" s="1650">
        <f t="shared" si="5"/>
        <v>8</v>
      </c>
    </row>
    <row r="362" spans="2:5" ht="16.5" hidden="1" customHeight="1">
      <c r="B362" s="1486">
        <v>359</v>
      </c>
      <c r="C362" s="1487">
        <v>0</v>
      </c>
      <c r="D362" s="1487">
        <v>0</v>
      </c>
      <c r="E362" s="1650">
        <f t="shared" si="5"/>
        <v>9</v>
      </c>
    </row>
    <row r="363" spans="2:5" ht="16.5" hidden="1" customHeight="1">
      <c r="B363" s="1486">
        <v>360</v>
      </c>
      <c r="C363" s="1487">
        <v>0</v>
      </c>
      <c r="D363" s="1487">
        <v>0</v>
      </c>
      <c r="E363" s="1650">
        <f t="shared" si="5"/>
        <v>10</v>
      </c>
    </row>
    <row r="364" spans="2:5" ht="16.5" hidden="1" customHeight="1">
      <c r="B364" s="1486">
        <v>361</v>
      </c>
      <c r="C364" s="1487">
        <v>0</v>
      </c>
      <c r="D364" s="1487">
        <v>0</v>
      </c>
      <c r="E364" s="1650">
        <f t="shared" si="5"/>
        <v>11</v>
      </c>
    </row>
    <row r="365" spans="2:5" ht="16.5" hidden="1" customHeight="1">
      <c r="B365" s="1486">
        <v>362</v>
      </c>
      <c r="C365" s="1487">
        <v>0</v>
      </c>
      <c r="D365" s="1487">
        <v>0</v>
      </c>
      <c r="E365" s="1650">
        <f t="shared" si="5"/>
        <v>12</v>
      </c>
    </row>
    <row r="366" spans="2:5" ht="16.5" hidden="1" customHeight="1">
      <c r="B366" s="1486">
        <v>363</v>
      </c>
      <c r="C366" s="1487">
        <v>0</v>
      </c>
      <c r="D366" s="1487">
        <v>0</v>
      </c>
      <c r="E366" s="1650">
        <f t="shared" si="5"/>
        <v>13</v>
      </c>
    </row>
    <row r="367" spans="2:5" ht="16.5" hidden="1" customHeight="1">
      <c r="B367" s="1486">
        <v>364</v>
      </c>
      <c r="C367" s="1487">
        <v>0</v>
      </c>
      <c r="D367" s="1487">
        <v>0</v>
      </c>
      <c r="E367" s="1650">
        <f t="shared" si="5"/>
        <v>14</v>
      </c>
    </row>
    <row r="368" spans="2:5" ht="16.5" hidden="1" customHeight="1">
      <c r="B368" s="1486">
        <v>365</v>
      </c>
      <c r="C368" s="1487">
        <v>0</v>
      </c>
      <c r="D368" s="1487">
        <v>0</v>
      </c>
      <c r="E368" s="1650">
        <f t="shared" si="5"/>
        <v>15</v>
      </c>
    </row>
    <row r="369" spans="2:5" ht="16.5" hidden="1" customHeight="1">
      <c r="B369" s="1486">
        <v>366</v>
      </c>
      <c r="C369" s="1487">
        <v>0</v>
      </c>
      <c r="D369" s="1487">
        <v>0</v>
      </c>
      <c r="E369" s="1650">
        <f t="shared" si="5"/>
        <v>16</v>
      </c>
    </row>
    <row r="370" spans="2:5" ht="16.5" hidden="1" customHeight="1">
      <c r="B370" s="1486">
        <v>367</v>
      </c>
      <c r="C370" s="1487">
        <v>0</v>
      </c>
      <c r="D370" s="1487">
        <v>0</v>
      </c>
      <c r="E370" s="1650">
        <f t="shared" si="5"/>
        <v>17</v>
      </c>
    </row>
    <row r="371" spans="2:5" ht="16.5" hidden="1" customHeight="1">
      <c r="B371" s="1486">
        <v>368</v>
      </c>
      <c r="C371" s="1487">
        <v>0</v>
      </c>
      <c r="D371" s="1487">
        <v>0</v>
      </c>
      <c r="E371" s="1650">
        <f t="shared" si="5"/>
        <v>18</v>
      </c>
    </row>
    <row r="372" spans="2:5" ht="16.5" hidden="1" customHeight="1">
      <c r="B372" s="1486">
        <v>369</v>
      </c>
      <c r="C372" s="1487">
        <v>0</v>
      </c>
      <c r="D372" s="1487">
        <v>0</v>
      </c>
      <c r="E372" s="1650">
        <f t="shared" si="5"/>
        <v>19</v>
      </c>
    </row>
    <row r="373" spans="2:5" ht="16.5" hidden="1" customHeight="1">
      <c r="B373" s="1486">
        <v>370</v>
      </c>
      <c r="C373" s="1487">
        <v>0</v>
      </c>
      <c r="D373" s="1487">
        <v>0</v>
      </c>
      <c r="E373" s="1650">
        <f t="shared" si="5"/>
        <v>20</v>
      </c>
    </row>
    <row r="374" spans="2:5" ht="16.5" hidden="1" customHeight="1">
      <c r="B374" s="1486">
        <v>371</v>
      </c>
      <c r="C374" s="1487">
        <v>0</v>
      </c>
      <c r="D374" s="1487">
        <v>0</v>
      </c>
      <c r="E374" s="1650">
        <f t="shared" si="5"/>
        <v>21</v>
      </c>
    </row>
    <row r="375" spans="2:5" ht="16.5" hidden="1" customHeight="1">
      <c r="B375" s="1486">
        <v>372</v>
      </c>
      <c r="C375" s="1487">
        <v>0</v>
      </c>
      <c r="D375" s="1487">
        <v>0</v>
      </c>
      <c r="E375" s="1650">
        <f t="shared" si="5"/>
        <v>22</v>
      </c>
    </row>
    <row r="376" spans="2:5" ht="16.5" hidden="1" customHeight="1">
      <c r="B376" s="1486">
        <v>373</v>
      </c>
      <c r="C376" s="1487">
        <v>0</v>
      </c>
      <c r="D376" s="1487">
        <v>0</v>
      </c>
      <c r="E376" s="1650">
        <f t="shared" si="5"/>
        <v>23</v>
      </c>
    </row>
    <row r="377" spans="2:5" ht="16.5" hidden="1" customHeight="1">
      <c r="B377" s="1486">
        <v>374</v>
      </c>
      <c r="C377" s="1487">
        <v>0</v>
      </c>
      <c r="D377" s="1487">
        <v>0</v>
      </c>
      <c r="E377" s="1650">
        <f t="shared" si="5"/>
        <v>24</v>
      </c>
    </row>
    <row r="378" spans="2:5" ht="16.5" customHeight="1">
      <c r="B378" s="1486">
        <v>375</v>
      </c>
      <c r="C378" s="1487">
        <v>0</v>
      </c>
      <c r="D378" s="1487">
        <f>D328+75</f>
        <v>600</v>
      </c>
      <c r="E378" s="1650">
        <f t="shared" si="5"/>
        <v>0</v>
      </c>
    </row>
    <row r="379" spans="2:5" ht="16.5" hidden="1" customHeight="1">
      <c r="B379" s="1486">
        <v>376</v>
      </c>
      <c r="C379" s="1487">
        <v>0</v>
      </c>
      <c r="D379" s="1487">
        <v>0</v>
      </c>
      <c r="E379" s="1650">
        <f t="shared" si="5"/>
        <v>1</v>
      </c>
    </row>
    <row r="380" spans="2:5" ht="16.5" hidden="1" customHeight="1">
      <c r="B380" s="1486">
        <v>377</v>
      </c>
      <c r="C380" s="1487">
        <v>0</v>
      </c>
      <c r="D380" s="1487">
        <v>0</v>
      </c>
      <c r="E380" s="1650">
        <f t="shared" si="5"/>
        <v>2</v>
      </c>
    </row>
    <row r="381" spans="2:5" ht="16.5" hidden="1" customHeight="1">
      <c r="B381" s="1486">
        <v>378</v>
      </c>
      <c r="C381" s="1487">
        <v>0</v>
      </c>
      <c r="D381" s="1487">
        <v>0</v>
      </c>
      <c r="E381" s="1650">
        <f t="shared" si="5"/>
        <v>3</v>
      </c>
    </row>
    <row r="382" spans="2:5" ht="16.5" hidden="1" customHeight="1">
      <c r="B382" s="1486">
        <v>379</v>
      </c>
      <c r="C382" s="1487">
        <v>0</v>
      </c>
      <c r="D382" s="1487">
        <v>0</v>
      </c>
      <c r="E382" s="1650">
        <f t="shared" si="5"/>
        <v>4</v>
      </c>
    </row>
    <row r="383" spans="2:5" ht="16.5" hidden="1" customHeight="1">
      <c r="B383" s="1486">
        <v>380</v>
      </c>
      <c r="C383" s="1487">
        <v>0</v>
      </c>
      <c r="D383" s="1487">
        <v>0</v>
      </c>
      <c r="E383" s="1650">
        <f t="shared" si="5"/>
        <v>5</v>
      </c>
    </row>
    <row r="384" spans="2:5" ht="16.5" hidden="1" customHeight="1">
      <c r="B384" s="1486">
        <v>381</v>
      </c>
      <c r="C384" s="1487">
        <v>0</v>
      </c>
      <c r="D384" s="1487">
        <v>0</v>
      </c>
      <c r="E384" s="1650">
        <f t="shared" si="5"/>
        <v>6</v>
      </c>
    </row>
    <row r="385" spans="2:5" ht="16.5" hidden="1" customHeight="1">
      <c r="B385" s="1486">
        <v>382</v>
      </c>
      <c r="C385" s="1487">
        <v>0</v>
      </c>
      <c r="D385" s="1487">
        <v>0</v>
      </c>
      <c r="E385" s="1650">
        <f t="shared" si="5"/>
        <v>7</v>
      </c>
    </row>
    <row r="386" spans="2:5" ht="16.5" hidden="1" customHeight="1">
      <c r="B386" s="1486">
        <v>383</v>
      </c>
      <c r="C386" s="1487">
        <v>0</v>
      </c>
      <c r="D386" s="1487">
        <v>0</v>
      </c>
      <c r="E386" s="1650">
        <f t="shared" si="5"/>
        <v>8</v>
      </c>
    </row>
    <row r="387" spans="2:5" ht="16.5" hidden="1" customHeight="1">
      <c r="B387" s="1486">
        <v>384</v>
      </c>
      <c r="C387" s="1487">
        <v>0</v>
      </c>
      <c r="D387" s="1487">
        <v>0</v>
      </c>
      <c r="E387" s="1650">
        <f t="shared" si="5"/>
        <v>9</v>
      </c>
    </row>
    <row r="388" spans="2:5" ht="16.5" hidden="1" customHeight="1">
      <c r="B388" s="1486">
        <v>385</v>
      </c>
      <c r="C388" s="1487">
        <v>0</v>
      </c>
      <c r="D388" s="1487">
        <v>0</v>
      </c>
      <c r="E388" s="1650">
        <f t="shared" ref="E388:E451" si="6">MOD(ROW()-3,25)</f>
        <v>10</v>
      </c>
    </row>
    <row r="389" spans="2:5" ht="16.5" hidden="1" customHeight="1">
      <c r="B389" s="1486">
        <v>386</v>
      </c>
      <c r="C389" s="1487">
        <v>0</v>
      </c>
      <c r="D389" s="1487">
        <v>0</v>
      </c>
      <c r="E389" s="1650">
        <f t="shared" si="6"/>
        <v>11</v>
      </c>
    </row>
    <row r="390" spans="2:5" ht="16.5" hidden="1" customHeight="1">
      <c r="B390" s="1486">
        <v>387</v>
      </c>
      <c r="C390" s="1487">
        <v>0</v>
      </c>
      <c r="D390" s="1487">
        <v>0</v>
      </c>
      <c r="E390" s="1650">
        <f t="shared" si="6"/>
        <v>12</v>
      </c>
    </row>
    <row r="391" spans="2:5" ht="16.5" hidden="1" customHeight="1">
      <c r="B391" s="1486">
        <v>388</v>
      </c>
      <c r="C391" s="1487">
        <v>0</v>
      </c>
      <c r="D391" s="1487">
        <v>0</v>
      </c>
      <c r="E391" s="1650">
        <f t="shared" si="6"/>
        <v>13</v>
      </c>
    </row>
    <row r="392" spans="2:5" ht="16.5" hidden="1" customHeight="1">
      <c r="B392" s="1486">
        <v>389</v>
      </c>
      <c r="C392" s="1487">
        <v>0</v>
      </c>
      <c r="D392" s="1487">
        <v>0</v>
      </c>
      <c r="E392" s="1650">
        <f t="shared" si="6"/>
        <v>14</v>
      </c>
    </row>
    <row r="393" spans="2:5" ht="16.5" hidden="1" customHeight="1">
      <c r="B393" s="1486">
        <v>390</v>
      </c>
      <c r="C393" s="1487">
        <v>0</v>
      </c>
      <c r="D393" s="1487">
        <v>0</v>
      </c>
      <c r="E393" s="1650">
        <f t="shared" si="6"/>
        <v>15</v>
      </c>
    </row>
    <row r="394" spans="2:5" ht="16.5" hidden="1" customHeight="1">
      <c r="B394" s="1486">
        <v>391</v>
      </c>
      <c r="C394" s="1487">
        <v>0</v>
      </c>
      <c r="D394" s="1487">
        <v>0</v>
      </c>
      <c r="E394" s="1650">
        <f t="shared" si="6"/>
        <v>16</v>
      </c>
    </row>
    <row r="395" spans="2:5" ht="16.5" hidden="1" customHeight="1">
      <c r="B395" s="1486">
        <v>392</v>
      </c>
      <c r="C395" s="1487">
        <v>0</v>
      </c>
      <c r="D395" s="1487">
        <v>0</v>
      </c>
      <c r="E395" s="1650">
        <f t="shared" si="6"/>
        <v>17</v>
      </c>
    </row>
    <row r="396" spans="2:5" ht="16.5" hidden="1" customHeight="1">
      <c r="B396" s="1486">
        <v>393</v>
      </c>
      <c r="C396" s="1487">
        <v>0</v>
      </c>
      <c r="D396" s="1487">
        <v>0</v>
      </c>
      <c r="E396" s="1650">
        <f t="shared" si="6"/>
        <v>18</v>
      </c>
    </row>
    <row r="397" spans="2:5" ht="16.5" hidden="1" customHeight="1">
      <c r="B397" s="1486">
        <v>394</v>
      </c>
      <c r="C397" s="1487">
        <v>0</v>
      </c>
      <c r="D397" s="1487">
        <v>0</v>
      </c>
      <c r="E397" s="1650">
        <f t="shared" si="6"/>
        <v>19</v>
      </c>
    </row>
    <row r="398" spans="2:5" ht="16.5" hidden="1" customHeight="1">
      <c r="B398" s="1486">
        <v>395</v>
      </c>
      <c r="C398" s="1487">
        <v>0</v>
      </c>
      <c r="D398" s="1487">
        <v>0</v>
      </c>
      <c r="E398" s="1650">
        <f t="shared" si="6"/>
        <v>20</v>
      </c>
    </row>
    <row r="399" spans="2:5" ht="16.5" hidden="1" customHeight="1">
      <c r="B399" s="1486">
        <v>396</v>
      </c>
      <c r="C399" s="1487">
        <v>0</v>
      </c>
      <c r="D399" s="1487">
        <v>0</v>
      </c>
      <c r="E399" s="1650">
        <f t="shared" si="6"/>
        <v>21</v>
      </c>
    </row>
    <row r="400" spans="2:5" ht="16.5" hidden="1" customHeight="1">
      <c r="B400" s="1486">
        <v>397</v>
      </c>
      <c r="C400" s="1487">
        <v>0</v>
      </c>
      <c r="D400" s="1487">
        <v>0</v>
      </c>
      <c r="E400" s="1650">
        <f t="shared" si="6"/>
        <v>22</v>
      </c>
    </row>
    <row r="401" spans="2:5" ht="16.5" hidden="1" customHeight="1">
      <c r="B401" s="1486">
        <v>398</v>
      </c>
      <c r="C401" s="1487">
        <v>0</v>
      </c>
      <c r="D401" s="1487">
        <v>0</v>
      </c>
      <c r="E401" s="1650">
        <f t="shared" si="6"/>
        <v>23</v>
      </c>
    </row>
    <row r="402" spans="2:5" ht="16.5" hidden="1" customHeight="1">
      <c r="B402" s="1486">
        <v>399</v>
      </c>
      <c r="C402" s="1487">
        <v>0</v>
      </c>
      <c r="D402" s="1487">
        <v>0</v>
      </c>
      <c r="E402" s="1650">
        <f t="shared" si="6"/>
        <v>24</v>
      </c>
    </row>
    <row r="403" spans="2:5" ht="16.5" customHeight="1">
      <c r="B403" s="1486">
        <v>400</v>
      </c>
      <c r="C403" s="1487">
        <f>C353+1250</f>
        <v>10000</v>
      </c>
      <c r="D403" s="1487">
        <v>0</v>
      </c>
      <c r="E403" s="1650">
        <f t="shared" si="6"/>
        <v>0</v>
      </c>
    </row>
    <row r="404" spans="2:5" ht="16.5" hidden="1" customHeight="1">
      <c r="B404" s="1486">
        <v>401</v>
      </c>
      <c r="C404" s="1487">
        <v>0</v>
      </c>
      <c r="D404" s="1487">
        <v>0</v>
      </c>
      <c r="E404" s="1650">
        <f t="shared" si="6"/>
        <v>1</v>
      </c>
    </row>
    <row r="405" spans="2:5" ht="16.5" hidden="1" customHeight="1">
      <c r="B405" s="1486">
        <v>402</v>
      </c>
      <c r="C405" s="1487">
        <v>0</v>
      </c>
      <c r="D405" s="1487">
        <v>0</v>
      </c>
      <c r="E405" s="1650">
        <f t="shared" si="6"/>
        <v>2</v>
      </c>
    </row>
    <row r="406" spans="2:5" ht="16.5" hidden="1" customHeight="1">
      <c r="B406" s="1486">
        <v>403</v>
      </c>
      <c r="C406" s="1487">
        <v>0</v>
      </c>
      <c r="D406" s="1487">
        <v>0</v>
      </c>
      <c r="E406" s="1650">
        <f t="shared" si="6"/>
        <v>3</v>
      </c>
    </row>
    <row r="407" spans="2:5" ht="16.5" hidden="1" customHeight="1">
      <c r="B407" s="1486">
        <v>404</v>
      </c>
      <c r="C407" s="1487">
        <v>0</v>
      </c>
      <c r="D407" s="1487">
        <v>0</v>
      </c>
      <c r="E407" s="1650">
        <f t="shared" si="6"/>
        <v>4</v>
      </c>
    </row>
    <row r="408" spans="2:5" ht="16.5" hidden="1" customHeight="1">
      <c r="B408" s="1486">
        <v>405</v>
      </c>
      <c r="C408" s="1487">
        <v>0</v>
      </c>
      <c r="D408" s="1487">
        <v>0</v>
      </c>
      <c r="E408" s="1650">
        <f t="shared" si="6"/>
        <v>5</v>
      </c>
    </row>
    <row r="409" spans="2:5" ht="16.5" hidden="1" customHeight="1">
      <c r="B409" s="1486">
        <v>406</v>
      </c>
      <c r="C409" s="1487">
        <v>0</v>
      </c>
      <c r="D409" s="1487">
        <v>0</v>
      </c>
      <c r="E409" s="1650">
        <f t="shared" si="6"/>
        <v>6</v>
      </c>
    </row>
    <row r="410" spans="2:5" ht="16.5" hidden="1" customHeight="1">
      <c r="B410" s="1486">
        <v>407</v>
      </c>
      <c r="C410" s="1487">
        <v>0</v>
      </c>
      <c r="D410" s="1487">
        <v>0</v>
      </c>
      <c r="E410" s="1650">
        <f t="shared" si="6"/>
        <v>7</v>
      </c>
    </row>
    <row r="411" spans="2:5" ht="16.5" hidden="1" customHeight="1">
      <c r="B411" s="1486">
        <v>408</v>
      </c>
      <c r="C411" s="1487">
        <v>0</v>
      </c>
      <c r="D411" s="1487">
        <v>0</v>
      </c>
      <c r="E411" s="1650">
        <f t="shared" si="6"/>
        <v>8</v>
      </c>
    </row>
    <row r="412" spans="2:5" ht="16.5" hidden="1" customHeight="1">
      <c r="B412" s="1486">
        <v>409</v>
      </c>
      <c r="C412" s="1487">
        <v>0</v>
      </c>
      <c r="D412" s="1487">
        <v>0</v>
      </c>
      <c r="E412" s="1650">
        <f t="shared" si="6"/>
        <v>9</v>
      </c>
    </row>
    <row r="413" spans="2:5" ht="16.5" hidden="1" customHeight="1">
      <c r="B413" s="1486">
        <v>410</v>
      </c>
      <c r="C413" s="1487">
        <v>0</v>
      </c>
      <c r="D413" s="1487">
        <v>0</v>
      </c>
      <c r="E413" s="1650">
        <f t="shared" si="6"/>
        <v>10</v>
      </c>
    </row>
    <row r="414" spans="2:5" ht="16.5" hidden="1" customHeight="1">
      <c r="B414" s="1486">
        <v>411</v>
      </c>
      <c r="C414" s="1487">
        <v>0</v>
      </c>
      <c r="D414" s="1487">
        <v>0</v>
      </c>
      <c r="E414" s="1650">
        <f t="shared" si="6"/>
        <v>11</v>
      </c>
    </row>
    <row r="415" spans="2:5" ht="16.5" hidden="1" customHeight="1">
      <c r="B415" s="1486">
        <v>412</v>
      </c>
      <c r="C415" s="1487">
        <v>0</v>
      </c>
      <c r="D415" s="1487">
        <v>0</v>
      </c>
      <c r="E415" s="1650">
        <f t="shared" si="6"/>
        <v>12</v>
      </c>
    </row>
    <row r="416" spans="2:5" ht="16.5" hidden="1" customHeight="1">
      <c r="B416" s="1486">
        <v>413</v>
      </c>
      <c r="C416" s="1487">
        <v>0</v>
      </c>
      <c r="D416" s="1487">
        <v>0</v>
      </c>
      <c r="E416" s="1650">
        <f t="shared" si="6"/>
        <v>13</v>
      </c>
    </row>
    <row r="417" spans="2:5" ht="16.5" hidden="1" customHeight="1">
      <c r="B417" s="1486">
        <v>414</v>
      </c>
      <c r="C417" s="1487">
        <v>0</v>
      </c>
      <c r="D417" s="1487">
        <v>0</v>
      </c>
      <c r="E417" s="1650">
        <f t="shared" si="6"/>
        <v>14</v>
      </c>
    </row>
    <row r="418" spans="2:5" ht="16.5" hidden="1" customHeight="1">
      <c r="B418" s="1486">
        <v>415</v>
      </c>
      <c r="C418" s="1487">
        <v>0</v>
      </c>
      <c r="D418" s="1487">
        <v>0</v>
      </c>
      <c r="E418" s="1650">
        <f t="shared" si="6"/>
        <v>15</v>
      </c>
    </row>
    <row r="419" spans="2:5" ht="16.5" hidden="1" customHeight="1">
      <c r="B419" s="1486">
        <v>416</v>
      </c>
      <c r="C419" s="1487">
        <v>0</v>
      </c>
      <c r="D419" s="1487">
        <v>0</v>
      </c>
      <c r="E419" s="1650">
        <f t="shared" si="6"/>
        <v>16</v>
      </c>
    </row>
    <row r="420" spans="2:5" ht="16.5" hidden="1" customHeight="1">
      <c r="B420" s="1486">
        <v>417</v>
      </c>
      <c r="C420" s="1487">
        <v>0</v>
      </c>
      <c r="D420" s="1487">
        <v>0</v>
      </c>
      <c r="E420" s="1650">
        <f t="shared" si="6"/>
        <v>17</v>
      </c>
    </row>
    <row r="421" spans="2:5" ht="16.5" hidden="1" customHeight="1">
      <c r="B421" s="1486">
        <v>418</v>
      </c>
      <c r="C421" s="1487">
        <v>0</v>
      </c>
      <c r="D421" s="1487">
        <v>0</v>
      </c>
      <c r="E421" s="1650">
        <f t="shared" si="6"/>
        <v>18</v>
      </c>
    </row>
    <row r="422" spans="2:5" ht="16.5" hidden="1" customHeight="1">
      <c r="B422" s="1486">
        <v>419</v>
      </c>
      <c r="C422" s="1487">
        <v>0</v>
      </c>
      <c r="D422" s="1487">
        <v>0</v>
      </c>
      <c r="E422" s="1650">
        <f t="shared" si="6"/>
        <v>19</v>
      </c>
    </row>
    <row r="423" spans="2:5" ht="16.5" hidden="1" customHeight="1">
      <c r="B423" s="1486">
        <v>420</v>
      </c>
      <c r="C423" s="1487">
        <v>0</v>
      </c>
      <c r="D423" s="1487">
        <v>0</v>
      </c>
      <c r="E423" s="1650">
        <f t="shared" si="6"/>
        <v>20</v>
      </c>
    </row>
    <row r="424" spans="2:5" ht="16.5" hidden="1" customHeight="1">
      <c r="B424" s="1486">
        <v>421</v>
      </c>
      <c r="C424" s="1487">
        <v>0</v>
      </c>
      <c r="D424" s="1487">
        <v>0</v>
      </c>
      <c r="E424" s="1650">
        <f t="shared" si="6"/>
        <v>21</v>
      </c>
    </row>
    <row r="425" spans="2:5" ht="16.5" hidden="1" customHeight="1">
      <c r="B425" s="1486">
        <v>422</v>
      </c>
      <c r="C425" s="1487">
        <v>0</v>
      </c>
      <c r="D425" s="1487">
        <v>0</v>
      </c>
      <c r="E425" s="1650">
        <f t="shared" si="6"/>
        <v>22</v>
      </c>
    </row>
    <row r="426" spans="2:5" ht="16.5" hidden="1" customHeight="1">
      <c r="B426" s="1486">
        <v>423</v>
      </c>
      <c r="C426" s="1487">
        <v>0</v>
      </c>
      <c r="D426" s="1487">
        <v>0</v>
      </c>
      <c r="E426" s="1650">
        <f t="shared" si="6"/>
        <v>23</v>
      </c>
    </row>
    <row r="427" spans="2:5" ht="16.5" hidden="1" customHeight="1">
      <c r="B427" s="1486">
        <v>424</v>
      </c>
      <c r="C427" s="1487">
        <v>0</v>
      </c>
      <c r="D427" s="1487">
        <v>0</v>
      </c>
      <c r="E427" s="1650">
        <f t="shared" si="6"/>
        <v>24</v>
      </c>
    </row>
    <row r="428" spans="2:5" ht="16.5" customHeight="1">
      <c r="B428" s="1486">
        <v>425</v>
      </c>
      <c r="C428" s="1487">
        <v>0</v>
      </c>
      <c r="D428" s="1487">
        <f>D378+75</f>
        <v>675</v>
      </c>
      <c r="E428" s="1650">
        <f t="shared" si="6"/>
        <v>0</v>
      </c>
    </row>
    <row r="429" spans="2:5" ht="16.5" hidden="1" customHeight="1">
      <c r="B429" s="1486">
        <v>426</v>
      </c>
      <c r="C429" s="1487">
        <v>0</v>
      </c>
      <c r="D429" s="1487">
        <v>0</v>
      </c>
      <c r="E429" s="1650">
        <f t="shared" si="6"/>
        <v>1</v>
      </c>
    </row>
    <row r="430" spans="2:5" ht="16.5" hidden="1" customHeight="1">
      <c r="B430" s="1486">
        <v>427</v>
      </c>
      <c r="C430" s="1487">
        <v>0</v>
      </c>
      <c r="D430" s="1487">
        <v>0</v>
      </c>
      <c r="E430" s="1650">
        <f t="shared" si="6"/>
        <v>2</v>
      </c>
    </row>
    <row r="431" spans="2:5" ht="16.5" hidden="1" customHeight="1">
      <c r="B431" s="1486">
        <v>428</v>
      </c>
      <c r="C431" s="1487">
        <v>0</v>
      </c>
      <c r="D431" s="1487">
        <v>0</v>
      </c>
      <c r="E431" s="1650">
        <f t="shared" si="6"/>
        <v>3</v>
      </c>
    </row>
    <row r="432" spans="2:5" ht="16.5" hidden="1" customHeight="1">
      <c r="B432" s="1486">
        <v>429</v>
      </c>
      <c r="C432" s="1487">
        <v>0</v>
      </c>
      <c r="D432" s="1487">
        <v>0</v>
      </c>
      <c r="E432" s="1650">
        <f t="shared" si="6"/>
        <v>4</v>
      </c>
    </row>
    <row r="433" spans="2:5" ht="16.5" hidden="1" customHeight="1">
      <c r="B433" s="1486">
        <v>430</v>
      </c>
      <c r="C433" s="1487">
        <v>0</v>
      </c>
      <c r="D433" s="1487">
        <v>0</v>
      </c>
      <c r="E433" s="1650">
        <f t="shared" si="6"/>
        <v>5</v>
      </c>
    </row>
    <row r="434" spans="2:5" ht="16.5" hidden="1" customHeight="1">
      <c r="B434" s="1486">
        <v>431</v>
      </c>
      <c r="C434" s="1487">
        <v>0</v>
      </c>
      <c r="D434" s="1487">
        <v>0</v>
      </c>
      <c r="E434" s="1650">
        <f t="shared" si="6"/>
        <v>6</v>
      </c>
    </row>
    <row r="435" spans="2:5" ht="16.5" hidden="1" customHeight="1">
      <c r="B435" s="1486">
        <v>432</v>
      </c>
      <c r="C435" s="1487">
        <v>0</v>
      </c>
      <c r="D435" s="1487">
        <v>0</v>
      </c>
      <c r="E435" s="1650">
        <f t="shared" si="6"/>
        <v>7</v>
      </c>
    </row>
    <row r="436" spans="2:5" ht="16.5" hidden="1" customHeight="1">
      <c r="B436" s="1486">
        <v>433</v>
      </c>
      <c r="C436" s="1487">
        <v>0</v>
      </c>
      <c r="D436" s="1487">
        <v>0</v>
      </c>
      <c r="E436" s="1650">
        <f t="shared" si="6"/>
        <v>8</v>
      </c>
    </row>
    <row r="437" spans="2:5" ht="16.5" hidden="1" customHeight="1">
      <c r="B437" s="1486">
        <v>434</v>
      </c>
      <c r="C437" s="1487">
        <v>0</v>
      </c>
      <c r="D437" s="1487">
        <v>0</v>
      </c>
      <c r="E437" s="1650">
        <f t="shared" si="6"/>
        <v>9</v>
      </c>
    </row>
    <row r="438" spans="2:5" ht="16.5" hidden="1" customHeight="1">
      <c r="B438" s="1486">
        <v>435</v>
      </c>
      <c r="C438" s="1487">
        <v>0</v>
      </c>
      <c r="D438" s="1487">
        <v>0</v>
      </c>
      <c r="E438" s="1650">
        <f t="shared" si="6"/>
        <v>10</v>
      </c>
    </row>
    <row r="439" spans="2:5" ht="16.5" hidden="1" customHeight="1">
      <c r="B439" s="1486">
        <v>436</v>
      </c>
      <c r="C439" s="1487">
        <v>0</v>
      </c>
      <c r="D439" s="1487">
        <v>0</v>
      </c>
      <c r="E439" s="1650">
        <f t="shared" si="6"/>
        <v>11</v>
      </c>
    </row>
    <row r="440" spans="2:5" ht="16.5" hidden="1" customHeight="1">
      <c r="B440" s="1486">
        <v>437</v>
      </c>
      <c r="C440" s="1487">
        <v>0</v>
      </c>
      <c r="D440" s="1487">
        <v>0</v>
      </c>
      <c r="E440" s="1650">
        <f t="shared" si="6"/>
        <v>12</v>
      </c>
    </row>
    <row r="441" spans="2:5" ht="16.5" hidden="1" customHeight="1">
      <c r="B441" s="1486">
        <v>438</v>
      </c>
      <c r="C441" s="1487">
        <v>0</v>
      </c>
      <c r="D441" s="1487">
        <v>0</v>
      </c>
      <c r="E441" s="1650">
        <f t="shared" si="6"/>
        <v>13</v>
      </c>
    </row>
    <row r="442" spans="2:5" ht="16.5" hidden="1" customHeight="1">
      <c r="B442" s="1486">
        <v>439</v>
      </c>
      <c r="C442" s="1487">
        <v>0</v>
      </c>
      <c r="D442" s="1487">
        <v>0</v>
      </c>
      <c r="E442" s="1650">
        <f t="shared" si="6"/>
        <v>14</v>
      </c>
    </row>
    <row r="443" spans="2:5" ht="16.5" hidden="1" customHeight="1">
      <c r="B443" s="1486">
        <v>440</v>
      </c>
      <c r="C443" s="1487">
        <v>0</v>
      </c>
      <c r="D443" s="1487">
        <v>0</v>
      </c>
      <c r="E443" s="1650">
        <f t="shared" si="6"/>
        <v>15</v>
      </c>
    </row>
    <row r="444" spans="2:5" ht="16.5" hidden="1" customHeight="1">
      <c r="B444" s="1486">
        <v>441</v>
      </c>
      <c r="C444" s="1487">
        <v>0</v>
      </c>
      <c r="D444" s="1487">
        <v>0</v>
      </c>
      <c r="E444" s="1650">
        <f t="shared" si="6"/>
        <v>16</v>
      </c>
    </row>
    <row r="445" spans="2:5" ht="16.5" hidden="1" customHeight="1">
      <c r="B445" s="1486">
        <v>442</v>
      </c>
      <c r="C445" s="1487">
        <v>0</v>
      </c>
      <c r="D445" s="1487">
        <v>0</v>
      </c>
      <c r="E445" s="1650">
        <f t="shared" si="6"/>
        <v>17</v>
      </c>
    </row>
    <row r="446" spans="2:5" ht="16.5" hidden="1" customHeight="1">
      <c r="B446" s="1486">
        <v>443</v>
      </c>
      <c r="C446" s="1487">
        <v>0</v>
      </c>
      <c r="D446" s="1487">
        <v>0</v>
      </c>
      <c r="E446" s="1650">
        <f t="shared" si="6"/>
        <v>18</v>
      </c>
    </row>
    <row r="447" spans="2:5" ht="16.5" hidden="1" customHeight="1">
      <c r="B447" s="1486">
        <v>444</v>
      </c>
      <c r="C447" s="1487">
        <v>0</v>
      </c>
      <c r="D447" s="1487">
        <v>0</v>
      </c>
      <c r="E447" s="1650">
        <f t="shared" si="6"/>
        <v>19</v>
      </c>
    </row>
    <row r="448" spans="2:5" ht="16.5" hidden="1" customHeight="1">
      <c r="B448" s="1486">
        <v>445</v>
      </c>
      <c r="C448" s="1487">
        <v>0</v>
      </c>
      <c r="D448" s="1487">
        <v>0</v>
      </c>
      <c r="E448" s="1650">
        <f t="shared" si="6"/>
        <v>20</v>
      </c>
    </row>
    <row r="449" spans="2:5" ht="16.5" hidden="1" customHeight="1">
      <c r="B449" s="1486">
        <v>446</v>
      </c>
      <c r="C449" s="1487">
        <v>0</v>
      </c>
      <c r="D449" s="1487">
        <v>0</v>
      </c>
      <c r="E449" s="1650">
        <f t="shared" si="6"/>
        <v>21</v>
      </c>
    </row>
    <row r="450" spans="2:5" ht="16.5" hidden="1" customHeight="1">
      <c r="B450" s="1486">
        <v>447</v>
      </c>
      <c r="C450" s="1487">
        <v>0</v>
      </c>
      <c r="D450" s="1487">
        <v>0</v>
      </c>
      <c r="E450" s="1650">
        <f t="shared" si="6"/>
        <v>22</v>
      </c>
    </row>
    <row r="451" spans="2:5" ht="16.5" hidden="1" customHeight="1">
      <c r="B451" s="1486">
        <v>448</v>
      </c>
      <c r="C451" s="1487">
        <v>0</v>
      </c>
      <c r="D451" s="1487">
        <v>0</v>
      </c>
      <c r="E451" s="1650">
        <f t="shared" si="6"/>
        <v>23</v>
      </c>
    </row>
    <row r="452" spans="2:5" ht="16.5" hidden="1" customHeight="1">
      <c r="B452" s="1486">
        <v>449</v>
      </c>
      <c r="C452" s="1487">
        <v>0</v>
      </c>
      <c r="D452" s="1487">
        <v>0</v>
      </c>
      <c r="E452" s="1650">
        <f t="shared" ref="E452:E515" si="7">MOD(ROW()-3,25)</f>
        <v>24</v>
      </c>
    </row>
    <row r="453" spans="2:5" ht="16.5" customHeight="1">
      <c r="B453" s="1486">
        <v>450</v>
      </c>
      <c r="C453" s="1487">
        <f>C403+1250</f>
        <v>11250</v>
      </c>
      <c r="D453" s="1487">
        <v>0</v>
      </c>
      <c r="E453" s="1650">
        <f t="shared" si="7"/>
        <v>0</v>
      </c>
    </row>
    <row r="454" spans="2:5" ht="16.5" hidden="1" customHeight="1">
      <c r="B454" s="1486">
        <v>451</v>
      </c>
      <c r="C454" s="1487">
        <v>0</v>
      </c>
      <c r="D454" s="1487">
        <v>0</v>
      </c>
      <c r="E454" s="1650">
        <f t="shared" si="7"/>
        <v>1</v>
      </c>
    </row>
    <row r="455" spans="2:5" ht="16.5" hidden="1" customHeight="1">
      <c r="B455" s="1486">
        <v>452</v>
      </c>
      <c r="C455" s="1487">
        <v>0</v>
      </c>
      <c r="D455" s="1487">
        <v>0</v>
      </c>
      <c r="E455" s="1650">
        <f t="shared" si="7"/>
        <v>2</v>
      </c>
    </row>
    <row r="456" spans="2:5" ht="16.5" hidden="1" customHeight="1">
      <c r="B456" s="1486">
        <v>453</v>
      </c>
      <c r="C456" s="1487">
        <v>0</v>
      </c>
      <c r="D456" s="1487">
        <v>0</v>
      </c>
      <c r="E456" s="1650">
        <f t="shared" si="7"/>
        <v>3</v>
      </c>
    </row>
    <row r="457" spans="2:5" ht="16.5" hidden="1" customHeight="1">
      <c r="B457" s="1486">
        <v>454</v>
      </c>
      <c r="C457" s="1487">
        <v>0</v>
      </c>
      <c r="D457" s="1487">
        <v>0</v>
      </c>
      <c r="E457" s="1650">
        <f t="shared" si="7"/>
        <v>4</v>
      </c>
    </row>
    <row r="458" spans="2:5" ht="16.5" hidden="1" customHeight="1">
      <c r="B458" s="1486">
        <v>455</v>
      </c>
      <c r="C458" s="1487">
        <v>0</v>
      </c>
      <c r="D458" s="1487">
        <v>0</v>
      </c>
      <c r="E458" s="1650">
        <f t="shared" si="7"/>
        <v>5</v>
      </c>
    </row>
    <row r="459" spans="2:5" ht="16.5" hidden="1" customHeight="1">
      <c r="B459" s="1486">
        <v>456</v>
      </c>
      <c r="C459" s="1487">
        <v>0</v>
      </c>
      <c r="D459" s="1487">
        <v>0</v>
      </c>
      <c r="E459" s="1650">
        <f t="shared" si="7"/>
        <v>6</v>
      </c>
    </row>
    <row r="460" spans="2:5" ht="16.5" hidden="1" customHeight="1">
      <c r="B460" s="1486">
        <v>457</v>
      </c>
      <c r="C460" s="1487">
        <v>0</v>
      </c>
      <c r="D460" s="1487">
        <v>0</v>
      </c>
      <c r="E460" s="1650">
        <f t="shared" si="7"/>
        <v>7</v>
      </c>
    </row>
    <row r="461" spans="2:5" ht="16.5" hidden="1" customHeight="1">
      <c r="B461" s="1486">
        <v>458</v>
      </c>
      <c r="C461" s="1487">
        <v>0</v>
      </c>
      <c r="D461" s="1487">
        <v>0</v>
      </c>
      <c r="E461" s="1650">
        <f t="shared" si="7"/>
        <v>8</v>
      </c>
    </row>
    <row r="462" spans="2:5" ht="16.5" hidden="1" customHeight="1">
      <c r="B462" s="1486">
        <v>459</v>
      </c>
      <c r="C462" s="1487">
        <v>0</v>
      </c>
      <c r="D462" s="1487">
        <v>0</v>
      </c>
      <c r="E462" s="1650">
        <f t="shared" si="7"/>
        <v>9</v>
      </c>
    </row>
    <row r="463" spans="2:5" ht="16.5" hidden="1" customHeight="1">
      <c r="B463" s="1486">
        <v>460</v>
      </c>
      <c r="C463" s="1487">
        <v>0</v>
      </c>
      <c r="D463" s="1487">
        <v>0</v>
      </c>
      <c r="E463" s="1650">
        <f t="shared" si="7"/>
        <v>10</v>
      </c>
    </row>
    <row r="464" spans="2:5" ht="16.5" hidden="1" customHeight="1">
      <c r="B464" s="1486">
        <v>461</v>
      </c>
      <c r="C464" s="1487">
        <v>0</v>
      </c>
      <c r="D464" s="1487">
        <v>0</v>
      </c>
      <c r="E464" s="1650">
        <f t="shared" si="7"/>
        <v>11</v>
      </c>
    </row>
    <row r="465" spans="2:5" ht="16.5" hidden="1" customHeight="1">
      <c r="B465" s="1486">
        <v>462</v>
      </c>
      <c r="C465" s="1487">
        <v>0</v>
      </c>
      <c r="D465" s="1487">
        <v>0</v>
      </c>
      <c r="E465" s="1650">
        <f t="shared" si="7"/>
        <v>12</v>
      </c>
    </row>
    <row r="466" spans="2:5" ht="16.5" hidden="1" customHeight="1">
      <c r="B466" s="1486">
        <v>463</v>
      </c>
      <c r="C466" s="1487">
        <v>0</v>
      </c>
      <c r="D466" s="1487">
        <v>0</v>
      </c>
      <c r="E466" s="1650">
        <f t="shared" si="7"/>
        <v>13</v>
      </c>
    </row>
    <row r="467" spans="2:5" ht="16.5" hidden="1" customHeight="1">
      <c r="B467" s="1486">
        <v>464</v>
      </c>
      <c r="C467" s="1487">
        <v>0</v>
      </c>
      <c r="D467" s="1487">
        <v>0</v>
      </c>
      <c r="E467" s="1650">
        <f t="shared" si="7"/>
        <v>14</v>
      </c>
    </row>
    <row r="468" spans="2:5" ht="16.5" hidden="1" customHeight="1">
      <c r="B468" s="1486">
        <v>465</v>
      </c>
      <c r="C468" s="1487">
        <v>0</v>
      </c>
      <c r="D468" s="1487">
        <v>0</v>
      </c>
      <c r="E468" s="1650">
        <f t="shared" si="7"/>
        <v>15</v>
      </c>
    </row>
    <row r="469" spans="2:5" ht="16.5" hidden="1" customHeight="1">
      <c r="B469" s="1486">
        <v>466</v>
      </c>
      <c r="C469" s="1487">
        <v>0</v>
      </c>
      <c r="D469" s="1487">
        <v>0</v>
      </c>
      <c r="E469" s="1650">
        <f t="shared" si="7"/>
        <v>16</v>
      </c>
    </row>
    <row r="470" spans="2:5" ht="16.5" hidden="1" customHeight="1">
      <c r="B470" s="1486">
        <v>467</v>
      </c>
      <c r="C470" s="1487">
        <v>0</v>
      </c>
      <c r="D470" s="1487">
        <v>0</v>
      </c>
      <c r="E470" s="1650">
        <f t="shared" si="7"/>
        <v>17</v>
      </c>
    </row>
    <row r="471" spans="2:5" ht="16.5" hidden="1" customHeight="1">
      <c r="B471" s="1486">
        <v>468</v>
      </c>
      <c r="C471" s="1487">
        <v>0</v>
      </c>
      <c r="D471" s="1487">
        <v>0</v>
      </c>
      <c r="E471" s="1650">
        <f t="shared" si="7"/>
        <v>18</v>
      </c>
    </row>
    <row r="472" spans="2:5" ht="16.5" hidden="1" customHeight="1">
      <c r="B472" s="1486">
        <v>469</v>
      </c>
      <c r="C472" s="1487">
        <v>0</v>
      </c>
      <c r="D472" s="1487">
        <v>0</v>
      </c>
      <c r="E472" s="1650">
        <f t="shared" si="7"/>
        <v>19</v>
      </c>
    </row>
    <row r="473" spans="2:5" ht="16.5" hidden="1" customHeight="1">
      <c r="B473" s="1486">
        <v>470</v>
      </c>
      <c r="C473" s="1487">
        <v>0</v>
      </c>
      <c r="D473" s="1487">
        <v>0</v>
      </c>
      <c r="E473" s="1650">
        <f t="shared" si="7"/>
        <v>20</v>
      </c>
    </row>
    <row r="474" spans="2:5" ht="16.5" hidden="1" customHeight="1">
      <c r="B474" s="1486">
        <v>471</v>
      </c>
      <c r="C474" s="1487">
        <v>0</v>
      </c>
      <c r="D474" s="1487">
        <v>0</v>
      </c>
      <c r="E474" s="1650">
        <f t="shared" si="7"/>
        <v>21</v>
      </c>
    </row>
    <row r="475" spans="2:5" ht="16.5" hidden="1" customHeight="1">
      <c r="B475" s="1486">
        <v>472</v>
      </c>
      <c r="C475" s="1487">
        <v>0</v>
      </c>
      <c r="D475" s="1487">
        <v>0</v>
      </c>
      <c r="E475" s="1650">
        <f t="shared" si="7"/>
        <v>22</v>
      </c>
    </row>
    <row r="476" spans="2:5" ht="16.5" hidden="1" customHeight="1">
      <c r="B476" s="1486">
        <v>473</v>
      </c>
      <c r="C476" s="1487">
        <v>0</v>
      </c>
      <c r="D476" s="1487">
        <v>0</v>
      </c>
      <c r="E476" s="1650">
        <f t="shared" si="7"/>
        <v>23</v>
      </c>
    </row>
    <row r="477" spans="2:5" ht="16.5" hidden="1" customHeight="1">
      <c r="B477" s="1486">
        <v>474</v>
      </c>
      <c r="C477" s="1487">
        <v>0</v>
      </c>
      <c r="D477" s="1487">
        <v>0</v>
      </c>
      <c r="E477" s="1650">
        <f t="shared" si="7"/>
        <v>24</v>
      </c>
    </row>
    <row r="478" spans="2:5" ht="16.5" customHeight="1">
      <c r="B478" s="1486">
        <v>475</v>
      </c>
      <c r="C478" s="1487">
        <v>0</v>
      </c>
      <c r="D478" s="1487">
        <f>D428+75</f>
        <v>750</v>
      </c>
      <c r="E478" s="1650">
        <f t="shared" si="7"/>
        <v>0</v>
      </c>
    </row>
    <row r="479" spans="2:5" ht="16.5" hidden="1" customHeight="1">
      <c r="B479" s="1486">
        <v>476</v>
      </c>
      <c r="C479" s="1487">
        <v>0</v>
      </c>
      <c r="D479" s="1487">
        <v>0</v>
      </c>
      <c r="E479" s="1650">
        <f t="shared" si="7"/>
        <v>1</v>
      </c>
    </row>
    <row r="480" spans="2:5" ht="16.5" hidden="1" customHeight="1">
      <c r="B480" s="1486">
        <v>477</v>
      </c>
      <c r="C480" s="1487">
        <v>0</v>
      </c>
      <c r="D480" s="1487">
        <v>0</v>
      </c>
      <c r="E480" s="1650">
        <f t="shared" si="7"/>
        <v>2</v>
      </c>
    </row>
    <row r="481" spans="2:5" ht="16.5" hidden="1" customHeight="1">
      <c r="B481" s="1486">
        <v>478</v>
      </c>
      <c r="C481" s="1487">
        <v>0</v>
      </c>
      <c r="D481" s="1487">
        <v>0</v>
      </c>
      <c r="E481" s="1650">
        <f t="shared" si="7"/>
        <v>3</v>
      </c>
    </row>
    <row r="482" spans="2:5" ht="16.5" hidden="1" customHeight="1">
      <c r="B482" s="1486">
        <v>479</v>
      </c>
      <c r="C482" s="1487">
        <v>0</v>
      </c>
      <c r="D482" s="1487">
        <v>0</v>
      </c>
      <c r="E482" s="1650">
        <f t="shared" si="7"/>
        <v>4</v>
      </c>
    </row>
    <row r="483" spans="2:5" ht="16.5" hidden="1" customHeight="1">
      <c r="B483" s="1486">
        <v>480</v>
      </c>
      <c r="C483" s="1487">
        <v>0</v>
      </c>
      <c r="D483" s="1487">
        <v>0</v>
      </c>
      <c r="E483" s="1650">
        <f t="shared" si="7"/>
        <v>5</v>
      </c>
    </row>
    <row r="484" spans="2:5" ht="16.5" hidden="1" customHeight="1">
      <c r="B484" s="1486">
        <v>481</v>
      </c>
      <c r="C484" s="1487">
        <v>0</v>
      </c>
      <c r="D484" s="1487">
        <v>0</v>
      </c>
      <c r="E484" s="1650">
        <f t="shared" si="7"/>
        <v>6</v>
      </c>
    </row>
    <row r="485" spans="2:5" ht="16.5" hidden="1" customHeight="1">
      <c r="B485" s="1486">
        <v>482</v>
      </c>
      <c r="C485" s="1487">
        <v>0</v>
      </c>
      <c r="D485" s="1487">
        <v>0</v>
      </c>
      <c r="E485" s="1650">
        <f t="shared" si="7"/>
        <v>7</v>
      </c>
    </row>
    <row r="486" spans="2:5" ht="16.5" hidden="1" customHeight="1">
      <c r="B486" s="1486">
        <v>483</v>
      </c>
      <c r="C486" s="1487">
        <v>0</v>
      </c>
      <c r="D486" s="1487">
        <v>0</v>
      </c>
      <c r="E486" s="1650">
        <f t="shared" si="7"/>
        <v>8</v>
      </c>
    </row>
    <row r="487" spans="2:5" ht="16.5" hidden="1" customHeight="1">
      <c r="B487" s="1486">
        <v>484</v>
      </c>
      <c r="C487" s="1487">
        <v>0</v>
      </c>
      <c r="D487" s="1487">
        <v>0</v>
      </c>
      <c r="E487" s="1650">
        <f t="shared" si="7"/>
        <v>9</v>
      </c>
    </row>
    <row r="488" spans="2:5" ht="16.5" hidden="1" customHeight="1">
      <c r="B488" s="1486">
        <v>485</v>
      </c>
      <c r="C488" s="1487">
        <v>0</v>
      </c>
      <c r="D488" s="1487">
        <v>0</v>
      </c>
      <c r="E488" s="1650">
        <f t="shared" si="7"/>
        <v>10</v>
      </c>
    </row>
    <row r="489" spans="2:5" ht="16.5" hidden="1" customHeight="1">
      <c r="B489" s="1486">
        <v>486</v>
      </c>
      <c r="C489" s="1487">
        <v>0</v>
      </c>
      <c r="D489" s="1487">
        <v>0</v>
      </c>
      <c r="E489" s="1650">
        <f t="shared" si="7"/>
        <v>11</v>
      </c>
    </row>
    <row r="490" spans="2:5" ht="16.5" hidden="1" customHeight="1">
      <c r="B490" s="1486">
        <v>487</v>
      </c>
      <c r="C490" s="1487">
        <v>0</v>
      </c>
      <c r="D490" s="1487">
        <v>0</v>
      </c>
      <c r="E490" s="1650">
        <f t="shared" si="7"/>
        <v>12</v>
      </c>
    </row>
    <row r="491" spans="2:5" ht="16.5" hidden="1" customHeight="1">
      <c r="B491" s="1486">
        <v>488</v>
      </c>
      <c r="C491" s="1487">
        <v>0</v>
      </c>
      <c r="D491" s="1487">
        <v>0</v>
      </c>
      <c r="E491" s="1650">
        <f t="shared" si="7"/>
        <v>13</v>
      </c>
    </row>
    <row r="492" spans="2:5" ht="16.5" hidden="1" customHeight="1">
      <c r="B492" s="1486">
        <v>489</v>
      </c>
      <c r="C492" s="1487">
        <v>0</v>
      </c>
      <c r="D492" s="1487">
        <v>0</v>
      </c>
      <c r="E492" s="1650">
        <f t="shared" si="7"/>
        <v>14</v>
      </c>
    </row>
    <row r="493" spans="2:5" ht="16.5" hidden="1" customHeight="1">
      <c r="B493" s="1486">
        <v>490</v>
      </c>
      <c r="C493" s="1487">
        <v>0</v>
      </c>
      <c r="D493" s="1487">
        <v>0</v>
      </c>
      <c r="E493" s="1650">
        <f t="shared" si="7"/>
        <v>15</v>
      </c>
    </row>
    <row r="494" spans="2:5" ht="16.5" hidden="1" customHeight="1">
      <c r="B494" s="1486">
        <v>491</v>
      </c>
      <c r="C494" s="1487">
        <v>0</v>
      </c>
      <c r="D494" s="1487">
        <v>0</v>
      </c>
      <c r="E494" s="1650">
        <f t="shared" si="7"/>
        <v>16</v>
      </c>
    </row>
    <row r="495" spans="2:5" ht="16.5" hidden="1" customHeight="1">
      <c r="B495" s="1486">
        <v>492</v>
      </c>
      <c r="C495" s="1487">
        <v>0</v>
      </c>
      <c r="D495" s="1487">
        <v>0</v>
      </c>
      <c r="E495" s="1650">
        <f t="shared" si="7"/>
        <v>17</v>
      </c>
    </row>
    <row r="496" spans="2:5" ht="16.5" hidden="1" customHeight="1">
      <c r="B496" s="1486">
        <v>493</v>
      </c>
      <c r="C496" s="1487">
        <v>0</v>
      </c>
      <c r="D496" s="1487">
        <v>0</v>
      </c>
      <c r="E496" s="1650">
        <f t="shared" si="7"/>
        <v>18</v>
      </c>
    </row>
    <row r="497" spans="2:5" ht="16.5" hidden="1" customHeight="1">
      <c r="B497" s="1486">
        <v>494</v>
      </c>
      <c r="C497" s="1487">
        <v>0</v>
      </c>
      <c r="D497" s="1487">
        <v>0</v>
      </c>
      <c r="E497" s="1650">
        <f t="shared" si="7"/>
        <v>19</v>
      </c>
    </row>
    <row r="498" spans="2:5" ht="16.5" hidden="1" customHeight="1">
      <c r="B498" s="1486">
        <v>495</v>
      </c>
      <c r="C498" s="1487">
        <v>0</v>
      </c>
      <c r="D498" s="1487">
        <v>0</v>
      </c>
      <c r="E498" s="1650">
        <f t="shared" si="7"/>
        <v>20</v>
      </c>
    </row>
    <row r="499" spans="2:5" ht="16.5" hidden="1" customHeight="1">
      <c r="B499" s="1486">
        <v>496</v>
      </c>
      <c r="C499" s="1487">
        <v>0</v>
      </c>
      <c r="D499" s="1487">
        <v>0</v>
      </c>
      <c r="E499" s="1650">
        <f t="shared" si="7"/>
        <v>21</v>
      </c>
    </row>
    <row r="500" spans="2:5" ht="16.5" hidden="1" customHeight="1">
      <c r="B500" s="1486">
        <v>497</v>
      </c>
      <c r="C500" s="1487">
        <v>0</v>
      </c>
      <c r="D500" s="1487">
        <v>0</v>
      </c>
      <c r="E500" s="1650">
        <f t="shared" si="7"/>
        <v>22</v>
      </c>
    </row>
    <row r="501" spans="2:5" ht="16.5" hidden="1" customHeight="1">
      <c r="B501" s="1486">
        <v>498</v>
      </c>
      <c r="C501" s="1487">
        <v>0</v>
      </c>
      <c r="D501" s="1487">
        <v>0</v>
      </c>
      <c r="E501" s="1650">
        <f t="shared" si="7"/>
        <v>23</v>
      </c>
    </row>
    <row r="502" spans="2:5" ht="16.5" hidden="1" customHeight="1">
      <c r="B502" s="1486">
        <v>499</v>
      </c>
      <c r="C502" s="1487">
        <v>0</v>
      </c>
      <c r="D502" s="1487">
        <v>0</v>
      </c>
      <c r="E502" s="1650">
        <f t="shared" si="7"/>
        <v>24</v>
      </c>
    </row>
    <row r="503" spans="2:5" ht="16.5" customHeight="1">
      <c r="B503" s="1486">
        <v>500</v>
      </c>
      <c r="C503" s="1487">
        <f>C453+1250</f>
        <v>12500</v>
      </c>
      <c r="D503" s="1487">
        <v>0</v>
      </c>
      <c r="E503" s="1650">
        <f t="shared" si="7"/>
        <v>0</v>
      </c>
    </row>
    <row r="504" spans="2:5" ht="16.5" hidden="1" customHeight="1">
      <c r="B504" s="1486">
        <v>501</v>
      </c>
      <c r="C504" s="1487">
        <v>0</v>
      </c>
      <c r="D504" s="1487">
        <v>0</v>
      </c>
      <c r="E504" s="1650">
        <f t="shared" si="7"/>
        <v>1</v>
      </c>
    </row>
    <row r="505" spans="2:5" ht="16.5" hidden="1" customHeight="1">
      <c r="B505" s="1486">
        <v>502</v>
      </c>
      <c r="C505" s="1487">
        <v>0</v>
      </c>
      <c r="D505" s="1487">
        <v>0</v>
      </c>
      <c r="E505" s="1650">
        <f t="shared" si="7"/>
        <v>2</v>
      </c>
    </row>
    <row r="506" spans="2:5" ht="16.5" hidden="1" customHeight="1">
      <c r="B506" s="1486">
        <v>503</v>
      </c>
      <c r="C506" s="1487">
        <v>0</v>
      </c>
      <c r="D506" s="1487">
        <v>0</v>
      </c>
      <c r="E506" s="1650">
        <f t="shared" si="7"/>
        <v>3</v>
      </c>
    </row>
    <row r="507" spans="2:5" ht="16.5" hidden="1" customHeight="1">
      <c r="B507" s="1486">
        <v>504</v>
      </c>
      <c r="C507" s="1487">
        <v>0</v>
      </c>
      <c r="D507" s="1487">
        <v>0</v>
      </c>
      <c r="E507" s="1650">
        <f t="shared" si="7"/>
        <v>4</v>
      </c>
    </row>
    <row r="508" spans="2:5" ht="16.5" hidden="1" customHeight="1">
      <c r="B508" s="1486">
        <v>505</v>
      </c>
      <c r="C508" s="1487">
        <v>0</v>
      </c>
      <c r="D508" s="1487">
        <v>0</v>
      </c>
      <c r="E508" s="1650">
        <f t="shared" si="7"/>
        <v>5</v>
      </c>
    </row>
    <row r="509" spans="2:5" ht="16.5" hidden="1" customHeight="1">
      <c r="B509" s="1486">
        <v>506</v>
      </c>
      <c r="C509" s="1487">
        <v>0</v>
      </c>
      <c r="D509" s="1487">
        <v>0</v>
      </c>
      <c r="E509" s="1650">
        <f t="shared" si="7"/>
        <v>6</v>
      </c>
    </row>
    <row r="510" spans="2:5" ht="16.5" hidden="1" customHeight="1">
      <c r="B510" s="1486">
        <v>507</v>
      </c>
      <c r="C510" s="1487">
        <v>0</v>
      </c>
      <c r="D510" s="1487">
        <v>0</v>
      </c>
      <c r="E510" s="1650">
        <f t="shared" si="7"/>
        <v>7</v>
      </c>
    </row>
    <row r="511" spans="2:5" ht="16.5" hidden="1" customHeight="1">
      <c r="B511" s="1486">
        <v>508</v>
      </c>
      <c r="C511" s="1487">
        <v>0</v>
      </c>
      <c r="D511" s="1487">
        <v>0</v>
      </c>
      <c r="E511" s="1650">
        <f t="shared" si="7"/>
        <v>8</v>
      </c>
    </row>
    <row r="512" spans="2:5" ht="16.5" hidden="1" customHeight="1">
      <c r="B512" s="1486">
        <v>509</v>
      </c>
      <c r="C512" s="1487">
        <v>0</v>
      </c>
      <c r="D512" s="1487">
        <v>0</v>
      </c>
      <c r="E512" s="1650">
        <f t="shared" si="7"/>
        <v>9</v>
      </c>
    </row>
    <row r="513" spans="2:5" ht="16.5" hidden="1" customHeight="1">
      <c r="B513" s="1486">
        <v>510</v>
      </c>
      <c r="C513" s="1487">
        <v>0</v>
      </c>
      <c r="D513" s="1487">
        <v>0</v>
      </c>
      <c r="E513" s="1650">
        <f t="shared" si="7"/>
        <v>10</v>
      </c>
    </row>
    <row r="514" spans="2:5" ht="16.5" hidden="1" customHeight="1">
      <c r="B514" s="1486">
        <v>511</v>
      </c>
      <c r="C514" s="1487">
        <v>0</v>
      </c>
      <c r="D514" s="1487">
        <v>0</v>
      </c>
      <c r="E514" s="1650">
        <f t="shared" si="7"/>
        <v>11</v>
      </c>
    </row>
    <row r="515" spans="2:5" ht="16.5" hidden="1" customHeight="1">
      <c r="B515" s="1486">
        <v>512</v>
      </c>
      <c r="C515" s="1487">
        <v>0</v>
      </c>
      <c r="D515" s="1487">
        <v>0</v>
      </c>
      <c r="E515" s="1650">
        <f t="shared" si="7"/>
        <v>12</v>
      </c>
    </row>
    <row r="516" spans="2:5" ht="16.5" hidden="1" customHeight="1">
      <c r="B516" s="1486">
        <v>513</v>
      </c>
      <c r="C516" s="1487">
        <v>0</v>
      </c>
      <c r="D516" s="1487">
        <v>0</v>
      </c>
      <c r="E516" s="1650">
        <f t="shared" ref="E516:E579" si="8">MOD(ROW()-3,25)</f>
        <v>13</v>
      </c>
    </row>
    <row r="517" spans="2:5" ht="16.5" hidden="1" customHeight="1">
      <c r="B517" s="1486">
        <v>514</v>
      </c>
      <c r="C517" s="1487">
        <v>0</v>
      </c>
      <c r="D517" s="1487">
        <v>0</v>
      </c>
      <c r="E517" s="1650">
        <f t="shared" si="8"/>
        <v>14</v>
      </c>
    </row>
    <row r="518" spans="2:5" ht="16.5" hidden="1" customHeight="1">
      <c r="B518" s="1486">
        <v>515</v>
      </c>
      <c r="C518" s="1487">
        <v>0</v>
      </c>
      <c r="D518" s="1487">
        <v>0</v>
      </c>
      <c r="E518" s="1650">
        <f t="shared" si="8"/>
        <v>15</v>
      </c>
    </row>
    <row r="519" spans="2:5" ht="16.5" hidden="1" customHeight="1">
      <c r="B519" s="1486">
        <v>516</v>
      </c>
      <c r="C519" s="1487">
        <v>0</v>
      </c>
      <c r="D519" s="1487">
        <v>0</v>
      </c>
      <c r="E519" s="1650">
        <f t="shared" si="8"/>
        <v>16</v>
      </c>
    </row>
    <row r="520" spans="2:5" ht="16.5" hidden="1" customHeight="1">
      <c r="B520" s="1486">
        <v>517</v>
      </c>
      <c r="C520" s="1487">
        <v>0</v>
      </c>
      <c r="D520" s="1487">
        <v>0</v>
      </c>
      <c r="E520" s="1650">
        <f t="shared" si="8"/>
        <v>17</v>
      </c>
    </row>
    <row r="521" spans="2:5" ht="16.5" hidden="1" customHeight="1">
      <c r="B521" s="1486">
        <v>518</v>
      </c>
      <c r="C521" s="1487">
        <v>0</v>
      </c>
      <c r="D521" s="1487">
        <v>0</v>
      </c>
      <c r="E521" s="1650">
        <f t="shared" si="8"/>
        <v>18</v>
      </c>
    </row>
    <row r="522" spans="2:5" ht="16.5" hidden="1" customHeight="1">
      <c r="B522" s="1486">
        <v>519</v>
      </c>
      <c r="C522" s="1487">
        <v>0</v>
      </c>
      <c r="D522" s="1487">
        <v>0</v>
      </c>
      <c r="E522" s="1650">
        <f t="shared" si="8"/>
        <v>19</v>
      </c>
    </row>
    <row r="523" spans="2:5" ht="16.5" hidden="1" customHeight="1">
      <c r="B523" s="1486">
        <v>520</v>
      </c>
      <c r="C523" s="1487">
        <v>0</v>
      </c>
      <c r="D523" s="1487">
        <v>0</v>
      </c>
      <c r="E523" s="1650">
        <f t="shared" si="8"/>
        <v>20</v>
      </c>
    </row>
    <row r="524" spans="2:5" ht="16.5" hidden="1" customHeight="1">
      <c r="B524" s="1486">
        <v>521</v>
      </c>
      <c r="C524" s="1487">
        <v>0</v>
      </c>
      <c r="D524" s="1487">
        <v>0</v>
      </c>
      <c r="E524" s="1650">
        <f t="shared" si="8"/>
        <v>21</v>
      </c>
    </row>
    <row r="525" spans="2:5" ht="16.5" hidden="1" customHeight="1">
      <c r="B525" s="1486">
        <v>522</v>
      </c>
      <c r="C525" s="1487">
        <v>0</v>
      </c>
      <c r="D525" s="1487">
        <v>0</v>
      </c>
      <c r="E525" s="1650">
        <f t="shared" si="8"/>
        <v>22</v>
      </c>
    </row>
    <row r="526" spans="2:5" ht="16.5" hidden="1" customHeight="1">
      <c r="B526" s="1486">
        <v>523</v>
      </c>
      <c r="C526" s="1487">
        <v>0</v>
      </c>
      <c r="D526" s="1487">
        <v>0</v>
      </c>
      <c r="E526" s="1650">
        <f t="shared" si="8"/>
        <v>23</v>
      </c>
    </row>
    <row r="527" spans="2:5" ht="16.5" hidden="1" customHeight="1">
      <c r="B527" s="1486">
        <v>524</v>
      </c>
      <c r="C527" s="1487">
        <v>0</v>
      </c>
      <c r="D527" s="1487">
        <v>0</v>
      </c>
      <c r="E527" s="1650">
        <f t="shared" si="8"/>
        <v>24</v>
      </c>
    </row>
    <row r="528" spans="2:5" ht="16.5" customHeight="1">
      <c r="B528" s="1486">
        <v>525</v>
      </c>
      <c r="C528" s="1487">
        <v>0</v>
      </c>
      <c r="D528" s="1487">
        <f>D478+75</f>
        <v>825</v>
      </c>
      <c r="E528" s="1650">
        <f t="shared" si="8"/>
        <v>0</v>
      </c>
    </row>
    <row r="529" spans="2:5" ht="16.5" hidden="1" customHeight="1">
      <c r="B529" s="1486">
        <v>526</v>
      </c>
      <c r="C529" s="1487">
        <v>0</v>
      </c>
      <c r="D529" s="1487">
        <v>0</v>
      </c>
      <c r="E529" s="1650">
        <f t="shared" si="8"/>
        <v>1</v>
      </c>
    </row>
    <row r="530" spans="2:5" ht="16.5" hidden="1" customHeight="1">
      <c r="B530" s="1486">
        <v>527</v>
      </c>
      <c r="C530" s="1487">
        <v>0</v>
      </c>
      <c r="D530" s="1487">
        <v>0</v>
      </c>
      <c r="E530" s="1650">
        <f t="shared" si="8"/>
        <v>2</v>
      </c>
    </row>
    <row r="531" spans="2:5" ht="16.5" hidden="1" customHeight="1">
      <c r="B531" s="1486">
        <v>528</v>
      </c>
      <c r="C531" s="1487">
        <v>0</v>
      </c>
      <c r="D531" s="1487">
        <v>0</v>
      </c>
      <c r="E531" s="1650">
        <f t="shared" si="8"/>
        <v>3</v>
      </c>
    </row>
    <row r="532" spans="2:5" ht="16.5" hidden="1" customHeight="1">
      <c r="B532" s="1486">
        <v>529</v>
      </c>
      <c r="C532" s="1487">
        <v>0</v>
      </c>
      <c r="D532" s="1487">
        <v>0</v>
      </c>
      <c r="E532" s="1650">
        <f t="shared" si="8"/>
        <v>4</v>
      </c>
    </row>
    <row r="533" spans="2:5" ht="16.5" hidden="1" customHeight="1">
      <c r="B533" s="1486">
        <v>530</v>
      </c>
      <c r="C533" s="1487">
        <v>0</v>
      </c>
      <c r="D533" s="1487">
        <v>0</v>
      </c>
      <c r="E533" s="1650">
        <f t="shared" si="8"/>
        <v>5</v>
      </c>
    </row>
    <row r="534" spans="2:5" ht="16.5" hidden="1" customHeight="1">
      <c r="B534" s="1486">
        <v>531</v>
      </c>
      <c r="C534" s="1487">
        <v>0</v>
      </c>
      <c r="D534" s="1487">
        <v>0</v>
      </c>
      <c r="E534" s="1650">
        <f t="shared" si="8"/>
        <v>6</v>
      </c>
    </row>
    <row r="535" spans="2:5" ht="16.5" hidden="1" customHeight="1">
      <c r="B535" s="1486">
        <v>532</v>
      </c>
      <c r="C535" s="1487">
        <v>0</v>
      </c>
      <c r="D535" s="1487">
        <v>0</v>
      </c>
      <c r="E535" s="1650">
        <f t="shared" si="8"/>
        <v>7</v>
      </c>
    </row>
    <row r="536" spans="2:5" ht="16.5" hidden="1" customHeight="1">
      <c r="B536" s="1486">
        <v>533</v>
      </c>
      <c r="C536" s="1487">
        <v>0</v>
      </c>
      <c r="D536" s="1487">
        <v>0</v>
      </c>
      <c r="E536" s="1650">
        <f t="shared" si="8"/>
        <v>8</v>
      </c>
    </row>
    <row r="537" spans="2:5" ht="16.5" hidden="1" customHeight="1">
      <c r="B537" s="1486">
        <v>534</v>
      </c>
      <c r="C537" s="1487">
        <v>0</v>
      </c>
      <c r="D537" s="1487">
        <v>0</v>
      </c>
      <c r="E537" s="1650">
        <f t="shared" si="8"/>
        <v>9</v>
      </c>
    </row>
    <row r="538" spans="2:5" ht="16.5" hidden="1" customHeight="1">
      <c r="B538" s="1486">
        <v>535</v>
      </c>
      <c r="C538" s="1487">
        <v>0</v>
      </c>
      <c r="D538" s="1487">
        <v>0</v>
      </c>
      <c r="E538" s="1650">
        <f t="shared" si="8"/>
        <v>10</v>
      </c>
    </row>
    <row r="539" spans="2:5" ht="16.5" hidden="1" customHeight="1">
      <c r="B539" s="1486">
        <v>536</v>
      </c>
      <c r="C539" s="1487">
        <v>0</v>
      </c>
      <c r="D539" s="1487">
        <v>0</v>
      </c>
      <c r="E539" s="1650">
        <f t="shared" si="8"/>
        <v>11</v>
      </c>
    </row>
    <row r="540" spans="2:5" ht="16.5" hidden="1" customHeight="1">
      <c r="B540" s="1486">
        <v>537</v>
      </c>
      <c r="C540" s="1487">
        <v>0</v>
      </c>
      <c r="D540" s="1487">
        <v>0</v>
      </c>
      <c r="E540" s="1650">
        <f t="shared" si="8"/>
        <v>12</v>
      </c>
    </row>
    <row r="541" spans="2:5" ht="16.5" hidden="1" customHeight="1">
      <c r="B541" s="1486">
        <v>538</v>
      </c>
      <c r="C541" s="1487">
        <v>0</v>
      </c>
      <c r="D541" s="1487">
        <v>0</v>
      </c>
      <c r="E541" s="1650">
        <f t="shared" si="8"/>
        <v>13</v>
      </c>
    </row>
    <row r="542" spans="2:5" ht="16.5" hidden="1" customHeight="1">
      <c r="B542" s="1486">
        <v>539</v>
      </c>
      <c r="C542" s="1487">
        <v>0</v>
      </c>
      <c r="D542" s="1487">
        <v>0</v>
      </c>
      <c r="E542" s="1650">
        <f t="shared" si="8"/>
        <v>14</v>
      </c>
    </row>
    <row r="543" spans="2:5" ht="16.5" hidden="1" customHeight="1">
      <c r="B543" s="1486">
        <v>540</v>
      </c>
      <c r="C543" s="1487">
        <v>0</v>
      </c>
      <c r="D543" s="1487">
        <v>0</v>
      </c>
      <c r="E543" s="1650">
        <f t="shared" si="8"/>
        <v>15</v>
      </c>
    </row>
    <row r="544" spans="2:5" ht="16.5" hidden="1" customHeight="1">
      <c r="B544" s="1486">
        <v>541</v>
      </c>
      <c r="C544" s="1487">
        <v>0</v>
      </c>
      <c r="D544" s="1487">
        <v>0</v>
      </c>
      <c r="E544" s="1650">
        <f t="shared" si="8"/>
        <v>16</v>
      </c>
    </row>
    <row r="545" spans="2:5" ht="16.5" hidden="1" customHeight="1">
      <c r="B545" s="1486">
        <v>542</v>
      </c>
      <c r="C545" s="1487">
        <v>0</v>
      </c>
      <c r="D545" s="1487">
        <v>0</v>
      </c>
      <c r="E545" s="1650">
        <f t="shared" si="8"/>
        <v>17</v>
      </c>
    </row>
    <row r="546" spans="2:5" ht="16.5" hidden="1" customHeight="1">
      <c r="B546" s="1486">
        <v>543</v>
      </c>
      <c r="C546" s="1487">
        <v>0</v>
      </c>
      <c r="D546" s="1487">
        <v>0</v>
      </c>
      <c r="E546" s="1650">
        <f t="shared" si="8"/>
        <v>18</v>
      </c>
    </row>
    <row r="547" spans="2:5" ht="16.5" hidden="1" customHeight="1">
      <c r="B547" s="1486">
        <v>544</v>
      </c>
      <c r="C547" s="1487">
        <v>0</v>
      </c>
      <c r="D547" s="1487">
        <v>0</v>
      </c>
      <c r="E547" s="1650">
        <f t="shared" si="8"/>
        <v>19</v>
      </c>
    </row>
    <row r="548" spans="2:5" ht="16.5" hidden="1" customHeight="1">
      <c r="B548" s="1486">
        <v>545</v>
      </c>
      <c r="C548" s="1487">
        <v>0</v>
      </c>
      <c r="D548" s="1487">
        <v>0</v>
      </c>
      <c r="E548" s="1650">
        <f t="shared" si="8"/>
        <v>20</v>
      </c>
    </row>
    <row r="549" spans="2:5" ht="16.5" hidden="1" customHeight="1">
      <c r="B549" s="1486">
        <v>546</v>
      </c>
      <c r="C549" s="1487">
        <v>0</v>
      </c>
      <c r="D549" s="1487">
        <v>0</v>
      </c>
      <c r="E549" s="1650">
        <f t="shared" si="8"/>
        <v>21</v>
      </c>
    </row>
    <row r="550" spans="2:5" ht="16.5" hidden="1" customHeight="1">
      <c r="B550" s="1486">
        <v>547</v>
      </c>
      <c r="C550" s="1487">
        <v>0</v>
      </c>
      <c r="D550" s="1487">
        <v>0</v>
      </c>
      <c r="E550" s="1650">
        <f t="shared" si="8"/>
        <v>22</v>
      </c>
    </row>
    <row r="551" spans="2:5" ht="16.5" hidden="1" customHeight="1">
      <c r="B551" s="1486">
        <v>548</v>
      </c>
      <c r="C551" s="1487">
        <v>0</v>
      </c>
      <c r="D551" s="1487">
        <v>0</v>
      </c>
      <c r="E551" s="1650">
        <f t="shared" si="8"/>
        <v>23</v>
      </c>
    </row>
    <row r="552" spans="2:5" ht="16.5" hidden="1" customHeight="1">
      <c r="B552" s="1486">
        <v>549</v>
      </c>
      <c r="C552" s="1487">
        <v>0</v>
      </c>
      <c r="D552" s="1487">
        <v>0</v>
      </c>
      <c r="E552" s="1650">
        <f t="shared" si="8"/>
        <v>24</v>
      </c>
    </row>
    <row r="553" spans="2:5" ht="16.5" customHeight="1">
      <c r="B553" s="1486">
        <v>550</v>
      </c>
      <c r="C553" s="1487">
        <f>C503+1250</f>
        <v>13750</v>
      </c>
      <c r="D553" s="1487">
        <v>0</v>
      </c>
      <c r="E553" s="1650">
        <f t="shared" si="8"/>
        <v>0</v>
      </c>
    </row>
    <row r="554" spans="2:5" ht="16.5" hidden="1" customHeight="1">
      <c r="B554" s="1486">
        <v>551</v>
      </c>
      <c r="C554" s="1487">
        <v>0</v>
      </c>
      <c r="D554" s="1487">
        <v>0</v>
      </c>
      <c r="E554" s="1650">
        <f t="shared" si="8"/>
        <v>1</v>
      </c>
    </row>
    <row r="555" spans="2:5" ht="16.5" hidden="1" customHeight="1">
      <c r="B555" s="1486">
        <v>552</v>
      </c>
      <c r="C555" s="1487">
        <v>0</v>
      </c>
      <c r="D555" s="1487">
        <v>0</v>
      </c>
      <c r="E555" s="1650">
        <f t="shared" si="8"/>
        <v>2</v>
      </c>
    </row>
    <row r="556" spans="2:5" ht="16.5" hidden="1" customHeight="1">
      <c r="B556" s="1486">
        <v>553</v>
      </c>
      <c r="C556" s="1487">
        <v>0</v>
      </c>
      <c r="D556" s="1487">
        <v>0</v>
      </c>
      <c r="E556" s="1650">
        <f t="shared" si="8"/>
        <v>3</v>
      </c>
    </row>
    <row r="557" spans="2:5" ht="16.5" hidden="1" customHeight="1">
      <c r="B557" s="1486">
        <v>554</v>
      </c>
      <c r="C557" s="1487">
        <v>0</v>
      </c>
      <c r="D557" s="1487">
        <v>0</v>
      </c>
      <c r="E557" s="1650">
        <f t="shared" si="8"/>
        <v>4</v>
      </c>
    </row>
    <row r="558" spans="2:5" ht="16.5" hidden="1" customHeight="1">
      <c r="B558" s="1486">
        <v>555</v>
      </c>
      <c r="C558" s="1487">
        <v>0</v>
      </c>
      <c r="D558" s="1487">
        <v>0</v>
      </c>
      <c r="E558" s="1650">
        <f t="shared" si="8"/>
        <v>5</v>
      </c>
    </row>
    <row r="559" spans="2:5" ht="16.5" hidden="1" customHeight="1">
      <c r="B559" s="1486">
        <v>556</v>
      </c>
      <c r="C559" s="1487">
        <v>0</v>
      </c>
      <c r="D559" s="1487">
        <v>0</v>
      </c>
      <c r="E559" s="1650">
        <f t="shared" si="8"/>
        <v>6</v>
      </c>
    </row>
    <row r="560" spans="2:5" ht="16.5" hidden="1" customHeight="1">
      <c r="B560" s="1486">
        <v>557</v>
      </c>
      <c r="C560" s="1487">
        <v>0</v>
      </c>
      <c r="D560" s="1487">
        <v>0</v>
      </c>
      <c r="E560" s="1650">
        <f t="shared" si="8"/>
        <v>7</v>
      </c>
    </row>
    <row r="561" spans="2:5" ht="16.5" hidden="1" customHeight="1">
      <c r="B561" s="1486">
        <v>558</v>
      </c>
      <c r="C561" s="1487">
        <v>0</v>
      </c>
      <c r="D561" s="1487">
        <v>0</v>
      </c>
      <c r="E561" s="1650">
        <f t="shared" si="8"/>
        <v>8</v>
      </c>
    </row>
    <row r="562" spans="2:5" ht="16.5" hidden="1" customHeight="1">
      <c r="B562" s="1486">
        <v>559</v>
      </c>
      <c r="C562" s="1487">
        <v>0</v>
      </c>
      <c r="D562" s="1487">
        <v>0</v>
      </c>
      <c r="E562" s="1650">
        <f t="shared" si="8"/>
        <v>9</v>
      </c>
    </row>
    <row r="563" spans="2:5" ht="16.5" hidden="1" customHeight="1">
      <c r="B563" s="1486">
        <v>560</v>
      </c>
      <c r="C563" s="1487">
        <v>0</v>
      </c>
      <c r="D563" s="1487">
        <v>0</v>
      </c>
      <c r="E563" s="1650">
        <f t="shared" si="8"/>
        <v>10</v>
      </c>
    </row>
    <row r="564" spans="2:5" ht="16.5" hidden="1" customHeight="1">
      <c r="B564" s="1486">
        <v>561</v>
      </c>
      <c r="C564" s="1487">
        <v>0</v>
      </c>
      <c r="D564" s="1487">
        <v>0</v>
      </c>
      <c r="E564" s="1650">
        <f t="shared" si="8"/>
        <v>11</v>
      </c>
    </row>
    <row r="565" spans="2:5" ht="16.5" hidden="1" customHeight="1">
      <c r="B565" s="1486">
        <v>562</v>
      </c>
      <c r="C565" s="1487">
        <v>0</v>
      </c>
      <c r="D565" s="1487">
        <v>0</v>
      </c>
      <c r="E565" s="1650">
        <f t="shared" si="8"/>
        <v>12</v>
      </c>
    </row>
    <row r="566" spans="2:5" ht="16.5" hidden="1" customHeight="1">
      <c r="B566" s="1486">
        <v>563</v>
      </c>
      <c r="C566" s="1487">
        <v>0</v>
      </c>
      <c r="D566" s="1487">
        <v>0</v>
      </c>
      <c r="E566" s="1650">
        <f t="shared" si="8"/>
        <v>13</v>
      </c>
    </row>
    <row r="567" spans="2:5" ht="16.5" hidden="1" customHeight="1">
      <c r="B567" s="1486">
        <v>564</v>
      </c>
      <c r="C567" s="1487">
        <v>0</v>
      </c>
      <c r="D567" s="1487">
        <v>0</v>
      </c>
      <c r="E567" s="1650">
        <f t="shared" si="8"/>
        <v>14</v>
      </c>
    </row>
    <row r="568" spans="2:5" ht="16.5" hidden="1" customHeight="1">
      <c r="B568" s="1486">
        <v>565</v>
      </c>
      <c r="C568" s="1487">
        <v>0</v>
      </c>
      <c r="D568" s="1487">
        <v>0</v>
      </c>
      <c r="E568" s="1650">
        <f t="shared" si="8"/>
        <v>15</v>
      </c>
    </row>
    <row r="569" spans="2:5" ht="16.5" hidden="1" customHeight="1">
      <c r="B569" s="1486">
        <v>566</v>
      </c>
      <c r="C569" s="1487">
        <v>0</v>
      </c>
      <c r="D569" s="1487">
        <v>0</v>
      </c>
      <c r="E569" s="1650">
        <f t="shared" si="8"/>
        <v>16</v>
      </c>
    </row>
    <row r="570" spans="2:5" ht="16.5" hidden="1" customHeight="1">
      <c r="B570" s="1486">
        <v>567</v>
      </c>
      <c r="C570" s="1487">
        <v>0</v>
      </c>
      <c r="D570" s="1487">
        <v>0</v>
      </c>
      <c r="E570" s="1650">
        <f t="shared" si="8"/>
        <v>17</v>
      </c>
    </row>
    <row r="571" spans="2:5" ht="16.5" hidden="1" customHeight="1">
      <c r="B571" s="1486">
        <v>568</v>
      </c>
      <c r="C571" s="1487">
        <v>0</v>
      </c>
      <c r="D571" s="1487">
        <v>0</v>
      </c>
      <c r="E571" s="1650">
        <f t="shared" si="8"/>
        <v>18</v>
      </c>
    </row>
    <row r="572" spans="2:5" ht="16.5" hidden="1" customHeight="1">
      <c r="B572" s="1486">
        <v>569</v>
      </c>
      <c r="C572" s="1487">
        <v>0</v>
      </c>
      <c r="D572" s="1487">
        <v>0</v>
      </c>
      <c r="E572" s="1650">
        <f t="shared" si="8"/>
        <v>19</v>
      </c>
    </row>
    <row r="573" spans="2:5" ht="16.5" hidden="1" customHeight="1">
      <c r="B573" s="1486">
        <v>570</v>
      </c>
      <c r="C573" s="1487">
        <v>0</v>
      </c>
      <c r="D573" s="1487">
        <v>0</v>
      </c>
      <c r="E573" s="1650">
        <f t="shared" si="8"/>
        <v>20</v>
      </c>
    </row>
    <row r="574" spans="2:5" ht="16.5" hidden="1" customHeight="1">
      <c r="B574" s="1486">
        <v>571</v>
      </c>
      <c r="C574" s="1487">
        <v>0</v>
      </c>
      <c r="D574" s="1487">
        <v>0</v>
      </c>
      <c r="E574" s="1650">
        <f t="shared" si="8"/>
        <v>21</v>
      </c>
    </row>
    <row r="575" spans="2:5" ht="16.5" hidden="1" customHeight="1">
      <c r="B575" s="1486">
        <v>572</v>
      </c>
      <c r="C575" s="1487">
        <v>0</v>
      </c>
      <c r="D575" s="1487">
        <v>0</v>
      </c>
      <c r="E575" s="1650">
        <f t="shared" si="8"/>
        <v>22</v>
      </c>
    </row>
    <row r="576" spans="2:5" ht="16.5" hidden="1" customHeight="1">
      <c r="B576" s="1486">
        <v>573</v>
      </c>
      <c r="C576" s="1487">
        <v>0</v>
      </c>
      <c r="D576" s="1487">
        <v>0</v>
      </c>
      <c r="E576" s="1650">
        <f t="shared" si="8"/>
        <v>23</v>
      </c>
    </row>
    <row r="577" spans="2:5" ht="16.5" hidden="1" customHeight="1">
      <c r="B577" s="1486">
        <v>574</v>
      </c>
      <c r="C577" s="1487">
        <v>0</v>
      </c>
      <c r="D577" s="1487">
        <v>0</v>
      </c>
      <c r="E577" s="1650">
        <f t="shared" si="8"/>
        <v>24</v>
      </c>
    </row>
    <row r="578" spans="2:5" ht="16.5" customHeight="1">
      <c r="B578" s="1486">
        <v>575</v>
      </c>
      <c r="C578" s="1487">
        <v>0</v>
      </c>
      <c r="D578" s="1487">
        <f>D528+75</f>
        <v>900</v>
      </c>
      <c r="E578" s="1650">
        <f t="shared" si="8"/>
        <v>0</v>
      </c>
    </row>
    <row r="579" spans="2:5" ht="16.5" hidden="1" customHeight="1">
      <c r="B579" s="1486">
        <v>576</v>
      </c>
      <c r="C579" s="1487">
        <v>0</v>
      </c>
      <c r="D579" s="1487">
        <v>0</v>
      </c>
      <c r="E579" s="1650">
        <f t="shared" si="8"/>
        <v>1</v>
      </c>
    </row>
    <row r="580" spans="2:5" ht="16.5" hidden="1" customHeight="1">
      <c r="B580" s="1486">
        <v>577</v>
      </c>
      <c r="C580" s="1487">
        <v>0</v>
      </c>
      <c r="D580" s="1487">
        <v>0</v>
      </c>
      <c r="E580" s="1650">
        <f t="shared" ref="E580:E643" si="9">MOD(ROW()-3,25)</f>
        <v>2</v>
      </c>
    </row>
    <row r="581" spans="2:5" ht="16.5" hidden="1" customHeight="1">
      <c r="B581" s="1486">
        <v>578</v>
      </c>
      <c r="C581" s="1487">
        <v>0</v>
      </c>
      <c r="D581" s="1487">
        <v>0</v>
      </c>
      <c r="E581" s="1650">
        <f t="shared" si="9"/>
        <v>3</v>
      </c>
    </row>
    <row r="582" spans="2:5" ht="16.5" hidden="1" customHeight="1">
      <c r="B582" s="1486">
        <v>579</v>
      </c>
      <c r="C582" s="1487">
        <v>0</v>
      </c>
      <c r="D582" s="1487">
        <v>0</v>
      </c>
      <c r="E582" s="1650">
        <f t="shared" si="9"/>
        <v>4</v>
      </c>
    </row>
    <row r="583" spans="2:5" ht="16.5" hidden="1" customHeight="1">
      <c r="B583" s="1486">
        <v>580</v>
      </c>
      <c r="C583" s="1487">
        <v>0</v>
      </c>
      <c r="D583" s="1487">
        <v>0</v>
      </c>
      <c r="E583" s="1650">
        <f t="shared" si="9"/>
        <v>5</v>
      </c>
    </row>
    <row r="584" spans="2:5" ht="16.5" hidden="1" customHeight="1">
      <c r="B584" s="1486">
        <v>581</v>
      </c>
      <c r="C584" s="1487">
        <v>0</v>
      </c>
      <c r="D584" s="1487">
        <v>0</v>
      </c>
      <c r="E584" s="1650">
        <f t="shared" si="9"/>
        <v>6</v>
      </c>
    </row>
    <row r="585" spans="2:5" ht="16.5" hidden="1" customHeight="1">
      <c r="B585" s="1486">
        <v>582</v>
      </c>
      <c r="C585" s="1487">
        <v>0</v>
      </c>
      <c r="D585" s="1487">
        <v>0</v>
      </c>
      <c r="E585" s="1650">
        <f t="shared" si="9"/>
        <v>7</v>
      </c>
    </row>
    <row r="586" spans="2:5" ht="16.5" hidden="1" customHeight="1">
      <c r="B586" s="1486">
        <v>583</v>
      </c>
      <c r="C586" s="1487">
        <v>0</v>
      </c>
      <c r="D586" s="1487">
        <v>0</v>
      </c>
      <c r="E586" s="1650">
        <f t="shared" si="9"/>
        <v>8</v>
      </c>
    </row>
    <row r="587" spans="2:5" ht="16.5" hidden="1" customHeight="1">
      <c r="B587" s="1486">
        <v>584</v>
      </c>
      <c r="C587" s="1487">
        <v>0</v>
      </c>
      <c r="D587" s="1487">
        <v>0</v>
      </c>
      <c r="E587" s="1650">
        <f t="shared" si="9"/>
        <v>9</v>
      </c>
    </row>
    <row r="588" spans="2:5" ht="16.5" hidden="1" customHeight="1">
      <c r="B588" s="1486">
        <v>585</v>
      </c>
      <c r="C588" s="1487">
        <v>0</v>
      </c>
      <c r="D588" s="1487">
        <v>0</v>
      </c>
      <c r="E588" s="1650">
        <f t="shared" si="9"/>
        <v>10</v>
      </c>
    </row>
    <row r="589" spans="2:5" ht="16.5" hidden="1" customHeight="1">
      <c r="B589" s="1486">
        <v>586</v>
      </c>
      <c r="C589" s="1487">
        <v>0</v>
      </c>
      <c r="D589" s="1487">
        <v>0</v>
      </c>
      <c r="E589" s="1650">
        <f t="shared" si="9"/>
        <v>11</v>
      </c>
    </row>
    <row r="590" spans="2:5" ht="16.5" hidden="1" customHeight="1">
      <c r="B590" s="1486">
        <v>587</v>
      </c>
      <c r="C590" s="1487">
        <v>0</v>
      </c>
      <c r="D590" s="1487">
        <v>0</v>
      </c>
      <c r="E590" s="1650">
        <f t="shared" si="9"/>
        <v>12</v>
      </c>
    </row>
    <row r="591" spans="2:5" ht="16.5" hidden="1" customHeight="1">
      <c r="B591" s="1486">
        <v>588</v>
      </c>
      <c r="C591" s="1487">
        <v>0</v>
      </c>
      <c r="D591" s="1487">
        <v>0</v>
      </c>
      <c r="E591" s="1650">
        <f t="shared" si="9"/>
        <v>13</v>
      </c>
    </row>
    <row r="592" spans="2:5" ht="16.5" hidden="1" customHeight="1">
      <c r="B592" s="1486">
        <v>589</v>
      </c>
      <c r="C592" s="1487">
        <v>0</v>
      </c>
      <c r="D592" s="1487">
        <v>0</v>
      </c>
      <c r="E592" s="1650">
        <f t="shared" si="9"/>
        <v>14</v>
      </c>
    </row>
    <row r="593" spans="2:5" ht="16.5" hidden="1" customHeight="1">
      <c r="B593" s="1486">
        <v>590</v>
      </c>
      <c r="C593" s="1487">
        <v>0</v>
      </c>
      <c r="D593" s="1487">
        <v>0</v>
      </c>
      <c r="E593" s="1650">
        <f t="shared" si="9"/>
        <v>15</v>
      </c>
    </row>
    <row r="594" spans="2:5" ht="16.5" hidden="1" customHeight="1">
      <c r="B594" s="1486">
        <v>591</v>
      </c>
      <c r="C594" s="1487">
        <v>0</v>
      </c>
      <c r="D594" s="1487">
        <v>0</v>
      </c>
      <c r="E594" s="1650">
        <f t="shared" si="9"/>
        <v>16</v>
      </c>
    </row>
    <row r="595" spans="2:5" ht="16.5" hidden="1" customHeight="1">
      <c r="B595" s="1486">
        <v>592</v>
      </c>
      <c r="C595" s="1487">
        <v>0</v>
      </c>
      <c r="D595" s="1487">
        <v>0</v>
      </c>
      <c r="E595" s="1650">
        <f t="shared" si="9"/>
        <v>17</v>
      </c>
    </row>
    <row r="596" spans="2:5" ht="16.5" hidden="1" customHeight="1">
      <c r="B596" s="1486">
        <v>593</v>
      </c>
      <c r="C596" s="1487">
        <v>0</v>
      </c>
      <c r="D596" s="1487">
        <v>0</v>
      </c>
      <c r="E596" s="1650">
        <f t="shared" si="9"/>
        <v>18</v>
      </c>
    </row>
    <row r="597" spans="2:5" ht="16.5" hidden="1" customHeight="1">
      <c r="B597" s="1486">
        <v>594</v>
      </c>
      <c r="C597" s="1487">
        <v>0</v>
      </c>
      <c r="D597" s="1487">
        <v>0</v>
      </c>
      <c r="E597" s="1650">
        <f t="shared" si="9"/>
        <v>19</v>
      </c>
    </row>
    <row r="598" spans="2:5" ht="16.5" hidden="1" customHeight="1">
      <c r="B598" s="1486">
        <v>595</v>
      </c>
      <c r="C598" s="1487">
        <v>0</v>
      </c>
      <c r="D598" s="1487">
        <v>0</v>
      </c>
      <c r="E598" s="1650">
        <f t="shared" si="9"/>
        <v>20</v>
      </c>
    </row>
    <row r="599" spans="2:5" ht="16.5" hidden="1" customHeight="1">
      <c r="B599" s="1486">
        <v>596</v>
      </c>
      <c r="C599" s="1487">
        <v>0</v>
      </c>
      <c r="D599" s="1487">
        <v>0</v>
      </c>
      <c r="E599" s="1650">
        <f t="shared" si="9"/>
        <v>21</v>
      </c>
    </row>
    <row r="600" spans="2:5" ht="16.5" hidden="1" customHeight="1">
      <c r="B600" s="1486">
        <v>597</v>
      </c>
      <c r="C600" s="1487">
        <v>0</v>
      </c>
      <c r="D600" s="1487">
        <v>0</v>
      </c>
      <c r="E600" s="1650">
        <f t="shared" si="9"/>
        <v>22</v>
      </c>
    </row>
    <row r="601" spans="2:5" ht="16.5" hidden="1" customHeight="1">
      <c r="B601" s="1486">
        <v>598</v>
      </c>
      <c r="C601" s="1487">
        <v>0</v>
      </c>
      <c r="D601" s="1487">
        <v>0</v>
      </c>
      <c r="E601" s="1650">
        <f t="shared" si="9"/>
        <v>23</v>
      </c>
    </row>
    <row r="602" spans="2:5" ht="16.5" hidden="1" customHeight="1">
      <c r="B602" s="1486">
        <v>599</v>
      </c>
      <c r="C602" s="1487">
        <v>0</v>
      </c>
      <c r="D602" s="1487">
        <v>0</v>
      </c>
      <c r="E602" s="1650">
        <f t="shared" si="9"/>
        <v>24</v>
      </c>
    </row>
    <row r="603" spans="2:5" ht="16.5" customHeight="1">
      <c r="B603" s="1486">
        <v>600</v>
      </c>
      <c r="C603" s="1487">
        <f>C553+1250</f>
        <v>15000</v>
      </c>
      <c r="D603" s="1487">
        <v>0</v>
      </c>
      <c r="E603" s="1650">
        <f t="shared" si="9"/>
        <v>0</v>
      </c>
    </row>
    <row r="604" spans="2:5" ht="16.5" hidden="1" customHeight="1">
      <c r="B604" s="1486">
        <v>601</v>
      </c>
      <c r="C604" s="1487">
        <v>0</v>
      </c>
      <c r="D604" s="1487">
        <v>0</v>
      </c>
      <c r="E604" s="1650">
        <f t="shared" si="9"/>
        <v>1</v>
      </c>
    </row>
    <row r="605" spans="2:5" ht="16.5" hidden="1" customHeight="1">
      <c r="B605" s="1486">
        <v>602</v>
      </c>
      <c r="C605" s="1487">
        <v>0</v>
      </c>
      <c r="D605" s="1487">
        <v>0</v>
      </c>
      <c r="E605" s="1650">
        <f t="shared" si="9"/>
        <v>2</v>
      </c>
    </row>
    <row r="606" spans="2:5" ht="16.5" hidden="1" customHeight="1">
      <c r="B606" s="1486">
        <v>603</v>
      </c>
      <c r="C606" s="1487">
        <v>0</v>
      </c>
      <c r="D606" s="1487">
        <v>0</v>
      </c>
      <c r="E606" s="1650">
        <f t="shared" si="9"/>
        <v>3</v>
      </c>
    </row>
    <row r="607" spans="2:5" ht="16.5" hidden="1" customHeight="1">
      <c r="B607" s="1486">
        <v>604</v>
      </c>
      <c r="C607" s="1487">
        <v>0</v>
      </c>
      <c r="D607" s="1487">
        <v>0</v>
      </c>
      <c r="E607" s="1650">
        <f t="shared" si="9"/>
        <v>4</v>
      </c>
    </row>
    <row r="608" spans="2:5" ht="16.5" hidden="1" customHeight="1">
      <c r="B608" s="1486">
        <v>605</v>
      </c>
      <c r="C608" s="1487">
        <v>0</v>
      </c>
      <c r="D608" s="1487">
        <v>0</v>
      </c>
      <c r="E608" s="1650">
        <f t="shared" si="9"/>
        <v>5</v>
      </c>
    </row>
    <row r="609" spans="2:5" ht="16.5" hidden="1" customHeight="1">
      <c r="B609" s="1486">
        <v>606</v>
      </c>
      <c r="C609" s="1487">
        <v>0</v>
      </c>
      <c r="D609" s="1487">
        <v>0</v>
      </c>
      <c r="E609" s="1650">
        <f t="shared" si="9"/>
        <v>6</v>
      </c>
    </row>
    <row r="610" spans="2:5" ht="16.5" hidden="1" customHeight="1">
      <c r="B610" s="1486">
        <v>607</v>
      </c>
      <c r="C610" s="1487">
        <v>0</v>
      </c>
      <c r="D610" s="1487">
        <v>0</v>
      </c>
      <c r="E610" s="1650">
        <f t="shared" si="9"/>
        <v>7</v>
      </c>
    </row>
    <row r="611" spans="2:5" ht="16.5" hidden="1" customHeight="1">
      <c r="B611" s="1486">
        <v>608</v>
      </c>
      <c r="C611" s="1487">
        <v>0</v>
      </c>
      <c r="D611" s="1487">
        <v>0</v>
      </c>
      <c r="E611" s="1650">
        <f t="shared" si="9"/>
        <v>8</v>
      </c>
    </row>
    <row r="612" spans="2:5" ht="16.5" hidden="1" customHeight="1">
      <c r="B612" s="1486">
        <v>609</v>
      </c>
      <c r="C612" s="1487">
        <v>0</v>
      </c>
      <c r="D612" s="1487">
        <v>0</v>
      </c>
      <c r="E612" s="1650">
        <f t="shared" si="9"/>
        <v>9</v>
      </c>
    </row>
    <row r="613" spans="2:5" ht="16.5" hidden="1" customHeight="1">
      <c r="B613" s="1486">
        <v>610</v>
      </c>
      <c r="C613" s="1487">
        <v>0</v>
      </c>
      <c r="D613" s="1487">
        <v>0</v>
      </c>
      <c r="E613" s="1650">
        <f t="shared" si="9"/>
        <v>10</v>
      </c>
    </row>
    <row r="614" spans="2:5" ht="16.5" hidden="1" customHeight="1">
      <c r="B614" s="1486">
        <v>611</v>
      </c>
      <c r="C614" s="1487">
        <v>0</v>
      </c>
      <c r="D614" s="1487">
        <v>0</v>
      </c>
      <c r="E614" s="1650">
        <f t="shared" si="9"/>
        <v>11</v>
      </c>
    </row>
    <row r="615" spans="2:5" ht="16.5" hidden="1" customHeight="1">
      <c r="B615" s="1486">
        <v>612</v>
      </c>
      <c r="C615" s="1487">
        <v>0</v>
      </c>
      <c r="D615" s="1487">
        <v>0</v>
      </c>
      <c r="E615" s="1650">
        <f t="shared" si="9"/>
        <v>12</v>
      </c>
    </row>
    <row r="616" spans="2:5" ht="16.5" hidden="1" customHeight="1">
      <c r="B616" s="1486">
        <v>613</v>
      </c>
      <c r="C616" s="1487">
        <v>0</v>
      </c>
      <c r="D616" s="1487">
        <v>0</v>
      </c>
      <c r="E616" s="1650">
        <f t="shared" si="9"/>
        <v>13</v>
      </c>
    </row>
    <row r="617" spans="2:5" ht="16.5" hidden="1" customHeight="1">
      <c r="B617" s="1486">
        <v>614</v>
      </c>
      <c r="C617" s="1487">
        <v>0</v>
      </c>
      <c r="D617" s="1487">
        <v>0</v>
      </c>
      <c r="E617" s="1650">
        <f t="shared" si="9"/>
        <v>14</v>
      </c>
    </row>
    <row r="618" spans="2:5" ht="16.5" hidden="1" customHeight="1">
      <c r="B618" s="1486">
        <v>615</v>
      </c>
      <c r="C618" s="1487">
        <v>0</v>
      </c>
      <c r="D618" s="1487">
        <v>0</v>
      </c>
      <c r="E618" s="1650">
        <f t="shared" si="9"/>
        <v>15</v>
      </c>
    </row>
    <row r="619" spans="2:5" ht="16.5" hidden="1" customHeight="1">
      <c r="B619" s="1486">
        <v>616</v>
      </c>
      <c r="C619" s="1487">
        <v>0</v>
      </c>
      <c r="D619" s="1487">
        <v>0</v>
      </c>
      <c r="E619" s="1650">
        <f t="shared" si="9"/>
        <v>16</v>
      </c>
    </row>
    <row r="620" spans="2:5" ht="16.5" hidden="1" customHeight="1">
      <c r="B620" s="1486">
        <v>617</v>
      </c>
      <c r="C620" s="1487">
        <v>0</v>
      </c>
      <c r="D620" s="1487">
        <v>0</v>
      </c>
      <c r="E620" s="1650">
        <f t="shared" si="9"/>
        <v>17</v>
      </c>
    </row>
    <row r="621" spans="2:5" ht="16.5" hidden="1" customHeight="1">
      <c r="B621" s="1486">
        <v>618</v>
      </c>
      <c r="C621" s="1487">
        <v>0</v>
      </c>
      <c r="D621" s="1487">
        <v>0</v>
      </c>
      <c r="E621" s="1650">
        <f t="shared" si="9"/>
        <v>18</v>
      </c>
    </row>
    <row r="622" spans="2:5" ht="16.5" hidden="1" customHeight="1">
      <c r="B622" s="1486">
        <v>619</v>
      </c>
      <c r="C622" s="1487">
        <v>0</v>
      </c>
      <c r="D622" s="1487">
        <v>0</v>
      </c>
      <c r="E622" s="1650">
        <f t="shared" si="9"/>
        <v>19</v>
      </c>
    </row>
    <row r="623" spans="2:5" ht="16.5" hidden="1" customHeight="1">
      <c r="B623" s="1486">
        <v>620</v>
      </c>
      <c r="C623" s="1487">
        <v>0</v>
      </c>
      <c r="D623" s="1487">
        <v>0</v>
      </c>
      <c r="E623" s="1650">
        <f t="shared" si="9"/>
        <v>20</v>
      </c>
    </row>
    <row r="624" spans="2:5" ht="16.5" hidden="1" customHeight="1">
      <c r="B624" s="1486">
        <v>621</v>
      </c>
      <c r="C624" s="1487">
        <v>0</v>
      </c>
      <c r="D624" s="1487">
        <v>0</v>
      </c>
      <c r="E624" s="1650">
        <f t="shared" si="9"/>
        <v>21</v>
      </c>
    </row>
    <row r="625" spans="2:5" ht="16.5" hidden="1" customHeight="1">
      <c r="B625" s="1486">
        <v>622</v>
      </c>
      <c r="C625" s="1487">
        <v>0</v>
      </c>
      <c r="D625" s="1487">
        <v>0</v>
      </c>
      <c r="E625" s="1650">
        <f t="shared" si="9"/>
        <v>22</v>
      </c>
    </row>
    <row r="626" spans="2:5" ht="16.5" hidden="1" customHeight="1">
      <c r="B626" s="1486">
        <v>623</v>
      </c>
      <c r="C626" s="1487">
        <v>0</v>
      </c>
      <c r="D626" s="1487">
        <v>0</v>
      </c>
      <c r="E626" s="1650">
        <f t="shared" si="9"/>
        <v>23</v>
      </c>
    </row>
    <row r="627" spans="2:5" ht="16.5" hidden="1" customHeight="1">
      <c r="B627" s="1486">
        <v>624</v>
      </c>
      <c r="C627" s="1487">
        <v>0</v>
      </c>
      <c r="D627" s="1487">
        <v>0</v>
      </c>
      <c r="E627" s="1650">
        <f t="shared" si="9"/>
        <v>24</v>
      </c>
    </row>
    <row r="628" spans="2:5" ht="16.5" customHeight="1">
      <c r="B628" s="1486">
        <v>625</v>
      </c>
      <c r="C628" s="1487">
        <v>0</v>
      </c>
      <c r="D628" s="1487">
        <f>D578+75</f>
        <v>975</v>
      </c>
      <c r="E628" s="1650">
        <f t="shared" si="9"/>
        <v>0</v>
      </c>
    </row>
    <row r="629" spans="2:5" ht="16.5" hidden="1" customHeight="1">
      <c r="B629" s="1486">
        <v>626</v>
      </c>
      <c r="C629" s="1487">
        <v>0</v>
      </c>
      <c r="D629" s="1487">
        <v>0</v>
      </c>
      <c r="E629" s="1650">
        <f t="shared" si="9"/>
        <v>1</v>
      </c>
    </row>
    <row r="630" spans="2:5" ht="16.5" hidden="1" customHeight="1">
      <c r="B630" s="1486">
        <v>627</v>
      </c>
      <c r="C630" s="1487">
        <v>0</v>
      </c>
      <c r="D630" s="1487">
        <v>0</v>
      </c>
      <c r="E630" s="1650">
        <f t="shared" si="9"/>
        <v>2</v>
      </c>
    </row>
    <row r="631" spans="2:5" ht="16.5" hidden="1" customHeight="1">
      <c r="B631" s="1486">
        <v>628</v>
      </c>
      <c r="C631" s="1487">
        <v>0</v>
      </c>
      <c r="D631" s="1487">
        <v>0</v>
      </c>
      <c r="E631" s="1650">
        <f t="shared" si="9"/>
        <v>3</v>
      </c>
    </row>
    <row r="632" spans="2:5" ht="16.5" hidden="1" customHeight="1">
      <c r="B632" s="1486">
        <v>629</v>
      </c>
      <c r="C632" s="1487">
        <v>0</v>
      </c>
      <c r="D632" s="1487">
        <v>0</v>
      </c>
      <c r="E632" s="1650">
        <f t="shared" si="9"/>
        <v>4</v>
      </c>
    </row>
    <row r="633" spans="2:5" ht="16.5" hidden="1" customHeight="1">
      <c r="B633" s="1486">
        <v>630</v>
      </c>
      <c r="C633" s="1487">
        <v>0</v>
      </c>
      <c r="D633" s="1487">
        <v>0</v>
      </c>
      <c r="E633" s="1650">
        <f t="shared" si="9"/>
        <v>5</v>
      </c>
    </row>
    <row r="634" spans="2:5" ht="16.5" hidden="1" customHeight="1">
      <c r="B634" s="1486">
        <v>631</v>
      </c>
      <c r="C634" s="1487">
        <v>0</v>
      </c>
      <c r="D634" s="1487">
        <v>0</v>
      </c>
      <c r="E634" s="1650">
        <f t="shared" si="9"/>
        <v>6</v>
      </c>
    </row>
    <row r="635" spans="2:5" ht="16.5" hidden="1" customHeight="1">
      <c r="B635" s="1486">
        <v>632</v>
      </c>
      <c r="C635" s="1487">
        <v>0</v>
      </c>
      <c r="D635" s="1487">
        <v>0</v>
      </c>
      <c r="E635" s="1650">
        <f t="shared" si="9"/>
        <v>7</v>
      </c>
    </row>
    <row r="636" spans="2:5" ht="16.5" hidden="1" customHeight="1">
      <c r="B636" s="1486">
        <v>633</v>
      </c>
      <c r="C636" s="1487">
        <v>0</v>
      </c>
      <c r="D636" s="1487">
        <v>0</v>
      </c>
      <c r="E636" s="1650">
        <f t="shared" si="9"/>
        <v>8</v>
      </c>
    </row>
    <row r="637" spans="2:5" ht="16.5" hidden="1" customHeight="1">
      <c r="B637" s="1486">
        <v>634</v>
      </c>
      <c r="C637" s="1487">
        <v>0</v>
      </c>
      <c r="D637" s="1487">
        <v>0</v>
      </c>
      <c r="E637" s="1650">
        <f t="shared" si="9"/>
        <v>9</v>
      </c>
    </row>
    <row r="638" spans="2:5" ht="16.5" hidden="1" customHeight="1">
      <c r="B638" s="1486">
        <v>635</v>
      </c>
      <c r="C638" s="1487">
        <v>0</v>
      </c>
      <c r="D638" s="1487">
        <v>0</v>
      </c>
      <c r="E638" s="1650">
        <f t="shared" si="9"/>
        <v>10</v>
      </c>
    </row>
    <row r="639" spans="2:5" ht="16.5" hidden="1" customHeight="1">
      <c r="B639" s="1486">
        <v>636</v>
      </c>
      <c r="C639" s="1487">
        <v>0</v>
      </c>
      <c r="D639" s="1487">
        <v>0</v>
      </c>
      <c r="E639" s="1650">
        <f t="shared" si="9"/>
        <v>11</v>
      </c>
    </row>
    <row r="640" spans="2:5" ht="16.5" hidden="1" customHeight="1">
      <c r="B640" s="1486">
        <v>637</v>
      </c>
      <c r="C640" s="1487">
        <v>0</v>
      </c>
      <c r="D640" s="1487">
        <v>0</v>
      </c>
      <c r="E640" s="1650">
        <f t="shared" si="9"/>
        <v>12</v>
      </c>
    </row>
    <row r="641" spans="2:5" ht="16.5" hidden="1" customHeight="1">
      <c r="B641" s="1486">
        <v>638</v>
      </c>
      <c r="C641" s="1487">
        <v>0</v>
      </c>
      <c r="D641" s="1487">
        <v>0</v>
      </c>
      <c r="E641" s="1650">
        <f t="shared" si="9"/>
        <v>13</v>
      </c>
    </row>
    <row r="642" spans="2:5" ht="16.5" hidden="1" customHeight="1">
      <c r="B642" s="1486">
        <v>639</v>
      </c>
      <c r="C642" s="1487">
        <v>0</v>
      </c>
      <c r="D642" s="1487">
        <v>0</v>
      </c>
      <c r="E642" s="1650">
        <f t="shared" si="9"/>
        <v>14</v>
      </c>
    </row>
    <row r="643" spans="2:5" ht="16.5" hidden="1" customHeight="1">
      <c r="B643" s="1486">
        <v>640</v>
      </c>
      <c r="C643" s="1487">
        <v>0</v>
      </c>
      <c r="D643" s="1487">
        <v>0</v>
      </c>
      <c r="E643" s="1650">
        <f t="shared" si="9"/>
        <v>15</v>
      </c>
    </row>
    <row r="644" spans="2:5" ht="16.5" hidden="1" customHeight="1">
      <c r="B644" s="1486">
        <v>641</v>
      </c>
      <c r="C644" s="1487">
        <v>0</v>
      </c>
      <c r="D644" s="1487">
        <v>0</v>
      </c>
      <c r="E644" s="1650">
        <f t="shared" ref="E644:E707" si="10">MOD(ROW()-3,25)</f>
        <v>16</v>
      </c>
    </row>
    <row r="645" spans="2:5" ht="16.5" hidden="1" customHeight="1">
      <c r="B645" s="1486">
        <v>642</v>
      </c>
      <c r="C645" s="1487">
        <v>0</v>
      </c>
      <c r="D645" s="1487">
        <v>0</v>
      </c>
      <c r="E645" s="1650">
        <f t="shared" si="10"/>
        <v>17</v>
      </c>
    </row>
    <row r="646" spans="2:5" ht="16.5" hidden="1" customHeight="1">
      <c r="B646" s="1486">
        <v>643</v>
      </c>
      <c r="C646" s="1487">
        <v>0</v>
      </c>
      <c r="D646" s="1487">
        <v>0</v>
      </c>
      <c r="E646" s="1650">
        <f t="shared" si="10"/>
        <v>18</v>
      </c>
    </row>
    <row r="647" spans="2:5" ht="16.5" hidden="1" customHeight="1">
      <c r="B647" s="1486">
        <v>644</v>
      </c>
      <c r="C647" s="1487">
        <v>0</v>
      </c>
      <c r="D647" s="1487">
        <v>0</v>
      </c>
      <c r="E647" s="1650">
        <f t="shared" si="10"/>
        <v>19</v>
      </c>
    </row>
    <row r="648" spans="2:5" ht="16.5" hidden="1" customHeight="1">
      <c r="B648" s="1486">
        <v>645</v>
      </c>
      <c r="C648" s="1487">
        <v>0</v>
      </c>
      <c r="D648" s="1487">
        <v>0</v>
      </c>
      <c r="E648" s="1650">
        <f t="shared" si="10"/>
        <v>20</v>
      </c>
    </row>
    <row r="649" spans="2:5" ht="16.5" hidden="1" customHeight="1">
      <c r="B649" s="1486">
        <v>646</v>
      </c>
      <c r="C649" s="1487">
        <v>0</v>
      </c>
      <c r="D649" s="1487">
        <v>0</v>
      </c>
      <c r="E649" s="1650">
        <f t="shared" si="10"/>
        <v>21</v>
      </c>
    </row>
    <row r="650" spans="2:5" ht="16.5" hidden="1" customHeight="1">
      <c r="B650" s="1486">
        <v>647</v>
      </c>
      <c r="C650" s="1487">
        <v>0</v>
      </c>
      <c r="D650" s="1487">
        <v>0</v>
      </c>
      <c r="E650" s="1650">
        <f t="shared" si="10"/>
        <v>22</v>
      </c>
    </row>
    <row r="651" spans="2:5" ht="16.5" hidden="1" customHeight="1">
      <c r="B651" s="1486">
        <v>648</v>
      </c>
      <c r="C651" s="1487">
        <v>0</v>
      </c>
      <c r="D651" s="1487">
        <v>0</v>
      </c>
      <c r="E651" s="1650">
        <f t="shared" si="10"/>
        <v>23</v>
      </c>
    </row>
    <row r="652" spans="2:5" ht="16.5" hidden="1" customHeight="1">
      <c r="B652" s="1486">
        <v>649</v>
      </c>
      <c r="C652" s="1487">
        <v>0</v>
      </c>
      <c r="D652" s="1487">
        <v>0</v>
      </c>
      <c r="E652" s="1650">
        <f t="shared" si="10"/>
        <v>24</v>
      </c>
    </row>
    <row r="653" spans="2:5" ht="16.5" customHeight="1">
      <c r="B653" s="1486">
        <v>650</v>
      </c>
      <c r="C653" s="1487">
        <f>C603+1250</f>
        <v>16250</v>
      </c>
      <c r="D653" s="1487">
        <v>0</v>
      </c>
      <c r="E653" s="1650">
        <f t="shared" si="10"/>
        <v>0</v>
      </c>
    </row>
    <row r="654" spans="2:5" ht="16.5" hidden="1" customHeight="1">
      <c r="B654" s="1486">
        <v>651</v>
      </c>
      <c r="C654" s="1487">
        <v>0</v>
      </c>
      <c r="D654" s="1487">
        <v>0</v>
      </c>
      <c r="E654" s="1650">
        <f t="shared" si="10"/>
        <v>1</v>
      </c>
    </row>
    <row r="655" spans="2:5" ht="16.5" hidden="1" customHeight="1">
      <c r="B655" s="1486">
        <v>652</v>
      </c>
      <c r="C655" s="1487">
        <v>0</v>
      </c>
      <c r="D655" s="1487">
        <v>0</v>
      </c>
      <c r="E655" s="1650">
        <f t="shared" si="10"/>
        <v>2</v>
      </c>
    </row>
    <row r="656" spans="2:5" ht="16.5" hidden="1" customHeight="1">
      <c r="B656" s="1486">
        <v>653</v>
      </c>
      <c r="C656" s="1487">
        <v>0</v>
      </c>
      <c r="D656" s="1487">
        <v>0</v>
      </c>
      <c r="E656" s="1650">
        <f t="shared" si="10"/>
        <v>3</v>
      </c>
    </row>
    <row r="657" spans="2:5" ht="16.5" hidden="1" customHeight="1">
      <c r="B657" s="1486">
        <v>654</v>
      </c>
      <c r="C657" s="1487">
        <v>0</v>
      </c>
      <c r="D657" s="1487">
        <v>0</v>
      </c>
      <c r="E657" s="1650">
        <f t="shared" si="10"/>
        <v>4</v>
      </c>
    </row>
    <row r="658" spans="2:5" ht="16.5" hidden="1" customHeight="1">
      <c r="B658" s="1486">
        <v>655</v>
      </c>
      <c r="C658" s="1487">
        <v>0</v>
      </c>
      <c r="D658" s="1487">
        <v>0</v>
      </c>
      <c r="E658" s="1650">
        <f t="shared" si="10"/>
        <v>5</v>
      </c>
    </row>
    <row r="659" spans="2:5" ht="16.5" hidden="1" customHeight="1">
      <c r="B659" s="1486">
        <v>656</v>
      </c>
      <c r="C659" s="1487">
        <v>0</v>
      </c>
      <c r="D659" s="1487">
        <v>0</v>
      </c>
      <c r="E659" s="1650">
        <f t="shared" si="10"/>
        <v>6</v>
      </c>
    </row>
    <row r="660" spans="2:5" ht="16.5" hidden="1" customHeight="1">
      <c r="B660" s="1486">
        <v>657</v>
      </c>
      <c r="C660" s="1487">
        <v>0</v>
      </c>
      <c r="D660" s="1487">
        <v>0</v>
      </c>
      <c r="E660" s="1650">
        <f t="shared" si="10"/>
        <v>7</v>
      </c>
    </row>
    <row r="661" spans="2:5" ht="16.5" hidden="1" customHeight="1">
      <c r="B661" s="1486">
        <v>658</v>
      </c>
      <c r="C661" s="1487">
        <v>0</v>
      </c>
      <c r="D661" s="1487">
        <v>0</v>
      </c>
      <c r="E661" s="1650">
        <f t="shared" si="10"/>
        <v>8</v>
      </c>
    </row>
    <row r="662" spans="2:5" ht="16.5" hidden="1" customHeight="1">
      <c r="B662" s="1486">
        <v>659</v>
      </c>
      <c r="C662" s="1487">
        <v>0</v>
      </c>
      <c r="D662" s="1487">
        <v>0</v>
      </c>
      <c r="E662" s="1650">
        <f t="shared" si="10"/>
        <v>9</v>
      </c>
    </row>
    <row r="663" spans="2:5" ht="16.5" hidden="1" customHeight="1">
      <c r="B663" s="1486">
        <v>660</v>
      </c>
      <c r="C663" s="1487">
        <v>0</v>
      </c>
      <c r="D663" s="1487">
        <v>0</v>
      </c>
      <c r="E663" s="1650">
        <f t="shared" si="10"/>
        <v>10</v>
      </c>
    </row>
    <row r="664" spans="2:5" ht="16.5" hidden="1" customHeight="1">
      <c r="B664" s="1486">
        <v>661</v>
      </c>
      <c r="C664" s="1487">
        <v>0</v>
      </c>
      <c r="D664" s="1487">
        <v>0</v>
      </c>
      <c r="E664" s="1650">
        <f t="shared" si="10"/>
        <v>11</v>
      </c>
    </row>
    <row r="665" spans="2:5" ht="16.5" hidden="1" customHeight="1">
      <c r="B665" s="1486">
        <v>662</v>
      </c>
      <c r="C665" s="1487">
        <v>0</v>
      </c>
      <c r="D665" s="1487">
        <v>0</v>
      </c>
      <c r="E665" s="1650">
        <f t="shared" si="10"/>
        <v>12</v>
      </c>
    </row>
    <row r="666" spans="2:5" ht="16.5" hidden="1" customHeight="1">
      <c r="B666" s="1486">
        <v>663</v>
      </c>
      <c r="C666" s="1487">
        <v>0</v>
      </c>
      <c r="D666" s="1487">
        <v>0</v>
      </c>
      <c r="E666" s="1650">
        <f t="shared" si="10"/>
        <v>13</v>
      </c>
    </row>
    <row r="667" spans="2:5" ht="16.5" hidden="1" customHeight="1">
      <c r="B667" s="1486">
        <v>664</v>
      </c>
      <c r="C667" s="1487">
        <v>0</v>
      </c>
      <c r="D667" s="1487">
        <v>0</v>
      </c>
      <c r="E667" s="1650">
        <f t="shared" si="10"/>
        <v>14</v>
      </c>
    </row>
    <row r="668" spans="2:5" ht="16.5" hidden="1" customHeight="1">
      <c r="B668" s="1486">
        <v>665</v>
      </c>
      <c r="C668" s="1487">
        <v>0</v>
      </c>
      <c r="D668" s="1487">
        <v>0</v>
      </c>
      <c r="E668" s="1650">
        <f t="shared" si="10"/>
        <v>15</v>
      </c>
    </row>
    <row r="669" spans="2:5" ht="16.5" hidden="1" customHeight="1">
      <c r="B669" s="1486">
        <v>666</v>
      </c>
      <c r="C669" s="1487">
        <v>0</v>
      </c>
      <c r="D669" s="1487">
        <v>0</v>
      </c>
      <c r="E669" s="1650">
        <f t="shared" si="10"/>
        <v>16</v>
      </c>
    </row>
    <row r="670" spans="2:5" ht="16.5" hidden="1" customHeight="1">
      <c r="B670" s="1486">
        <v>667</v>
      </c>
      <c r="C670" s="1487">
        <v>0</v>
      </c>
      <c r="D670" s="1487">
        <v>0</v>
      </c>
      <c r="E670" s="1650">
        <f t="shared" si="10"/>
        <v>17</v>
      </c>
    </row>
    <row r="671" spans="2:5" ht="16.5" hidden="1" customHeight="1">
      <c r="B671" s="1486">
        <v>668</v>
      </c>
      <c r="C671" s="1487">
        <v>0</v>
      </c>
      <c r="D671" s="1487">
        <v>0</v>
      </c>
      <c r="E671" s="1650">
        <f t="shared" si="10"/>
        <v>18</v>
      </c>
    </row>
    <row r="672" spans="2:5" ht="16.5" hidden="1" customHeight="1">
      <c r="B672" s="1486">
        <v>669</v>
      </c>
      <c r="C672" s="1487">
        <v>0</v>
      </c>
      <c r="D672" s="1487">
        <v>0</v>
      </c>
      <c r="E672" s="1650">
        <f t="shared" si="10"/>
        <v>19</v>
      </c>
    </row>
    <row r="673" spans="2:5" ht="16.5" hidden="1" customHeight="1">
      <c r="B673" s="1486">
        <v>670</v>
      </c>
      <c r="C673" s="1487">
        <v>0</v>
      </c>
      <c r="D673" s="1487">
        <v>0</v>
      </c>
      <c r="E673" s="1650">
        <f t="shared" si="10"/>
        <v>20</v>
      </c>
    </row>
    <row r="674" spans="2:5" ht="16.5" hidden="1" customHeight="1">
      <c r="B674" s="1486">
        <v>671</v>
      </c>
      <c r="C674" s="1487">
        <v>0</v>
      </c>
      <c r="D674" s="1487">
        <v>0</v>
      </c>
      <c r="E674" s="1650">
        <f t="shared" si="10"/>
        <v>21</v>
      </c>
    </row>
    <row r="675" spans="2:5" ht="16.5" hidden="1" customHeight="1">
      <c r="B675" s="1486">
        <v>672</v>
      </c>
      <c r="C675" s="1487">
        <v>0</v>
      </c>
      <c r="D675" s="1487">
        <v>0</v>
      </c>
      <c r="E675" s="1650">
        <f t="shared" si="10"/>
        <v>22</v>
      </c>
    </row>
    <row r="676" spans="2:5" ht="16.5" hidden="1" customHeight="1">
      <c r="B676" s="1486">
        <v>673</v>
      </c>
      <c r="C676" s="1487">
        <v>0</v>
      </c>
      <c r="D676" s="1487">
        <v>0</v>
      </c>
      <c r="E676" s="1650">
        <f t="shared" si="10"/>
        <v>23</v>
      </c>
    </row>
    <row r="677" spans="2:5" ht="16.5" hidden="1" customHeight="1">
      <c r="B677" s="1486">
        <v>674</v>
      </c>
      <c r="C677" s="1487">
        <v>0</v>
      </c>
      <c r="D677" s="1487">
        <v>0</v>
      </c>
      <c r="E677" s="1650">
        <f t="shared" si="10"/>
        <v>24</v>
      </c>
    </row>
    <row r="678" spans="2:5" ht="16.5" customHeight="1">
      <c r="B678" s="1486">
        <v>675</v>
      </c>
      <c r="C678" s="1487">
        <v>0</v>
      </c>
      <c r="D678" s="1487">
        <f>D628+75</f>
        <v>1050</v>
      </c>
      <c r="E678" s="1650">
        <f t="shared" si="10"/>
        <v>0</v>
      </c>
    </row>
    <row r="679" spans="2:5" ht="16.5" hidden="1" customHeight="1">
      <c r="B679" s="1486">
        <v>676</v>
      </c>
      <c r="C679" s="1487">
        <v>0</v>
      </c>
      <c r="D679" s="1487">
        <v>0</v>
      </c>
      <c r="E679" s="1650">
        <f t="shared" si="10"/>
        <v>1</v>
      </c>
    </row>
    <row r="680" spans="2:5" ht="16.5" hidden="1" customHeight="1">
      <c r="B680" s="1486">
        <v>677</v>
      </c>
      <c r="C680" s="1487">
        <v>0</v>
      </c>
      <c r="D680" s="1487">
        <v>0</v>
      </c>
      <c r="E680" s="1650">
        <f t="shared" si="10"/>
        <v>2</v>
      </c>
    </row>
    <row r="681" spans="2:5" ht="16.5" hidden="1" customHeight="1">
      <c r="B681" s="1486">
        <v>678</v>
      </c>
      <c r="C681" s="1487">
        <v>0</v>
      </c>
      <c r="D681" s="1487">
        <v>0</v>
      </c>
      <c r="E681" s="1650">
        <f t="shared" si="10"/>
        <v>3</v>
      </c>
    </row>
    <row r="682" spans="2:5" ht="16.5" hidden="1" customHeight="1">
      <c r="B682" s="1486">
        <v>679</v>
      </c>
      <c r="C682" s="1487">
        <v>0</v>
      </c>
      <c r="D682" s="1487">
        <v>0</v>
      </c>
      <c r="E682" s="1650">
        <f t="shared" si="10"/>
        <v>4</v>
      </c>
    </row>
    <row r="683" spans="2:5" ht="16.5" hidden="1" customHeight="1">
      <c r="B683" s="1486">
        <v>680</v>
      </c>
      <c r="C683" s="1487">
        <v>0</v>
      </c>
      <c r="D683" s="1487">
        <v>0</v>
      </c>
      <c r="E683" s="1650">
        <f t="shared" si="10"/>
        <v>5</v>
      </c>
    </row>
    <row r="684" spans="2:5" ht="16.5" hidden="1" customHeight="1">
      <c r="B684" s="1486">
        <v>681</v>
      </c>
      <c r="C684" s="1487">
        <v>0</v>
      </c>
      <c r="D684" s="1487">
        <v>0</v>
      </c>
      <c r="E684" s="1650">
        <f t="shared" si="10"/>
        <v>6</v>
      </c>
    </row>
    <row r="685" spans="2:5" ht="16.5" hidden="1" customHeight="1">
      <c r="B685" s="1486">
        <v>682</v>
      </c>
      <c r="C685" s="1487">
        <v>0</v>
      </c>
      <c r="D685" s="1487">
        <v>0</v>
      </c>
      <c r="E685" s="1650">
        <f t="shared" si="10"/>
        <v>7</v>
      </c>
    </row>
    <row r="686" spans="2:5" ht="16.5" hidden="1" customHeight="1">
      <c r="B686" s="1486">
        <v>683</v>
      </c>
      <c r="C686" s="1487">
        <v>0</v>
      </c>
      <c r="D686" s="1487">
        <v>0</v>
      </c>
      <c r="E686" s="1650">
        <f t="shared" si="10"/>
        <v>8</v>
      </c>
    </row>
    <row r="687" spans="2:5" ht="16.5" hidden="1" customHeight="1">
      <c r="B687" s="1486">
        <v>684</v>
      </c>
      <c r="C687" s="1487">
        <v>0</v>
      </c>
      <c r="D687" s="1487">
        <v>0</v>
      </c>
      <c r="E687" s="1650">
        <f t="shared" si="10"/>
        <v>9</v>
      </c>
    </row>
    <row r="688" spans="2:5" ht="16.5" hidden="1" customHeight="1">
      <c r="B688" s="1486">
        <v>685</v>
      </c>
      <c r="C688" s="1487">
        <v>0</v>
      </c>
      <c r="D688" s="1487">
        <v>0</v>
      </c>
      <c r="E688" s="1650">
        <f t="shared" si="10"/>
        <v>10</v>
      </c>
    </row>
    <row r="689" spans="2:5" ht="16.5" hidden="1" customHeight="1">
      <c r="B689" s="1486">
        <v>686</v>
      </c>
      <c r="C689" s="1487">
        <v>0</v>
      </c>
      <c r="D689" s="1487">
        <v>0</v>
      </c>
      <c r="E689" s="1650">
        <f t="shared" si="10"/>
        <v>11</v>
      </c>
    </row>
    <row r="690" spans="2:5" ht="16.5" hidden="1" customHeight="1">
      <c r="B690" s="1486">
        <v>687</v>
      </c>
      <c r="C690" s="1487">
        <v>0</v>
      </c>
      <c r="D690" s="1487">
        <v>0</v>
      </c>
      <c r="E690" s="1650">
        <f t="shared" si="10"/>
        <v>12</v>
      </c>
    </row>
    <row r="691" spans="2:5" ht="16.5" hidden="1" customHeight="1">
      <c r="B691" s="1486">
        <v>688</v>
      </c>
      <c r="C691" s="1487">
        <v>0</v>
      </c>
      <c r="D691" s="1487">
        <v>0</v>
      </c>
      <c r="E691" s="1650">
        <f t="shared" si="10"/>
        <v>13</v>
      </c>
    </row>
    <row r="692" spans="2:5" ht="16.5" hidden="1" customHeight="1">
      <c r="B692" s="1486">
        <v>689</v>
      </c>
      <c r="C692" s="1487">
        <v>0</v>
      </c>
      <c r="D692" s="1487">
        <v>0</v>
      </c>
      <c r="E692" s="1650">
        <f t="shared" si="10"/>
        <v>14</v>
      </c>
    </row>
    <row r="693" spans="2:5" ht="16.5" hidden="1" customHeight="1">
      <c r="B693" s="1486">
        <v>690</v>
      </c>
      <c r="C693" s="1487">
        <v>0</v>
      </c>
      <c r="D693" s="1487">
        <v>0</v>
      </c>
      <c r="E693" s="1650">
        <f t="shared" si="10"/>
        <v>15</v>
      </c>
    </row>
    <row r="694" spans="2:5" ht="16.5" hidden="1" customHeight="1">
      <c r="B694" s="1486">
        <v>691</v>
      </c>
      <c r="C694" s="1487">
        <v>0</v>
      </c>
      <c r="D694" s="1487">
        <v>0</v>
      </c>
      <c r="E694" s="1650">
        <f t="shared" si="10"/>
        <v>16</v>
      </c>
    </row>
    <row r="695" spans="2:5" ht="16.5" hidden="1" customHeight="1">
      <c r="B695" s="1486">
        <v>692</v>
      </c>
      <c r="C695" s="1487">
        <v>0</v>
      </c>
      <c r="D695" s="1487">
        <v>0</v>
      </c>
      <c r="E695" s="1650">
        <f t="shared" si="10"/>
        <v>17</v>
      </c>
    </row>
    <row r="696" spans="2:5" ht="16.5" hidden="1" customHeight="1">
      <c r="B696" s="1486">
        <v>693</v>
      </c>
      <c r="C696" s="1487">
        <v>0</v>
      </c>
      <c r="D696" s="1487">
        <v>0</v>
      </c>
      <c r="E696" s="1650">
        <f t="shared" si="10"/>
        <v>18</v>
      </c>
    </row>
    <row r="697" spans="2:5" ht="16.5" hidden="1" customHeight="1">
      <c r="B697" s="1486">
        <v>694</v>
      </c>
      <c r="C697" s="1487">
        <v>0</v>
      </c>
      <c r="D697" s="1487">
        <v>0</v>
      </c>
      <c r="E697" s="1650">
        <f t="shared" si="10"/>
        <v>19</v>
      </c>
    </row>
    <row r="698" spans="2:5" ht="16.5" hidden="1" customHeight="1">
      <c r="B698" s="1486">
        <v>695</v>
      </c>
      <c r="C698" s="1487">
        <v>0</v>
      </c>
      <c r="D698" s="1487">
        <v>0</v>
      </c>
      <c r="E698" s="1650">
        <f t="shared" si="10"/>
        <v>20</v>
      </c>
    </row>
    <row r="699" spans="2:5" ht="16.5" hidden="1" customHeight="1">
      <c r="B699" s="1486">
        <v>696</v>
      </c>
      <c r="C699" s="1487">
        <v>0</v>
      </c>
      <c r="D699" s="1487">
        <v>0</v>
      </c>
      <c r="E699" s="1650">
        <f t="shared" si="10"/>
        <v>21</v>
      </c>
    </row>
    <row r="700" spans="2:5" ht="16.5" hidden="1" customHeight="1">
      <c r="B700" s="1486">
        <v>697</v>
      </c>
      <c r="C700" s="1487">
        <v>0</v>
      </c>
      <c r="D700" s="1487">
        <v>0</v>
      </c>
      <c r="E700" s="1650">
        <f t="shared" si="10"/>
        <v>22</v>
      </c>
    </row>
    <row r="701" spans="2:5" ht="16.5" hidden="1" customHeight="1">
      <c r="B701" s="1486">
        <v>698</v>
      </c>
      <c r="C701" s="1487">
        <v>0</v>
      </c>
      <c r="D701" s="1487">
        <v>0</v>
      </c>
      <c r="E701" s="1650">
        <f t="shared" si="10"/>
        <v>23</v>
      </c>
    </row>
    <row r="702" spans="2:5" ht="16.5" hidden="1" customHeight="1">
      <c r="B702" s="1486">
        <v>699</v>
      </c>
      <c r="C702" s="1487">
        <v>0</v>
      </c>
      <c r="D702" s="1487">
        <v>0</v>
      </c>
      <c r="E702" s="1650">
        <f t="shared" si="10"/>
        <v>24</v>
      </c>
    </row>
    <row r="703" spans="2:5" ht="16.5" customHeight="1">
      <c r="B703" s="1486">
        <v>700</v>
      </c>
      <c r="C703" s="1487">
        <f>C653+1250</f>
        <v>17500</v>
      </c>
      <c r="D703" s="1487">
        <v>0</v>
      </c>
      <c r="E703" s="1650">
        <f t="shared" si="10"/>
        <v>0</v>
      </c>
    </row>
    <row r="704" spans="2:5" ht="16.5" hidden="1" customHeight="1">
      <c r="B704" s="1486">
        <v>701</v>
      </c>
      <c r="C704" s="1487">
        <v>0</v>
      </c>
      <c r="D704" s="1487">
        <v>0</v>
      </c>
      <c r="E704" s="1650">
        <f t="shared" si="10"/>
        <v>1</v>
      </c>
    </row>
    <row r="705" spans="2:5" ht="16.5" hidden="1" customHeight="1">
      <c r="B705" s="1486">
        <v>702</v>
      </c>
      <c r="C705" s="1487">
        <v>0</v>
      </c>
      <c r="D705" s="1487">
        <v>0</v>
      </c>
      <c r="E705" s="1650">
        <f t="shared" si="10"/>
        <v>2</v>
      </c>
    </row>
    <row r="706" spans="2:5" ht="16.5" hidden="1" customHeight="1">
      <c r="B706" s="1486">
        <v>703</v>
      </c>
      <c r="C706" s="1487">
        <v>0</v>
      </c>
      <c r="D706" s="1487">
        <v>0</v>
      </c>
      <c r="E706" s="1650">
        <f t="shared" si="10"/>
        <v>3</v>
      </c>
    </row>
    <row r="707" spans="2:5" ht="16.5" hidden="1" customHeight="1">
      <c r="B707" s="1486">
        <v>704</v>
      </c>
      <c r="C707" s="1487">
        <v>0</v>
      </c>
      <c r="D707" s="1487">
        <v>0</v>
      </c>
      <c r="E707" s="1650">
        <f t="shared" si="10"/>
        <v>4</v>
      </c>
    </row>
    <row r="708" spans="2:5" ht="16.5" hidden="1" customHeight="1">
      <c r="B708" s="1486">
        <v>705</v>
      </c>
      <c r="C708" s="1487">
        <v>0</v>
      </c>
      <c r="D708" s="1487">
        <v>0</v>
      </c>
      <c r="E708" s="1650">
        <f t="shared" ref="E708:E771" si="11">MOD(ROW()-3,25)</f>
        <v>5</v>
      </c>
    </row>
    <row r="709" spans="2:5" ht="16.5" hidden="1" customHeight="1">
      <c r="B709" s="1486">
        <v>706</v>
      </c>
      <c r="C709" s="1487">
        <v>0</v>
      </c>
      <c r="D709" s="1487">
        <v>0</v>
      </c>
      <c r="E709" s="1650">
        <f t="shared" si="11"/>
        <v>6</v>
      </c>
    </row>
    <row r="710" spans="2:5" ht="16.5" hidden="1" customHeight="1">
      <c r="B710" s="1486">
        <v>707</v>
      </c>
      <c r="C710" s="1487">
        <v>0</v>
      </c>
      <c r="D710" s="1487">
        <v>0</v>
      </c>
      <c r="E710" s="1650">
        <f t="shared" si="11"/>
        <v>7</v>
      </c>
    </row>
    <row r="711" spans="2:5" ht="16.5" hidden="1" customHeight="1">
      <c r="B711" s="1486">
        <v>708</v>
      </c>
      <c r="C711" s="1487">
        <v>0</v>
      </c>
      <c r="D711" s="1487">
        <v>0</v>
      </c>
      <c r="E711" s="1650">
        <f t="shared" si="11"/>
        <v>8</v>
      </c>
    </row>
    <row r="712" spans="2:5" ht="16.5" hidden="1" customHeight="1">
      <c r="B712" s="1486">
        <v>709</v>
      </c>
      <c r="C712" s="1487">
        <v>0</v>
      </c>
      <c r="D712" s="1487">
        <v>0</v>
      </c>
      <c r="E712" s="1650">
        <f t="shared" si="11"/>
        <v>9</v>
      </c>
    </row>
    <row r="713" spans="2:5" ht="16.5" hidden="1" customHeight="1">
      <c r="B713" s="1486">
        <v>710</v>
      </c>
      <c r="C713" s="1487">
        <v>0</v>
      </c>
      <c r="D713" s="1487">
        <v>0</v>
      </c>
      <c r="E713" s="1650">
        <f t="shared" si="11"/>
        <v>10</v>
      </c>
    </row>
    <row r="714" spans="2:5" ht="16.5" hidden="1" customHeight="1">
      <c r="B714" s="1486">
        <v>711</v>
      </c>
      <c r="C714" s="1487">
        <v>0</v>
      </c>
      <c r="D714" s="1487">
        <v>0</v>
      </c>
      <c r="E714" s="1650">
        <f t="shared" si="11"/>
        <v>11</v>
      </c>
    </row>
    <row r="715" spans="2:5" ht="16.5" hidden="1" customHeight="1">
      <c r="B715" s="1486">
        <v>712</v>
      </c>
      <c r="C715" s="1487">
        <v>0</v>
      </c>
      <c r="D715" s="1487">
        <v>0</v>
      </c>
      <c r="E715" s="1650">
        <f t="shared" si="11"/>
        <v>12</v>
      </c>
    </row>
    <row r="716" spans="2:5" ht="16.5" hidden="1" customHeight="1">
      <c r="B716" s="1486">
        <v>713</v>
      </c>
      <c r="C716" s="1487">
        <v>0</v>
      </c>
      <c r="D716" s="1487">
        <v>0</v>
      </c>
      <c r="E716" s="1650">
        <f t="shared" si="11"/>
        <v>13</v>
      </c>
    </row>
    <row r="717" spans="2:5" ht="16.5" hidden="1" customHeight="1">
      <c r="B717" s="1486">
        <v>714</v>
      </c>
      <c r="C717" s="1487">
        <v>0</v>
      </c>
      <c r="D717" s="1487">
        <v>0</v>
      </c>
      <c r="E717" s="1650">
        <f t="shared" si="11"/>
        <v>14</v>
      </c>
    </row>
    <row r="718" spans="2:5" ht="16.5" hidden="1" customHeight="1">
      <c r="B718" s="1486">
        <v>715</v>
      </c>
      <c r="C718" s="1487">
        <v>0</v>
      </c>
      <c r="D718" s="1487">
        <v>0</v>
      </c>
      <c r="E718" s="1650">
        <f t="shared" si="11"/>
        <v>15</v>
      </c>
    </row>
    <row r="719" spans="2:5" ht="16.5" hidden="1" customHeight="1">
      <c r="B719" s="1486">
        <v>716</v>
      </c>
      <c r="C719" s="1487">
        <v>0</v>
      </c>
      <c r="D719" s="1487">
        <v>0</v>
      </c>
      <c r="E719" s="1650">
        <f t="shared" si="11"/>
        <v>16</v>
      </c>
    </row>
    <row r="720" spans="2:5" ht="16.5" hidden="1" customHeight="1">
      <c r="B720" s="1486">
        <v>717</v>
      </c>
      <c r="C720" s="1487">
        <v>0</v>
      </c>
      <c r="D720" s="1487">
        <v>0</v>
      </c>
      <c r="E720" s="1650">
        <f t="shared" si="11"/>
        <v>17</v>
      </c>
    </row>
    <row r="721" spans="2:5" ht="16.5" hidden="1" customHeight="1">
      <c r="B721" s="1486">
        <v>718</v>
      </c>
      <c r="C721" s="1487">
        <v>0</v>
      </c>
      <c r="D721" s="1487">
        <v>0</v>
      </c>
      <c r="E721" s="1650">
        <f t="shared" si="11"/>
        <v>18</v>
      </c>
    </row>
    <row r="722" spans="2:5" ht="16.5" hidden="1" customHeight="1">
      <c r="B722" s="1486">
        <v>719</v>
      </c>
      <c r="C722" s="1487">
        <v>0</v>
      </c>
      <c r="D722" s="1487">
        <v>0</v>
      </c>
      <c r="E722" s="1650">
        <f t="shared" si="11"/>
        <v>19</v>
      </c>
    </row>
    <row r="723" spans="2:5" ht="16.5" hidden="1" customHeight="1">
      <c r="B723" s="1486">
        <v>720</v>
      </c>
      <c r="C723" s="1487">
        <v>0</v>
      </c>
      <c r="D723" s="1487">
        <v>0</v>
      </c>
      <c r="E723" s="1650">
        <f t="shared" si="11"/>
        <v>20</v>
      </c>
    </row>
    <row r="724" spans="2:5" ht="16.5" hidden="1" customHeight="1">
      <c r="B724" s="1486">
        <v>721</v>
      </c>
      <c r="C724" s="1487">
        <v>0</v>
      </c>
      <c r="D724" s="1487">
        <v>0</v>
      </c>
      <c r="E724" s="1650">
        <f t="shared" si="11"/>
        <v>21</v>
      </c>
    </row>
    <row r="725" spans="2:5" ht="16.5" hidden="1" customHeight="1">
      <c r="B725" s="1486">
        <v>722</v>
      </c>
      <c r="C725" s="1487">
        <v>0</v>
      </c>
      <c r="D725" s="1487">
        <v>0</v>
      </c>
      <c r="E725" s="1650">
        <f t="shared" si="11"/>
        <v>22</v>
      </c>
    </row>
    <row r="726" spans="2:5" ht="16.5" hidden="1" customHeight="1">
      <c r="B726" s="1486">
        <v>723</v>
      </c>
      <c r="C726" s="1487">
        <v>0</v>
      </c>
      <c r="D726" s="1487">
        <v>0</v>
      </c>
      <c r="E726" s="1650">
        <f t="shared" si="11"/>
        <v>23</v>
      </c>
    </row>
    <row r="727" spans="2:5" ht="16.5" hidden="1" customHeight="1">
      <c r="B727" s="1486">
        <v>724</v>
      </c>
      <c r="C727" s="1487">
        <v>0</v>
      </c>
      <c r="D727" s="1487">
        <v>0</v>
      </c>
      <c r="E727" s="1650">
        <f t="shared" si="11"/>
        <v>24</v>
      </c>
    </row>
    <row r="728" spans="2:5" ht="16.5" customHeight="1">
      <c r="B728" s="1486">
        <v>725</v>
      </c>
      <c r="C728" s="1487">
        <v>0</v>
      </c>
      <c r="D728" s="1487">
        <f>D678+75</f>
        <v>1125</v>
      </c>
      <c r="E728" s="1650">
        <f t="shared" si="11"/>
        <v>0</v>
      </c>
    </row>
    <row r="729" spans="2:5" ht="16.5" hidden="1" customHeight="1">
      <c r="B729" s="1486">
        <v>726</v>
      </c>
      <c r="C729" s="1487">
        <v>0</v>
      </c>
      <c r="D729" s="1487">
        <v>0</v>
      </c>
      <c r="E729" s="1650">
        <f t="shared" si="11"/>
        <v>1</v>
      </c>
    </row>
    <row r="730" spans="2:5" ht="16.5" hidden="1" customHeight="1">
      <c r="B730" s="1486">
        <v>727</v>
      </c>
      <c r="C730" s="1487">
        <v>0</v>
      </c>
      <c r="D730" s="1487">
        <v>0</v>
      </c>
      <c r="E730" s="1650">
        <f t="shared" si="11"/>
        <v>2</v>
      </c>
    </row>
    <row r="731" spans="2:5" ht="16.5" hidden="1" customHeight="1">
      <c r="B731" s="1486">
        <v>728</v>
      </c>
      <c r="C731" s="1487">
        <v>0</v>
      </c>
      <c r="D731" s="1487">
        <v>0</v>
      </c>
      <c r="E731" s="1650">
        <f t="shared" si="11"/>
        <v>3</v>
      </c>
    </row>
    <row r="732" spans="2:5" ht="16.5" hidden="1" customHeight="1">
      <c r="B732" s="1486">
        <v>729</v>
      </c>
      <c r="C732" s="1487">
        <v>0</v>
      </c>
      <c r="D732" s="1487">
        <v>0</v>
      </c>
      <c r="E732" s="1650">
        <f t="shared" si="11"/>
        <v>4</v>
      </c>
    </row>
    <row r="733" spans="2:5" ht="16.5" hidden="1" customHeight="1">
      <c r="B733" s="1486">
        <v>730</v>
      </c>
      <c r="C733" s="1487">
        <v>0</v>
      </c>
      <c r="D733" s="1487">
        <v>0</v>
      </c>
      <c r="E733" s="1650">
        <f t="shared" si="11"/>
        <v>5</v>
      </c>
    </row>
    <row r="734" spans="2:5" ht="16.5" hidden="1" customHeight="1">
      <c r="B734" s="1486">
        <v>731</v>
      </c>
      <c r="C734" s="1487">
        <v>0</v>
      </c>
      <c r="D734" s="1487">
        <v>0</v>
      </c>
      <c r="E734" s="1650">
        <f t="shared" si="11"/>
        <v>6</v>
      </c>
    </row>
    <row r="735" spans="2:5" ht="16.5" hidden="1" customHeight="1">
      <c r="B735" s="1486">
        <v>732</v>
      </c>
      <c r="C735" s="1487">
        <v>0</v>
      </c>
      <c r="D735" s="1487">
        <v>0</v>
      </c>
      <c r="E735" s="1650">
        <f t="shared" si="11"/>
        <v>7</v>
      </c>
    </row>
    <row r="736" spans="2:5" ht="16.5" hidden="1" customHeight="1">
      <c r="B736" s="1486">
        <v>733</v>
      </c>
      <c r="C736" s="1487">
        <v>0</v>
      </c>
      <c r="D736" s="1487">
        <v>0</v>
      </c>
      <c r="E736" s="1650">
        <f t="shared" si="11"/>
        <v>8</v>
      </c>
    </row>
    <row r="737" spans="2:5" ht="16.5" hidden="1" customHeight="1">
      <c r="B737" s="1486">
        <v>734</v>
      </c>
      <c r="C737" s="1487">
        <v>0</v>
      </c>
      <c r="D737" s="1487">
        <v>0</v>
      </c>
      <c r="E737" s="1650">
        <f t="shared" si="11"/>
        <v>9</v>
      </c>
    </row>
    <row r="738" spans="2:5" ht="16.5" hidden="1" customHeight="1">
      <c r="B738" s="1486">
        <v>735</v>
      </c>
      <c r="C738" s="1487">
        <v>0</v>
      </c>
      <c r="D738" s="1487">
        <v>0</v>
      </c>
      <c r="E738" s="1650">
        <f t="shared" si="11"/>
        <v>10</v>
      </c>
    </row>
    <row r="739" spans="2:5" ht="16.5" hidden="1" customHeight="1">
      <c r="B739" s="1486">
        <v>736</v>
      </c>
      <c r="C739" s="1487">
        <v>0</v>
      </c>
      <c r="D739" s="1487">
        <v>0</v>
      </c>
      <c r="E739" s="1650">
        <f t="shared" si="11"/>
        <v>11</v>
      </c>
    </row>
    <row r="740" spans="2:5" ht="16.5" hidden="1" customHeight="1">
      <c r="B740" s="1486">
        <v>737</v>
      </c>
      <c r="C740" s="1487">
        <v>0</v>
      </c>
      <c r="D740" s="1487">
        <v>0</v>
      </c>
      <c r="E740" s="1650">
        <f t="shared" si="11"/>
        <v>12</v>
      </c>
    </row>
    <row r="741" spans="2:5" ht="16.5" hidden="1" customHeight="1">
      <c r="B741" s="1486">
        <v>738</v>
      </c>
      <c r="C741" s="1487">
        <v>0</v>
      </c>
      <c r="D741" s="1487">
        <v>0</v>
      </c>
      <c r="E741" s="1650">
        <f t="shared" si="11"/>
        <v>13</v>
      </c>
    </row>
    <row r="742" spans="2:5" ht="16.5" hidden="1" customHeight="1">
      <c r="B742" s="1486">
        <v>739</v>
      </c>
      <c r="C742" s="1487">
        <v>0</v>
      </c>
      <c r="D742" s="1487">
        <v>0</v>
      </c>
      <c r="E742" s="1650">
        <f t="shared" si="11"/>
        <v>14</v>
      </c>
    </row>
    <row r="743" spans="2:5" ht="16.5" hidden="1" customHeight="1">
      <c r="B743" s="1486">
        <v>740</v>
      </c>
      <c r="C743" s="1487">
        <v>0</v>
      </c>
      <c r="D743" s="1487">
        <v>0</v>
      </c>
      <c r="E743" s="1650">
        <f t="shared" si="11"/>
        <v>15</v>
      </c>
    </row>
    <row r="744" spans="2:5" ht="16.5" hidden="1" customHeight="1">
      <c r="B744" s="1486">
        <v>741</v>
      </c>
      <c r="C744" s="1487">
        <v>0</v>
      </c>
      <c r="D744" s="1487">
        <v>0</v>
      </c>
      <c r="E744" s="1650">
        <f t="shared" si="11"/>
        <v>16</v>
      </c>
    </row>
    <row r="745" spans="2:5" ht="16.5" hidden="1" customHeight="1">
      <c r="B745" s="1486">
        <v>742</v>
      </c>
      <c r="C745" s="1487">
        <v>0</v>
      </c>
      <c r="D745" s="1487">
        <v>0</v>
      </c>
      <c r="E745" s="1650">
        <f t="shared" si="11"/>
        <v>17</v>
      </c>
    </row>
    <row r="746" spans="2:5" ht="16.5" hidden="1" customHeight="1">
      <c r="B746" s="1486">
        <v>743</v>
      </c>
      <c r="C746" s="1487">
        <v>0</v>
      </c>
      <c r="D746" s="1487">
        <v>0</v>
      </c>
      <c r="E746" s="1650">
        <f t="shared" si="11"/>
        <v>18</v>
      </c>
    </row>
    <row r="747" spans="2:5" ht="16.5" hidden="1" customHeight="1">
      <c r="B747" s="1486">
        <v>744</v>
      </c>
      <c r="C747" s="1487">
        <v>0</v>
      </c>
      <c r="D747" s="1487">
        <v>0</v>
      </c>
      <c r="E747" s="1650">
        <f t="shared" si="11"/>
        <v>19</v>
      </c>
    </row>
    <row r="748" spans="2:5" ht="16.5" hidden="1" customHeight="1">
      <c r="B748" s="1486">
        <v>745</v>
      </c>
      <c r="C748" s="1487">
        <v>0</v>
      </c>
      <c r="D748" s="1487">
        <v>0</v>
      </c>
      <c r="E748" s="1650">
        <f t="shared" si="11"/>
        <v>20</v>
      </c>
    </row>
    <row r="749" spans="2:5" ht="16.5" hidden="1" customHeight="1">
      <c r="B749" s="1486">
        <v>746</v>
      </c>
      <c r="C749" s="1487">
        <v>0</v>
      </c>
      <c r="D749" s="1487">
        <v>0</v>
      </c>
      <c r="E749" s="1650">
        <f t="shared" si="11"/>
        <v>21</v>
      </c>
    </row>
    <row r="750" spans="2:5" ht="16.5" hidden="1" customHeight="1">
      <c r="B750" s="1486">
        <v>747</v>
      </c>
      <c r="C750" s="1487">
        <v>0</v>
      </c>
      <c r="D750" s="1487">
        <v>0</v>
      </c>
      <c r="E750" s="1650">
        <f t="shared" si="11"/>
        <v>22</v>
      </c>
    </row>
    <row r="751" spans="2:5" ht="16.5" hidden="1" customHeight="1">
      <c r="B751" s="1486">
        <v>748</v>
      </c>
      <c r="C751" s="1487">
        <v>0</v>
      </c>
      <c r="D751" s="1487">
        <v>0</v>
      </c>
      <c r="E751" s="1650">
        <f t="shared" si="11"/>
        <v>23</v>
      </c>
    </row>
    <row r="752" spans="2:5" ht="16.5" hidden="1" customHeight="1">
      <c r="B752" s="1486">
        <v>749</v>
      </c>
      <c r="C752" s="1487">
        <v>0</v>
      </c>
      <c r="D752" s="1487">
        <v>0</v>
      </c>
      <c r="E752" s="1650">
        <f t="shared" si="11"/>
        <v>24</v>
      </c>
    </row>
    <row r="753" spans="2:5" ht="16.5" customHeight="1">
      <c r="B753" s="1486">
        <v>750</v>
      </c>
      <c r="C753" s="1487">
        <f>C703+1250</f>
        <v>18750</v>
      </c>
      <c r="D753" s="1487">
        <v>0</v>
      </c>
      <c r="E753" s="1650">
        <f t="shared" si="11"/>
        <v>0</v>
      </c>
    </row>
    <row r="754" spans="2:5" ht="16.5" hidden="1" customHeight="1">
      <c r="B754" s="1486">
        <v>751</v>
      </c>
      <c r="C754" s="1487">
        <v>0</v>
      </c>
      <c r="D754" s="1487">
        <v>0</v>
      </c>
      <c r="E754" s="1650">
        <f t="shared" si="11"/>
        <v>1</v>
      </c>
    </row>
    <row r="755" spans="2:5" ht="16.5" hidden="1" customHeight="1">
      <c r="B755" s="1486">
        <v>752</v>
      </c>
      <c r="C755" s="1487">
        <v>0</v>
      </c>
      <c r="D755" s="1487">
        <v>0</v>
      </c>
      <c r="E755" s="1650">
        <f t="shared" si="11"/>
        <v>2</v>
      </c>
    </row>
    <row r="756" spans="2:5" ht="16.5" hidden="1" customHeight="1">
      <c r="B756" s="1486">
        <v>753</v>
      </c>
      <c r="C756" s="1487">
        <v>0</v>
      </c>
      <c r="D756" s="1487">
        <v>0</v>
      </c>
      <c r="E756" s="1650">
        <f t="shared" si="11"/>
        <v>3</v>
      </c>
    </row>
    <row r="757" spans="2:5" ht="16.5" hidden="1" customHeight="1">
      <c r="B757" s="1486">
        <v>754</v>
      </c>
      <c r="C757" s="1487">
        <v>0</v>
      </c>
      <c r="D757" s="1487">
        <v>0</v>
      </c>
      <c r="E757" s="1650">
        <f t="shared" si="11"/>
        <v>4</v>
      </c>
    </row>
    <row r="758" spans="2:5" ht="16.5" hidden="1" customHeight="1">
      <c r="B758" s="1486">
        <v>755</v>
      </c>
      <c r="C758" s="1487">
        <v>0</v>
      </c>
      <c r="D758" s="1487">
        <v>0</v>
      </c>
      <c r="E758" s="1650">
        <f t="shared" si="11"/>
        <v>5</v>
      </c>
    </row>
    <row r="759" spans="2:5" ht="16.5" hidden="1" customHeight="1">
      <c r="B759" s="1486">
        <v>756</v>
      </c>
      <c r="C759" s="1487">
        <v>0</v>
      </c>
      <c r="D759" s="1487">
        <v>0</v>
      </c>
      <c r="E759" s="1650">
        <f t="shared" si="11"/>
        <v>6</v>
      </c>
    </row>
    <row r="760" spans="2:5" ht="16.5" hidden="1" customHeight="1">
      <c r="B760" s="1486">
        <v>757</v>
      </c>
      <c r="C760" s="1487">
        <v>0</v>
      </c>
      <c r="D760" s="1487">
        <v>0</v>
      </c>
      <c r="E760" s="1650">
        <f t="shared" si="11"/>
        <v>7</v>
      </c>
    </row>
    <row r="761" spans="2:5" ht="16.5" hidden="1" customHeight="1">
      <c r="B761" s="1486">
        <v>758</v>
      </c>
      <c r="C761" s="1487">
        <v>0</v>
      </c>
      <c r="D761" s="1487">
        <v>0</v>
      </c>
      <c r="E761" s="1650">
        <f t="shared" si="11"/>
        <v>8</v>
      </c>
    </row>
    <row r="762" spans="2:5" ht="16.5" hidden="1" customHeight="1">
      <c r="B762" s="1486">
        <v>759</v>
      </c>
      <c r="C762" s="1487">
        <v>0</v>
      </c>
      <c r="D762" s="1487">
        <v>0</v>
      </c>
      <c r="E762" s="1650">
        <f t="shared" si="11"/>
        <v>9</v>
      </c>
    </row>
    <row r="763" spans="2:5" ht="16.5" hidden="1" customHeight="1">
      <c r="B763" s="1486">
        <v>760</v>
      </c>
      <c r="C763" s="1487">
        <v>0</v>
      </c>
      <c r="D763" s="1487">
        <v>0</v>
      </c>
      <c r="E763" s="1650">
        <f t="shared" si="11"/>
        <v>10</v>
      </c>
    </row>
    <row r="764" spans="2:5" ht="16.5" hidden="1" customHeight="1">
      <c r="B764" s="1486">
        <v>761</v>
      </c>
      <c r="C764" s="1487">
        <v>0</v>
      </c>
      <c r="D764" s="1487">
        <v>0</v>
      </c>
      <c r="E764" s="1650">
        <f t="shared" si="11"/>
        <v>11</v>
      </c>
    </row>
    <row r="765" spans="2:5" ht="16.5" hidden="1" customHeight="1">
      <c r="B765" s="1486">
        <v>762</v>
      </c>
      <c r="C765" s="1487">
        <v>0</v>
      </c>
      <c r="D765" s="1487">
        <v>0</v>
      </c>
      <c r="E765" s="1650">
        <f t="shared" si="11"/>
        <v>12</v>
      </c>
    </row>
    <row r="766" spans="2:5" ht="16.5" hidden="1" customHeight="1">
      <c r="B766" s="1486">
        <v>763</v>
      </c>
      <c r="C766" s="1487">
        <v>0</v>
      </c>
      <c r="D766" s="1487">
        <v>0</v>
      </c>
      <c r="E766" s="1650">
        <f t="shared" si="11"/>
        <v>13</v>
      </c>
    </row>
    <row r="767" spans="2:5" ht="16.5" hidden="1" customHeight="1">
      <c r="B767" s="1486">
        <v>764</v>
      </c>
      <c r="C767" s="1487">
        <v>0</v>
      </c>
      <c r="D767" s="1487">
        <v>0</v>
      </c>
      <c r="E767" s="1650">
        <f t="shared" si="11"/>
        <v>14</v>
      </c>
    </row>
    <row r="768" spans="2:5" ht="16.5" hidden="1" customHeight="1">
      <c r="B768" s="1486">
        <v>765</v>
      </c>
      <c r="C768" s="1487">
        <v>0</v>
      </c>
      <c r="D768" s="1487">
        <v>0</v>
      </c>
      <c r="E768" s="1650">
        <f t="shared" si="11"/>
        <v>15</v>
      </c>
    </row>
    <row r="769" spans="2:5" ht="16.5" hidden="1" customHeight="1">
      <c r="B769" s="1486">
        <v>766</v>
      </c>
      <c r="C769" s="1487">
        <v>0</v>
      </c>
      <c r="D769" s="1487">
        <v>0</v>
      </c>
      <c r="E769" s="1650">
        <f t="shared" si="11"/>
        <v>16</v>
      </c>
    </row>
    <row r="770" spans="2:5" ht="16.5" hidden="1" customHeight="1">
      <c r="B770" s="1486">
        <v>767</v>
      </c>
      <c r="C770" s="1487">
        <v>0</v>
      </c>
      <c r="D770" s="1487">
        <v>0</v>
      </c>
      <c r="E770" s="1650">
        <f t="shared" si="11"/>
        <v>17</v>
      </c>
    </row>
    <row r="771" spans="2:5" ht="16.5" hidden="1" customHeight="1">
      <c r="B771" s="1486">
        <v>768</v>
      </c>
      <c r="C771" s="1487">
        <v>0</v>
      </c>
      <c r="D771" s="1487">
        <v>0</v>
      </c>
      <c r="E771" s="1650">
        <f t="shared" si="11"/>
        <v>18</v>
      </c>
    </row>
    <row r="772" spans="2:5" ht="16.5" hidden="1" customHeight="1">
      <c r="B772" s="1486">
        <v>769</v>
      </c>
      <c r="C772" s="1487">
        <v>0</v>
      </c>
      <c r="D772" s="1487">
        <v>0</v>
      </c>
      <c r="E772" s="1650">
        <f t="shared" ref="E772:E835" si="12">MOD(ROW()-3,25)</f>
        <v>19</v>
      </c>
    </row>
    <row r="773" spans="2:5" ht="16.5" hidden="1" customHeight="1">
      <c r="B773" s="1486">
        <v>770</v>
      </c>
      <c r="C773" s="1487">
        <v>0</v>
      </c>
      <c r="D773" s="1487">
        <v>0</v>
      </c>
      <c r="E773" s="1650">
        <f t="shared" si="12"/>
        <v>20</v>
      </c>
    </row>
    <row r="774" spans="2:5" ht="16.5" hidden="1" customHeight="1">
      <c r="B774" s="1486">
        <v>771</v>
      </c>
      <c r="C774" s="1487">
        <v>0</v>
      </c>
      <c r="D774" s="1487">
        <v>0</v>
      </c>
      <c r="E774" s="1650">
        <f t="shared" si="12"/>
        <v>21</v>
      </c>
    </row>
    <row r="775" spans="2:5" ht="16.5" hidden="1" customHeight="1">
      <c r="B775" s="1486">
        <v>772</v>
      </c>
      <c r="C775" s="1487">
        <v>0</v>
      </c>
      <c r="D775" s="1487">
        <v>0</v>
      </c>
      <c r="E775" s="1650">
        <f t="shared" si="12"/>
        <v>22</v>
      </c>
    </row>
    <row r="776" spans="2:5" ht="16.5" hidden="1" customHeight="1">
      <c r="B776" s="1486">
        <v>773</v>
      </c>
      <c r="C776" s="1487">
        <v>0</v>
      </c>
      <c r="D776" s="1487">
        <v>0</v>
      </c>
      <c r="E776" s="1650">
        <f t="shared" si="12"/>
        <v>23</v>
      </c>
    </row>
    <row r="777" spans="2:5" ht="16.5" hidden="1" customHeight="1">
      <c r="B777" s="1486">
        <v>774</v>
      </c>
      <c r="C777" s="1487">
        <v>0</v>
      </c>
      <c r="D777" s="1487">
        <v>0</v>
      </c>
      <c r="E777" s="1650">
        <f t="shared" si="12"/>
        <v>24</v>
      </c>
    </row>
    <row r="778" spans="2:5" ht="16.5" customHeight="1">
      <c r="B778" s="1486">
        <v>775</v>
      </c>
      <c r="C778" s="1487">
        <v>0</v>
      </c>
      <c r="D778" s="1487">
        <f>D728+75</f>
        <v>1200</v>
      </c>
      <c r="E778" s="1650">
        <f t="shared" si="12"/>
        <v>0</v>
      </c>
    </row>
    <row r="779" spans="2:5" ht="16.5" hidden="1" customHeight="1">
      <c r="B779" s="1486">
        <v>776</v>
      </c>
      <c r="C779" s="1487">
        <v>0</v>
      </c>
      <c r="D779" s="1487">
        <v>0</v>
      </c>
      <c r="E779" s="1650">
        <f t="shared" si="12"/>
        <v>1</v>
      </c>
    </row>
    <row r="780" spans="2:5" ht="16.5" hidden="1" customHeight="1">
      <c r="B780" s="1486">
        <v>777</v>
      </c>
      <c r="C780" s="1487">
        <v>0</v>
      </c>
      <c r="D780" s="1487">
        <v>0</v>
      </c>
      <c r="E780" s="1650">
        <f t="shared" si="12"/>
        <v>2</v>
      </c>
    </row>
    <row r="781" spans="2:5" ht="16.5" hidden="1" customHeight="1">
      <c r="B781" s="1486">
        <v>778</v>
      </c>
      <c r="C781" s="1487">
        <v>0</v>
      </c>
      <c r="D781" s="1487">
        <v>0</v>
      </c>
      <c r="E781" s="1650">
        <f t="shared" si="12"/>
        <v>3</v>
      </c>
    </row>
    <row r="782" spans="2:5" ht="16.5" hidden="1" customHeight="1">
      <c r="B782" s="1486">
        <v>779</v>
      </c>
      <c r="C782" s="1487">
        <v>0</v>
      </c>
      <c r="D782" s="1487">
        <v>0</v>
      </c>
      <c r="E782" s="1650">
        <f t="shared" si="12"/>
        <v>4</v>
      </c>
    </row>
    <row r="783" spans="2:5" ht="16.5" hidden="1" customHeight="1">
      <c r="B783" s="1486">
        <v>780</v>
      </c>
      <c r="C783" s="1487">
        <v>0</v>
      </c>
      <c r="D783" s="1487">
        <v>0</v>
      </c>
      <c r="E783" s="1650">
        <f t="shared" si="12"/>
        <v>5</v>
      </c>
    </row>
    <row r="784" spans="2:5" ht="16.5" hidden="1" customHeight="1">
      <c r="B784" s="1486">
        <v>781</v>
      </c>
      <c r="C784" s="1487">
        <v>0</v>
      </c>
      <c r="D784" s="1487">
        <v>0</v>
      </c>
      <c r="E784" s="1650">
        <f t="shared" si="12"/>
        <v>6</v>
      </c>
    </row>
    <row r="785" spans="2:5" ht="16.5" hidden="1" customHeight="1">
      <c r="B785" s="1486">
        <v>782</v>
      </c>
      <c r="C785" s="1487">
        <v>0</v>
      </c>
      <c r="D785" s="1487">
        <v>0</v>
      </c>
      <c r="E785" s="1650">
        <f t="shared" si="12"/>
        <v>7</v>
      </c>
    </row>
    <row r="786" spans="2:5" ht="16.5" hidden="1" customHeight="1">
      <c r="B786" s="1486">
        <v>783</v>
      </c>
      <c r="C786" s="1487">
        <v>0</v>
      </c>
      <c r="D786" s="1487">
        <v>0</v>
      </c>
      <c r="E786" s="1650">
        <f t="shared" si="12"/>
        <v>8</v>
      </c>
    </row>
    <row r="787" spans="2:5" ht="16.5" hidden="1" customHeight="1">
      <c r="B787" s="1486">
        <v>784</v>
      </c>
      <c r="C787" s="1487">
        <v>0</v>
      </c>
      <c r="D787" s="1487">
        <v>0</v>
      </c>
      <c r="E787" s="1650">
        <f t="shared" si="12"/>
        <v>9</v>
      </c>
    </row>
    <row r="788" spans="2:5" ht="16.5" hidden="1" customHeight="1">
      <c r="B788" s="1486">
        <v>785</v>
      </c>
      <c r="C788" s="1487">
        <v>0</v>
      </c>
      <c r="D788" s="1487">
        <v>0</v>
      </c>
      <c r="E788" s="1650">
        <f t="shared" si="12"/>
        <v>10</v>
      </c>
    </row>
    <row r="789" spans="2:5" ht="16.5" hidden="1" customHeight="1">
      <c r="B789" s="1486">
        <v>786</v>
      </c>
      <c r="C789" s="1487">
        <v>0</v>
      </c>
      <c r="D789" s="1487">
        <v>0</v>
      </c>
      <c r="E789" s="1650">
        <f t="shared" si="12"/>
        <v>11</v>
      </c>
    </row>
    <row r="790" spans="2:5" ht="16.5" hidden="1" customHeight="1">
      <c r="B790" s="1486">
        <v>787</v>
      </c>
      <c r="C790" s="1487">
        <v>0</v>
      </c>
      <c r="D790" s="1487">
        <v>0</v>
      </c>
      <c r="E790" s="1650">
        <f t="shared" si="12"/>
        <v>12</v>
      </c>
    </row>
    <row r="791" spans="2:5" ht="16.5" hidden="1" customHeight="1">
      <c r="B791" s="1486">
        <v>788</v>
      </c>
      <c r="C791" s="1487">
        <v>0</v>
      </c>
      <c r="D791" s="1487">
        <v>0</v>
      </c>
      <c r="E791" s="1650">
        <f t="shared" si="12"/>
        <v>13</v>
      </c>
    </row>
    <row r="792" spans="2:5" ht="16.5" hidden="1" customHeight="1">
      <c r="B792" s="1486">
        <v>789</v>
      </c>
      <c r="C792" s="1487">
        <v>0</v>
      </c>
      <c r="D792" s="1487">
        <v>0</v>
      </c>
      <c r="E792" s="1650">
        <f t="shared" si="12"/>
        <v>14</v>
      </c>
    </row>
    <row r="793" spans="2:5" ht="16.5" hidden="1" customHeight="1">
      <c r="B793" s="1486">
        <v>790</v>
      </c>
      <c r="C793" s="1487">
        <v>0</v>
      </c>
      <c r="D793" s="1487">
        <v>0</v>
      </c>
      <c r="E793" s="1650">
        <f t="shared" si="12"/>
        <v>15</v>
      </c>
    </row>
    <row r="794" spans="2:5" ht="16.5" hidden="1" customHeight="1">
      <c r="B794" s="1486">
        <v>791</v>
      </c>
      <c r="C794" s="1487">
        <v>0</v>
      </c>
      <c r="D794" s="1487">
        <v>0</v>
      </c>
      <c r="E794" s="1650">
        <f t="shared" si="12"/>
        <v>16</v>
      </c>
    </row>
    <row r="795" spans="2:5" ht="16.5" hidden="1" customHeight="1">
      <c r="B795" s="1486">
        <v>792</v>
      </c>
      <c r="C795" s="1487">
        <v>0</v>
      </c>
      <c r="D795" s="1487">
        <v>0</v>
      </c>
      <c r="E795" s="1650">
        <f t="shared" si="12"/>
        <v>17</v>
      </c>
    </row>
    <row r="796" spans="2:5" ht="16.5" hidden="1" customHeight="1">
      <c r="B796" s="1486">
        <v>793</v>
      </c>
      <c r="C796" s="1487">
        <v>0</v>
      </c>
      <c r="D796" s="1487">
        <v>0</v>
      </c>
      <c r="E796" s="1650">
        <f t="shared" si="12"/>
        <v>18</v>
      </c>
    </row>
    <row r="797" spans="2:5" ht="16.5" hidden="1" customHeight="1">
      <c r="B797" s="1486">
        <v>794</v>
      </c>
      <c r="C797" s="1487">
        <v>0</v>
      </c>
      <c r="D797" s="1487">
        <v>0</v>
      </c>
      <c r="E797" s="1650">
        <f t="shared" si="12"/>
        <v>19</v>
      </c>
    </row>
    <row r="798" spans="2:5" ht="16.5" hidden="1" customHeight="1">
      <c r="B798" s="1486">
        <v>795</v>
      </c>
      <c r="C798" s="1487">
        <v>0</v>
      </c>
      <c r="D798" s="1487">
        <v>0</v>
      </c>
      <c r="E798" s="1650">
        <f t="shared" si="12"/>
        <v>20</v>
      </c>
    </row>
    <row r="799" spans="2:5" ht="16.5" hidden="1" customHeight="1">
      <c r="B799" s="1486">
        <v>796</v>
      </c>
      <c r="C799" s="1487">
        <v>0</v>
      </c>
      <c r="D799" s="1487">
        <v>0</v>
      </c>
      <c r="E799" s="1650">
        <f t="shared" si="12"/>
        <v>21</v>
      </c>
    </row>
    <row r="800" spans="2:5" ht="16.5" hidden="1" customHeight="1">
      <c r="B800" s="1486">
        <v>797</v>
      </c>
      <c r="C800" s="1487">
        <v>0</v>
      </c>
      <c r="D800" s="1487">
        <v>0</v>
      </c>
      <c r="E800" s="1650">
        <f t="shared" si="12"/>
        <v>22</v>
      </c>
    </row>
    <row r="801" spans="2:5" ht="16.5" hidden="1" customHeight="1">
      <c r="B801" s="1486">
        <v>798</v>
      </c>
      <c r="C801" s="1487">
        <v>0</v>
      </c>
      <c r="D801" s="1487">
        <v>0</v>
      </c>
      <c r="E801" s="1650">
        <f t="shared" si="12"/>
        <v>23</v>
      </c>
    </row>
    <row r="802" spans="2:5" ht="16.5" hidden="1" customHeight="1">
      <c r="B802" s="1486">
        <v>799</v>
      </c>
      <c r="C802" s="1487">
        <v>0</v>
      </c>
      <c r="D802" s="1487">
        <v>0</v>
      </c>
      <c r="E802" s="1650">
        <f t="shared" si="12"/>
        <v>24</v>
      </c>
    </row>
    <row r="803" spans="2:5" ht="16.5" customHeight="1">
      <c r="B803" s="1486">
        <v>800</v>
      </c>
      <c r="C803" s="1487">
        <f>C753+1250</f>
        <v>20000</v>
      </c>
      <c r="D803" s="1487">
        <v>0</v>
      </c>
      <c r="E803" s="1650">
        <f t="shared" si="12"/>
        <v>0</v>
      </c>
    </row>
    <row r="804" spans="2:5" ht="16.5" hidden="1" customHeight="1">
      <c r="B804" s="1486">
        <v>801</v>
      </c>
      <c r="C804" s="1487">
        <v>0</v>
      </c>
      <c r="D804" s="1487">
        <v>0</v>
      </c>
      <c r="E804" s="1650">
        <f t="shared" si="12"/>
        <v>1</v>
      </c>
    </row>
    <row r="805" spans="2:5" ht="16.5" hidden="1" customHeight="1">
      <c r="B805" s="1486">
        <v>802</v>
      </c>
      <c r="C805" s="1487">
        <v>0</v>
      </c>
      <c r="D805" s="1487">
        <v>0</v>
      </c>
      <c r="E805" s="1650">
        <f t="shared" si="12"/>
        <v>2</v>
      </c>
    </row>
    <row r="806" spans="2:5" ht="16.5" hidden="1" customHeight="1">
      <c r="B806" s="1486">
        <v>803</v>
      </c>
      <c r="C806" s="1487">
        <v>0</v>
      </c>
      <c r="D806" s="1487">
        <v>0</v>
      </c>
      <c r="E806" s="1650">
        <f t="shared" si="12"/>
        <v>3</v>
      </c>
    </row>
    <row r="807" spans="2:5" ht="16.5" hidden="1" customHeight="1">
      <c r="B807" s="1486">
        <v>804</v>
      </c>
      <c r="C807" s="1487">
        <v>0</v>
      </c>
      <c r="D807" s="1487">
        <v>0</v>
      </c>
      <c r="E807" s="1650">
        <f t="shared" si="12"/>
        <v>4</v>
      </c>
    </row>
    <row r="808" spans="2:5" ht="16.5" hidden="1" customHeight="1">
      <c r="B808" s="1486">
        <v>805</v>
      </c>
      <c r="C808" s="1487">
        <v>0</v>
      </c>
      <c r="D808" s="1487">
        <v>0</v>
      </c>
      <c r="E808" s="1650">
        <f t="shared" si="12"/>
        <v>5</v>
      </c>
    </row>
    <row r="809" spans="2:5" ht="16.5" hidden="1" customHeight="1">
      <c r="B809" s="1486">
        <v>806</v>
      </c>
      <c r="C809" s="1487">
        <v>0</v>
      </c>
      <c r="D809" s="1487">
        <v>0</v>
      </c>
      <c r="E809" s="1650">
        <f t="shared" si="12"/>
        <v>6</v>
      </c>
    </row>
    <row r="810" spans="2:5" ht="16.5" hidden="1" customHeight="1">
      <c r="B810" s="1486">
        <v>807</v>
      </c>
      <c r="C810" s="1487">
        <v>0</v>
      </c>
      <c r="D810" s="1487">
        <v>0</v>
      </c>
      <c r="E810" s="1650">
        <f t="shared" si="12"/>
        <v>7</v>
      </c>
    </row>
    <row r="811" spans="2:5" ht="16.5" hidden="1" customHeight="1">
      <c r="B811" s="1486">
        <v>808</v>
      </c>
      <c r="C811" s="1487">
        <v>0</v>
      </c>
      <c r="D811" s="1487">
        <v>0</v>
      </c>
      <c r="E811" s="1650">
        <f t="shared" si="12"/>
        <v>8</v>
      </c>
    </row>
    <row r="812" spans="2:5" ht="16.5" hidden="1" customHeight="1">
      <c r="B812" s="1486">
        <v>809</v>
      </c>
      <c r="C812" s="1487">
        <v>0</v>
      </c>
      <c r="D812" s="1487">
        <v>0</v>
      </c>
      <c r="E812" s="1650">
        <f t="shared" si="12"/>
        <v>9</v>
      </c>
    </row>
    <row r="813" spans="2:5" ht="16.5" hidden="1" customHeight="1">
      <c r="B813" s="1486">
        <v>810</v>
      </c>
      <c r="C813" s="1487">
        <v>0</v>
      </c>
      <c r="D813" s="1487">
        <v>0</v>
      </c>
      <c r="E813" s="1650">
        <f t="shared" si="12"/>
        <v>10</v>
      </c>
    </row>
    <row r="814" spans="2:5" ht="16.5" hidden="1" customHeight="1">
      <c r="B814" s="1486">
        <v>811</v>
      </c>
      <c r="C814" s="1487">
        <v>0</v>
      </c>
      <c r="D814" s="1487">
        <v>0</v>
      </c>
      <c r="E814" s="1650">
        <f t="shared" si="12"/>
        <v>11</v>
      </c>
    </row>
    <row r="815" spans="2:5" ht="16.5" hidden="1" customHeight="1">
      <c r="B815" s="1486">
        <v>812</v>
      </c>
      <c r="C815" s="1487">
        <v>0</v>
      </c>
      <c r="D815" s="1487">
        <v>0</v>
      </c>
      <c r="E815" s="1650">
        <f t="shared" si="12"/>
        <v>12</v>
      </c>
    </row>
    <row r="816" spans="2:5" ht="16.5" hidden="1" customHeight="1">
      <c r="B816" s="1486">
        <v>813</v>
      </c>
      <c r="C816" s="1487">
        <v>0</v>
      </c>
      <c r="D816" s="1487">
        <v>0</v>
      </c>
      <c r="E816" s="1650">
        <f t="shared" si="12"/>
        <v>13</v>
      </c>
    </row>
    <row r="817" spans="2:5" ht="16.5" hidden="1" customHeight="1">
      <c r="B817" s="1486">
        <v>814</v>
      </c>
      <c r="C817" s="1487">
        <v>0</v>
      </c>
      <c r="D817" s="1487">
        <v>0</v>
      </c>
      <c r="E817" s="1650">
        <f t="shared" si="12"/>
        <v>14</v>
      </c>
    </row>
    <row r="818" spans="2:5" ht="16.5" hidden="1" customHeight="1">
      <c r="B818" s="1486">
        <v>815</v>
      </c>
      <c r="C818" s="1487">
        <v>0</v>
      </c>
      <c r="D818" s="1487">
        <v>0</v>
      </c>
      <c r="E818" s="1650">
        <f t="shared" si="12"/>
        <v>15</v>
      </c>
    </row>
    <row r="819" spans="2:5" ht="16.5" hidden="1" customHeight="1">
      <c r="B819" s="1486">
        <v>816</v>
      </c>
      <c r="C819" s="1487">
        <v>0</v>
      </c>
      <c r="D819" s="1487">
        <v>0</v>
      </c>
      <c r="E819" s="1650">
        <f t="shared" si="12"/>
        <v>16</v>
      </c>
    </row>
    <row r="820" spans="2:5" ht="16.5" hidden="1" customHeight="1">
      <c r="B820" s="1486">
        <v>817</v>
      </c>
      <c r="C820" s="1487">
        <v>0</v>
      </c>
      <c r="D820" s="1487">
        <v>0</v>
      </c>
      <c r="E820" s="1650">
        <f t="shared" si="12"/>
        <v>17</v>
      </c>
    </row>
    <row r="821" spans="2:5" ht="16.5" hidden="1" customHeight="1">
      <c r="B821" s="1486">
        <v>818</v>
      </c>
      <c r="C821" s="1487">
        <v>0</v>
      </c>
      <c r="D821" s="1487">
        <v>0</v>
      </c>
      <c r="E821" s="1650">
        <f t="shared" si="12"/>
        <v>18</v>
      </c>
    </row>
    <row r="822" spans="2:5" ht="16.5" hidden="1" customHeight="1">
      <c r="B822" s="1486">
        <v>819</v>
      </c>
      <c r="C822" s="1487">
        <v>0</v>
      </c>
      <c r="D822" s="1487">
        <v>0</v>
      </c>
      <c r="E822" s="1650">
        <f t="shared" si="12"/>
        <v>19</v>
      </c>
    </row>
    <row r="823" spans="2:5" ht="16.5" hidden="1" customHeight="1">
      <c r="B823" s="1486">
        <v>820</v>
      </c>
      <c r="C823" s="1487">
        <v>0</v>
      </c>
      <c r="D823" s="1487">
        <v>0</v>
      </c>
      <c r="E823" s="1650">
        <f t="shared" si="12"/>
        <v>20</v>
      </c>
    </row>
    <row r="824" spans="2:5" ht="16.5" hidden="1" customHeight="1">
      <c r="B824" s="1486">
        <v>821</v>
      </c>
      <c r="C824" s="1487">
        <v>0</v>
      </c>
      <c r="D824" s="1487">
        <v>0</v>
      </c>
      <c r="E824" s="1650">
        <f t="shared" si="12"/>
        <v>21</v>
      </c>
    </row>
    <row r="825" spans="2:5" ht="16.5" hidden="1" customHeight="1">
      <c r="B825" s="1486">
        <v>822</v>
      </c>
      <c r="C825" s="1487">
        <v>0</v>
      </c>
      <c r="D825" s="1487">
        <v>0</v>
      </c>
      <c r="E825" s="1650">
        <f t="shared" si="12"/>
        <v>22</v>
      </c>
    </row>
    <row r="826" spans="2:5" ht="16.5" hidden="1" customHeight="1">
      <c r="B826" s="1486">
        <v>823</v>
      </c>
      <c r="C826" s="1487">
        <v>0</v>
      </c>
      <c r="D826" s="1487">
        <v>0</v>
      </c>
      <c r="E826" s="1650">
        <f t="shared" si="12"/>
        <v>23</v>
      </c>
    </row>
    <row r="827" spans="2:5" ht="16.5" hidden="1" customHeight="1">
      <c r="B827" s="1486">
        <v>824</v>
      </c>
      <c r="C827" s="1487">
        <v>0</v>
      </c>
      <c r="D827" s="1487">
        <v>0</v>
      </c>
      <c r="E827" s="1650">
        <f t="shared" si="12"/>
        <v>24</v>
      </c>
    </row>
    <row r="828" spans="2:5" ht="16.5" customHeight="1">
      <c r="B828" s="1486">
        <v>825</v>
      </c>
      <c r="C828" s="1487">
        <v>0</v>
      </c>
      <c r="D828" s="1487">
        <f>D778+75</f>
        <v>1275</v>
      </c>
      <c r="E828" s="1650">
        <f t="shared" si="12"/>
        <v>0</v>
      </c>
    </row>
    <row r="829" spans="2:5" ht="16.5" hidden="1" customHeight="1">
      <c r="B829" s="1486">
        <v>826</v>
      </c>
      <c r="C829" s="1487">
        <v>0</v>
      </c>
      <c r="D829" s="1487">
        <v>0</v>
      </c>
      <c r="E829" s="1650">
        <f t="shared" si="12"/>
        <v>1</v>
      </c>
    </row>
    <row r="830" spans="2:5" ht="16.5" hidden="1" customHeight="1">
      <c r="B830" s="1486">
        <v>827</v>
      </c>
      <c r="C830" s="1487">
        <v>0</v>
      </c>
      <c r="D830" s="1487">
        <v>0</v>
      </c>
      <c r="E830" s="1650">
        <f t="shared" si="12"/>
        <v>2</v>
      </c>
    </row>
    <row r="831" spans="2:5" ht="16.5" hidden="1" customHeight="1">
      <c r="B831" s="1486">
        <v>828</v>
      </c>
      <c r="C831" s="1487">
        <v>0</v>
      </c>
      <c r="D831" s="1487">
        <v>0</v>
      </c>
      <c r="E831" s="1650">
        <f t="shared" si="12"/>
        <v>3</v>
      </c>
    </row>
    <row r="832" spans="2:5" ht="16.5" hidden="1" customHeight="1">
      <c r="B832" s="1486">
        <v>829</v>
      </c>
      <c r="C832" s="1487">
        <v>0</v>
      </c>
      <c r="D832" s="1487">
        <v>0</v>
      </c>
      <c r="E832" s="1650">
        <f t="shared" si="12"/>
        <v>4</v>
      </c>
    </row>
    <row r="833" spans="2:5" ht="16.5" hidden="1" customHeight="1">
      <c r="B833" s="1486">
        <v>830</v>
      </c>
      <c r="C833" s="1487">
        <v>0</v>
      </c>
      <c r="D833" s="1487">
        <v>0</v>
      </c>
      <c r="E833" s="1650">
        <f t="shared" si="12"/>
        <v>5</v>
      </c>
    </row>
    <row r="834" spans="2:5" ht="16.5" hidden="1" customHeight="1">
      <c r="B834" s="1486">
        <v>831</v>
      </c>
      <c r="C834" s="1487">
        <v>0</v>
      </c>
      <c r="D834" s="1487">
        <v>0</v>
      </c>
      <c r="E834" s="1650">
        <f t="shared" si="12"/>
        <v>6</v>
      </c>
    </row>
    <row r="835" spans="2:5" ht="16.5" hidden="1" customHeight="1">
      <c r="B835" s="1486">
        <v>832</v>
      </c>
      <c r="C835" s="1487">
        <v>0</v>
      </c>
      <c r="D835" s="1487">
        <v>0</v>
      </c>
      <c r="E835" s="1650">
        <f t="shared" si="12"/>
        <v>7</v>
      </c>
    </row>
    <row r="836" spans="2:5" ht="16.5" hidden="1" customHeight="1">
      <c r="B836" s="1486">
        <v>833</v>
      </c>
      <c r="C836" s="1487">
        <v>0</v>
      </c>
      <c r="D836" s="1487">
        <v>0</v>
      </c>
      <c r="E836" s="1650">
        <f t="shared" ref="E836:E899" si="13">MOD(ROW()-3,25)</f>
        <v>8</v>
      </c>
    </row>
    <row r="837" spans="2:5" ht="16.5" hidden="1" customHeight="1">
      <c r="B837" s="1486">
        <v>834</v>
      </c>
      <c r="C837" s="1487">
        <v>0</v>
      </c>
      <c r="D837" s="1487">
        <v>0</v>
      </c>
      <c r="E837" s="1650">
        <f t="shared" si="13"/>
        <v>9</v>
      </c>
    </row>
    <row r="838" spans="2:5" ht="16.5" hidden="1" customHeight="1">
      <c r="B838" s="1486">
        <v>835</v>
      </c>
      <c r="C838" s="1487">
        <v>0</v>
      </c>
      <c r="D838" s="1487">
        <v>0</v>
      </c>
      <c r="E838" s="1650">
        <f t="shared" si="13"/>
        <v>10</v>
      </c>
    </row>
    <row r="839" spans="2:5" ht="16.5" hidden="1" customHeight="1">
      <c r="B839" s="1486">
        <v>836</v>
      </c>
      <c r="C839" s="1487">
        <v>0</v>
      </c>
      <c r="D839" s="1487">
        <v>0</v>
      </c>
      <c r="E839" s="1650">
        <f t="shared" si="13"/>
        <v>11</v>
      </c>
    </row>
    <row r="840" spans="2:5" ht="16.5" hidden="1" customHeight="1">
      <c r="B840" s="1486">
        <v>837</v>
      </c>
      <c r="C840" s="1487">
        <v>0</v>
      </c>
      <c r="D840" s="1487">
        <v>0</v>
      </c>
      <c r="E840" s="1650">
        <f t="shared" si="13"/>
        <v>12</v>
      </c>
    </row>
    <row r="841" spans="2:5" ht="16.5" hidden="1" customHeight="1">
      <c r="B841" s="1486">
        <v>838</v>
      </c>
      <c r="C841" s="1487">
        <v>0</v>
      </c>
      <c r="D841" s="1487">
        <v>0</v>
      </c>
      <c r="E841" s="1650">
        <f t="shared" si="13"/>
        <v>13</v>
      </c>
    </row>
    <row r="842" spans="2:5" ht="16.5" hidden="1" customHeight="1">
      <c r="B842" s="1486">
        <v>839</v>
      </c>
      <c r="C842" s="1487">
        <v>0</v>
      </c>
      <c r="D842" s="1487">
        <v>0</v>
      </c>
      <c r="E842" s="1650">
        <f t="shared" si="13"/>
        <v>14</v>
      </c>
    </row>
    <row r="843" spans="2:5" ht="16.5" hidden="1" customHeight="1">
      <c r="B843" s="1486">
        <v>840</v>
      </c>
      <c r="C843" s="1487">
        <v>0</v>
      </c>
      <c r="D843" s="1487">
        <v>0</v>
      </c>
      <c r="E843" s="1650">
        <f t="shared" si="13"/>
        <v>15</v>
      </c>
    </row>
    <row r="844" spans="2:5" ht="16.5" hidden="1" customHeight="1">
      <c r="B844" s="1486">
        <v>841</v>
      </c>
      <c r="C844" s="1487">
        <v>0</v>
      </c>
      <c r="D844" s="1487">
        <v>0</v>
      </c>
      <c r="E844" s="1650">
        <f t="shared" si="13"/>
        <v>16</v>
      </c>
    </row>
    <row r="845" spans="2:5" ht="16.5" hidden="1" customHeight="1">
      <c r="B845" s="1486">
        <v>842</v>
      </c>
      <c r="C845" s="1487">
        <v>0</v>
      </c>
      <c r="D845" s="1487">
        <v>0</v>
      </c>
      <c r="E845" s="1650">
        <f t="shared" si="13"/>
        <v>17</v>
      </c>
    </row>
    <row r="846" spans="2:5" ht="16.5" hidden="1" customHeight="1">
      <c r="B846" s="1486">
        <v>843</v>
      </c>
      <c r="C846" s="1487">
        <v>0</v>
      </c>
      <c r="D846" s="1487">
        <v>0</v>
      </c>
      <c r="E846" s="1650">
        <f t="shared" si="13"/>
        <v>18</v>
      </c>
    </row>
    <row r="847" spans="2:5" ht="16.5" hidden="1" customHeight="1">
      <c r="B847" s="1486">
        <v>844</v>
      </c>
      <c r="C847" s="1487">
        <v>0</v>
      </c>
      <c r="D847" s="1487">
        <v>0</v>
      </c>
      <c r="E847" s="1650">
        <f t="shared" si="13"/>
        <v>19</v>
      </c>
    </row>
    <row r="848" spans="2:5" ht="16.5" hidden="1" customHeight="1">
      <c r="B848" s="1486">
        <v>845</v>
      </c>
      <c r="C848" s="1487">
        <v>0</v>
      </c>
      <c r="D848" s="1487">
        <v>0</v>
      </c>
      <c r="E848" s="1650">
        <f t="shared" si="13"/>
        <v>20</v>
      </c>
    </row>
    <row r="849" spans="2:5" ht="16.5" hidden="1" customHeight="1">
      <c r="B849" s="1486">
        <v>846</v>
      </c>
      <c r="C849" s="1487">
        <v>0</v>
      </c>
      <c r="D849" s="1487">
        <v>0</v>
      </c>
      <c r="E849" s="1650">
        <f t="shared" si="13"/>
        <v>21</v>
      </c>
    </row>
    <row r="850" spans="2:5" ht="16.5" hidden="1" customHeight="1">
      <c r="B850" s="1486">
        <v>847</v>
      </c>
      <c r="C850" s="1487">
        <v>0</v>
      </c>
      <c r="D850" s="1487">
        <v>0</v>
      </c>
      <c r="E850" s="1650">
        <f t="shared" si="13"/>
        <v>22</v>
      </c>
    </row>
    <row r="851" spans="2:5" ht="16.5" hidden="1" customHeight="1">
      <c r="B851" s="1486">
        <v>848</v>
      </c>
      <c r="C851" s="1487">
        <v>0</v>
      </c>
      <c r="D851" s="1487">
        <v>0</v>
      </c>
      <c r="E851" s="1650">
        <f t="shared" si="13"/>
        <v>23</v>
      </c>
    </row>
    <row r="852" spans="2:5" ht="16.5" hidden="1" customHeight="1">
      <c r="B852" s="1486">
        <v>849</v>
      </c>
      <c r="C852" s="1487">
        <v>0</v>
      </c>
      <c r="D852" s="1487">
        <v>0</v>
      </c>
      <c r="E852" s="1650">
        <f t="shared" si="13"/>
        <v>24</v>
      </c>
    </row>
    <row r="853" spans="2:5" ht="16.5" customHeight="1">
      <c r="B853" s="1486">
        <v>850</v>
      </c>
      <c r="C853" s="1487">
        <f>C803+1250</f>
        <v>21250</v>
      </c>
      <c r="D853" s="1487">
        <v>0</v>
      </c>
      <c r="E853" s="1650">
        <f t="shared" si="13"/>
        <v>0</v>
      </c>
    </row>
    <row r="854" spans="2:5" ht="16.5" hidden="1" customHeight="1">
      <c r="B854" s="1486">
        <v>851</v>
      </c>
      <c r="C854" s="1487">
        <v>0</v>
      </c>
      <c r="D854" s="1487">
        <v>0</v>
      </c>
      <c r="E854" s="1650">
        <f t="shared" si="13"/>
        <v>1</v>
      </c>
    </row>
    <row r="855" spans="2:5" ht="16.5" hidden="1" customHeight="1">
      <c r="B855" s="1486">
        <v>852</v>
      </c>
      <c r="C855" s="1487">
        <v>0</v>
      </c>
      <c r="D855" s="1487">
        <v>0</v>
      </c>
      <c r="E855" s="1650">
        <f t="shared" si="13"/>
        <v>2</v>
      </c>
    </row>
    <row r="856" spans="2:5" ht="16.5" hidden="1" customHeight="1">
      <c r="B856" s="1486">
        <v>853</v>
      </c>
      <c r="C856" s="1487">
        <v>0</v>
      </c>
      <c r="D856" s="1487">
        <v>0</v>
      </c>
      <c r="E856" s="1650">
        <f t="shared" si="13"/>
        <v>3</v>
      </c>
    </row>
    <row r="857" spans="2:5" ht="16.5" hidden="1" customHeight="1">
      <c r="B857" s="1486">
        <v>854</v>
      </c>
      <c r="C857" s="1487">
        <v>0</v>
      </c>
      <c r="D857" s="1487">
        <v>0</v>
      </c>
      <c r="E857" s="1650">
        <f t="shared" si="13"/>
        <v>4</v>
      </c>
    </row>
    <row r="858" spans="2:5" ht="16.5" hidden="1" customHeight="1">
      <c r="B858" s="1486">
        <v>855</v>
      </c>
      <c r="C858" s="1487">
        <v>0</v>
      </c>
      <c r="D858" s="1487">
        <v>0</v>
      </c>
      <c r="E858" s="1650">
        <f t="shared" si="13"/>
        <v>5</v>
      </c>
    </row>
    <row r="859" spans="2:5" ht="16.5" hidden="1" customHeight="1">
      <c r="B859" s="1486">
        <v>856</v>
      </c>
      <c r="C859" s="1487">
        <v>0</v>
      </c>
      <c r="D859" s="1487">
        <v>0</v>
      </c>
      <c r="E859" s="1650">
        <f t="shared" si="13"/>
        <v>6</v>
      </c>
    </row>
    <row r="860" spans="2:5" ht="16.5" hidden="1" customHeight="1">
      <c r="B860" s="1486">
        <v>857</v>
      </c>
      <c r="C860" s="1487">
        <v>0</v>
      </c>
      <c r="D860" s="1487">
        <v>0</v>
      </c>
      <c r="E860" s="1650">
        <f t="shared" si="13"/>
        <v>7</v>
      </c>
    </row>
    <row r="861" spans="2:5" ht="16.5" hidden="1" customHeight="1">
      <c r="B861" s="1486">
        <v>858</v>
      </c>
      <c r="C861" s="1487">
        <v>0</v>
      </c>
      <c r="D861" s="1487">
        <v>0</v>
      </c>
      <c r="E861" s="1650">
        <f t="shared" si="13"/>
        <v>8</v>
      </c>
    </row>
    <row r="862" spans="2:5" ht="16.5" hidden="1" customHeight="1">
      <c r="B862" s="1486">
        <v>859</v>
      </c>
      <c r="C862" s="1487">
        <v>0</v>
      </c>
      <c r="D862" s="1487">
        <v>0</v>
      </c>
      <c r="E862" s="1650">
        <f t="shared" si="13"/>
        <v>9</v>
      </c>
    </row>
    <row r="863" spans="2:5" ht="16.5" hidden="1" customHeight="1">
      <c r="B863" s="1486">
        <v>860</v>
      </c>
      <c r="C863" s="1487">
        <v>0</v>
      </c>
      <c r="D863" s="1487">
        <v>0</v>
      </c>
      <c r="E863" s="1650">
        <f t="shared" si="13"/>
        <v>10</v>
      </c>
    </row>
    <row r="864" spans="2:5" ht="16.5" hidden="1" customHeight="1">
      <c r="B864" s="1486">
        <v>861</v>
      </c>
      <c r="C864" s="1487">
        <v>0</v>
      </c>
      <c r="D864" s="1487">
        <v>0</v>
      </c>
      <c r="E864" s="1650">
        <f t="shared" si="13"/>
        <v>11</v>
      </c>
    </row>
    <row r="865" spans="2:5" ht="16.5" hidden="1" customHeight="1">
      <c r="B865" s="1486">
        <v>862</v>
      </c>
      <c r="C865" s="1487">
        <v>0</v>
      </c>
      <c r="D865" s="1487">
        <v>0</v>
      </c>
      <c r="E865" s="1650">
        <f t="shared" si="13"/>
        <v>12</v>
      </c>
    </row>
    <row r="866" spans="2:5" ht="16.5" hidden="1" customHeight="1">
      <c r="B866" s="1486">
        <v>863</v>
      </c>
      <c r="C866" s="1487">
        <v>0</v>
      </c>
      <c r="D866" s="1487">
        <v>0</v>
      </c>
      <c r="E866" s="1650">
        <f t="shared" si="13"/>
        <v>13</v>
      </c>
    </row>
    <row r="867" spans="2:5" ht="16.5" hidden="1" customHeight="1">
      <c r="B867" s="1486">
        <v>864</v>
      </c>
      <c r="C867" s="1487">
        <v>0</v>
      </c>
      <c r="D867" s="1487">
        <v>0</v>
      </c>
      <c r="E867" s="1650">
        <f t="shared" si="13"/>
        <v>14</v>
      </c>
    </row>
    <row r="868" spans="2:5" ht="16.5" hidden="1" customHeight="1">
      <c r="B868" s="1486">
        <v>865</v>
      </c>
      <c r="C868" s="1487">
        <v>0</v>
      </c>
      <c r="D868" s="1487">
        <v>0</v>
      </c>
      <c r="E868" s="1650">
        <f t="shared" si="13"/>
        <v>15</v>
      </c>
    </row>
    <row r="869" spans="2:5" ht="16.5" hidden="1" customHeight="1">
      <c r="B869" s="1486">
        <v>866</v>
      </c>
      <c r="C869" s="1487">
        <v>0</v>
      </c>
      <c r="D869" s="1487">
        <v>0</v>
      </c>
      <c r="E869" s="1650">
        <f t="shared" si="13"/>
        <v>16</v>
      </c>
    </row>
    <row r="870" spans="2:5" ht="16.5" hidden="1" customHeight="1">
      <c r="B870" s="1486">
        <v>867</v>
      </c>
      <c r="C870" s="1487">
        <v>0</v>
      </c>
      <c r="D870" s="1487">
        <v>0</v>
      </c>
      <c r="E870" s="1650">
        <f t="shared" si="13"/>
        <v>17</v>
      </c>
    </row>
    <row r="871" spans="2:5" ht="16.5" hidden="1" customHeight="1">
      <c r="B871" s="1486">
        <v>868</v>
      </c>
      <c r="C871" s="1487">
        <v>0</v>
      </c>
      <c r="D871" s="1487">
        <v>0</v>
      </c>
      <c r="E871" s="1650">
        <f t="shared" si="13"/>
        <v>18</v>
      </c>
    </row>
    <row r="872" spans="2:5" ht="16.5" hidden="1" customHeight="1">
      <c r="B872" s="1486">
        <v>869</v>
      </c>
      <c r="C872" s="1487">
        <v>0</v>
      </c>
      <c r="D872" s="1487">
        <v>0</v>
      </c>
      <c r="E872" s="1650">
        <f t="shared" si="13"/>
        <v>19</v>
      </c>
    </row>
    <row r="873" spans="2:5" ht="16.5" hidden="1" customHeight="1">
      <c r="B873" s="1486">
        <v>870</v>
      </c>
      <c r="C873" s="1487">
        <v>0</v>
      </c>
      <c r="D873" s="1487">
        <v>0</v>
      </c>
      <c r="E873" s="1650">
        <f t="shared" si="13"/>
        <v>20</v>
      </c>
    </row>
    <row r="874" spans="2:5" ht="16.5" hidden="1" customHeight="1">
      <c r="B874" s="1486">
        <v>871</v>
      </c>
      <c r="C874" s="1487">
        <v>0</v>
      </c>
      <c r="D874" s="1487">
        <v>0</v>
      </c>
      <c r="E874" s="1650">
        <f t="shared" si="13"/>
        <v>21</v>
      </c>
    </row>
    <row r="875" spans="2:5" ht="16.5" hidden="1" customHeight="1">
      <c r="B875" s="1486">
        <v>872</v>
      </c>
      <c r="C875" s="1487">
        <v>0</v>
      </c>
      <c r="D875" s="1487">
        <v>0</v>
      </c>
      <c r="E875" s="1650">
        <f t="shared" si="13"/>
        <v>22</v>
      </c>
    </row>
    <row r="876" spans="2:5" ht="16.5" hidden="1" customHeight="1">
      <c r="B876" s="1486">
        <v>873</v>
      </c>
      <c r="C876" s="1487">
        <v>0</v>
      </c>
      <c r="D876" s="1487">
        <v>0</v>
      </c>
      <c r="E876" s="1650">
        <f t="shared" si="13"/>
        <v>23</v>
      </c>
    </row>
    <row r="877" spans="2:5" ht="16.5" hidden="1" customHeight="1">
      <c r="B877" s="1486">
        <v>874</v>
      </c>
      <c r="C877" s="1487">
        <v>0</v>
      </c>
      <c r="D877" s="1487">
        <v>0</v>
      </c>
      <c r="E877" s="1650">
        <f t="shared" si="13"/>
        <v>24</v>
      </c>
    </row>
    <row r="878" spans="2:5" ht="16.5" customHeight="1">
      <c r="B878" s="1486">
        <v>875</v>
      </c>
      <c r="C878" s="1487">
        <v>0</v>
      </c>
      <c r="D878" s="1487">
        <f>D828+75</f>
        <v>1350</v>
      </c>
      <c r="E878" s="1650">
        <f t="shared" si="13"/>
        <v>0</v>
      </c>
    </row>
    <row r="879" spans="2:5" ht="16.5" hidden="1" customHeight="1">
      <c r="B879" s="1486">
        <v>876</v>
      </c>
      <c r="C879" s="1487">
        <v>0</v>
      </c>
      <c r="D879" s="1487">
        <v>0</v>
      </c>
      <c r="E879" s="1650">
        <f t="shared" si="13"/>
        <v>1</v>
      </c>
    </row>
    <row r="880" spans="2:5" ht="16.5" hidden="1" customHeight="1">
      <c r="B880" s="1486">
        <v>877</v>
      </c>
      <c r="C880" s="1487">
        <v>0</v>
      </c>
      <c r="D880" s="1487">
        <v>0</v>
      </c>
      <c r="E880" s="1650">
        <f t="shared" si="13"/>
        <v>2</v>
      </c>
    </row>
    <row r="881" spans="2:5" ht="16.5" hidden="1" customHeight="1">
      <c r="B881" s="1486">
        <v>878</v>
      </c>
      <c r="C881" s="1487">
        <v>0</v>
      </c>
      <c r="D881" s="1487">
        <v>0</v>
      </c>
      <c r="E881" s="1650">
        <f t="shared" si="13"/>
        <v>3</v>
      </c>
    </row>
    <row r="882" spans="2:5" ht="16.5" hidden="1" customHeight="1">
      <c r="B882" s="1486">
        <v>879</v>
      </c>
      <c r="C882" s="1487">
        <v>0</v>
      </c>
      <c r="D882" s="1487">
        <v>0</v>
      </c>
      <c r="E882" s="1650">
        <f t="shared" si="13"/>
        <v>4</v>
      </c>
    </row>
    <row r="883" spans="2:5" ht="16.5" hidden="1" customHeight="1">
      <c r="B883" s="1486">
        <v>880</v>
      </c>
      <c r="C883" s="1487">
        <v>0</v>
      </c>
      <c r="D883" s="1487">
        <v>0</v>
      </c>
      <c r="E883" s="1650">
        <f t="shared" si="13"/>
        <v>5</v>
      </c>
    </row>
    <row r="884" spans="2:5" ht="16.5" hidden="1" customHeight="1">
      <c r="B884" s="1486">
        <v>881</v>
      </c>
      <c r="C884" s="1487">
        <v>0</v>
      </c>
      <c r="D884" s="1487">
        <v>0</v>
      </c>
      <c r="E884" s="1650">
        <f t="shared" si="13"/>
        <v>6</v>
      </c>
    </row>
    <row r="885" spans="2:5" ht="16.5" hidden="1" customHeight="1">
      <c r="B885" s="1486">
        <v>882</v>
      </c>
      <c r="C885" s="1487">
        <v>0</v>
      </c>
      <c r="D885" s="1487">
        <v>0</v>
      </c>
      <c r="E885" s="1650">
        <f t="shared" si="13"/>
        <v>7</v>
      </c>
    </row>
    <row r="886" spans="2:5" ht="16.5" hidden="1" customHeight="1">
      <c r="B886" s="1486">
        <v>883</v>
      </c>
      <c r="C886" s="1487">
        <v>0</v>
      </c>
      <c r="D886" s="1487">
        <v>0</v>
      </c>
      <c r="E886" s="1650">
        <f t="shared" si="13"/>
        <v>8</v>
      </c>
    </row>
    <row r="887" spans="2:5" ht="16.5" hidden="1" customHeight="1">
      <c r="B887" s="1486">
        <v>884</v>
      </c>
      <c r="C887" s="1487">
        <v>0</v>
      </c>
      <c r="D887" s="1487">
        <v>0</v>
      </c>
      <c r="E887" s="1650">
        <f t="shared" si="13"/>
        <v>9</v>
      </c>
    </row>
    <row r="888" spans="2:5" ht="16.5" hidden="1" customHeight="1">
      <c r="B888" s="1486">
        <v>885</v>
      </c>
      <c r="C888" s="1487">
        <v>0</v>
      </c>
      <c r="D888" s="1487">
        <v>0</v>
      </c>
      <c r="E888" s="1650">
        <f t="shared" si="13"/>
        <v>10</v>
      </c>
    </row>
    <row r="889" spans="2:5" ht="16.5" hidden="1" customHeight="1">
      <c r="B889" s="1486">
        <v>886</v>
      </c>
      <c r="C889" s="1487">
        <v>0</v>
      </c>
      <c r="D889" s="1487">
        <v>0</v>
      </c>
      <c r="E889" s="1650">
        <f t="shared" si="13"/>
        <v>11</v>
      </c>
    </row>
    <row r="890" spans="2:5" ht="16.5" hidden="1" customHeight="1">
      <c r="B890" s="1486">
        <v>887</v>
      </c>
      <c r="C890" s="1487">
        <v>0</v>
      </c>
      <c r="D890" s="1487">
        <v>0</v>
      </c>
      <c r="E890" s="1650">
        <f t="shared" si="13"/>
        <v>12</v>
      </c>
    </row>
    <row r="891" spans="2:5" ht="16.5" hidden="1" customHeight="1">
      <c r="B891" s="1486">
        <v>888</v>
      </c>
      <c r="C891" s="1487">
        <v>0</v>
      </c>
      <c r="D891" s="1487">
        <v>0</v>
      </c>
      <c r="E891" s="1650">
        <f t="shared" si="13"/>
        <v>13</v>
      </c>
    </row>
    <row r="892" spans="2:5" ht="16.5" hidden="1" customHeight="1">
      <c r="B892" s="1486">
        <v>889</v>
      </c>
      <c r="C892" s="1487">
        <v>0</v>
      </c>
      <c r="D892" s="1487">
        <v>0</v>
      </c>
      <c r="E892" s="1650">
        <f t="shared" si="13"/>
        <v>14</v>
      </c>
    </row>
    <row r="893" spans="2:5" ht="16.5" hidden="1" customHeight="1">
      <c r="B893" s="1486">
        <v>890</v>
      </c>
      <c r="C893" s="1487">
        <v>0</v>
      </c>
      <c r="D893" s="1487">
        <v>0</v>
      </c>
      <c r="E893" s="1650">
        <f t="shared" si="13"/>
        <v>15</v>
      </c>
    </row>
    <row r="894" spans="2:5" ht="16.5" hidden="1" customHeight="1">
      <c r="B894" s="1486">
        <v>891</v>
      </c>
      <c r="C894" s="1487">
        <v>0</v>
      </c>
      <c r="D894" s="1487">
        <v>0</v>
      </c>
      <c r="E894" s="1650">
        <f t="shared" si="13"/>
        <v>16</v>
      </c>
    </row>
    <row r="895" spans="2:5" ht="16.5" hidden="1" customHeight="1">
      <c r="B895" s="1486">
        <v>892</v>
      </c>
      <c r="C895" s="1487">
        <v>0</v>
      </c>
      <c r="D895" s="1487">
        <v>0</v>
      </c>
      <c r="E895" s="1650">
        <f t="shared" si="13"/>
        <v>17</v>
      </c>
    </row>
    <row r="896" spans="2:5" ht="16.5" hidden="1" customHeight="1">
      <c r="B896" s="1486">
        <v>893</v>
      </c>
      <c r="C896" s="1487">
        <v>0</v>
      </c>
      <c r="D896" s="1487">
        <v>0</v>
      </c>
      <c r="E896" s="1650">
        <f t="shared" si="13"/>
        <v>18</v>
      </c>
    </row>
    <row r="897" spans="2:5" ht="16.5" hidden="1" customHeight="1">
      <c r="B897" s="1486">
        <v>894</v>
      </c>
      <c r="C897" s="1487">
        <v>0</v>
      </c>
      <c r="D897" s="1487">
        <v>0</v>
      </c>
      <c r="E897" s="1650">
        <f t="shared" si="13"/>
        <v>19</v>
      </c>
    </row>
    <row r="898" spans="2:5" ht="16.5" hidden="1" customHeight="1">
      <c r="B898" s="1486">
        <v>895</v>
      </c>
      <c r="C898" s="1487">
        <v>0</v>
      </c>
      <c r="D898" s="1487">
        <v>0</v>
      </c>
      <c r="E898" s="1650">
        <f t="shared" si="13"/>
        <v>20</v>
      </c>
    </row>
    <row r="899" spans="2:5" ht="16.5" hidden="1" customHeight="1">
      <c r="B899" s="1486">
        <v>896</v>
      </c>
      <c r="C899" s="1487">
        <v>0</v>
      </c>
      <c r="D899" s="1487">
        <v>0</v>
      </c>
      <c r="E899" s="1650">
        <f t="shared" si="13"/>
        <v>21</v>
      </c>
    </row>
    <row r="900" spans="2:5" ht="16.5" hidden="1" customHeight="1">
      <c r="B900" s="1486">
        <v>897</v>
      </c>
      <c r="C900" s="1487">
        <v>0</v>
      </c>
      <c r="D900" s="1487">
        <v>0</v>
      </c>
      <c r="E900" s="1650">
        <f t="shared" ref="E900:E963" si="14">MOD(ROW()-3,25)</f>
        <v>22</v>
      </c>
    </row>
    <row r="901" spans="2:5" ht="16.5" hidden="1" customHeight="1">
      <c r="B901" s="1486">
        <v>898</v>
      </c>
      <c r="C901" s="1487">
        <v>0</v>
      </c>
      <c r="D901" s="1487">
        <v>0</v>
      </c>
      <c r="E901" s="1650">
        <f t="shared" si="14"/>
        <v>23</v>
      </c>
    </row>
    <row r="902" spans="2:5" ht="16.5" hidden="1" customHeight="1">
      <c r="B902" s="1486">
        <v>899</v>
      </c>
      <c r="C902" s="1487">
        <v>0</v>
      </c>
      <c r="D902" s="1487">
        <v>0</v>
      </c>
      <c r="E902" s="1650">
        <f t="shared" si="14"/>
        <v>24</v>
      </c>
    </row>
    <row r="903" spans="2:5" ht="16.5" customHeight="1">
      <c r="B903" s="1486">
        <v>900</v>
      </c>
      <c r="C903" s="1487">
        <f>C853+1250</f>
        <v>22500</v>
      </c>
      <c r="D903" s="1487">
        <v>0</v>
      </c>
      <c r="E903" s="1650">
        <f t="shared" si="14"/>
        <v>0</v>
      </c>
    </row>
    <row r="904" spans="2:5" ht="16.5" hidden="1" customHeight="1">
      <c r="B904" s="1486">
        <v>901</v>
      </c>
      <c r="C904" s="1487">
        <v>0</v>
      </c>
      <c r="D904" s="1487">
        <v>0</v>
      </c>
      <c r="E904" s="1650">
        <f t="shared" si="14"/>
        <v>1</v>
      </c>
    </row>
    <row r="905" spans="2:5" ht="16.5" hidden="1" customHeight="1">
      <c r="B905" s="1486">
        <v>902</v>
      </c>
      <c r="C905" s="1487">
        <v>0</v>
      </c>
      <c r="D905" s="1487">
        <v>0</v>
      </c>
      <c r="E905" s="1650">
        <f t="shared" si="14"/>
        <v>2</v>
      </c>
    </row>
    <row r="906" spans="2:5" ht="16.5" hidden="1" customHeight="1">
      <c r="B906" s="1486">
        <v>903</v>
      </c>
      <c r="C906" s="1487">
        <v>0</v>
      </c>
      <c r="D906" s="1487">
        <v>0</v>
      </c>
      <c r="E906" s="1650">
        <f t="shared" si="14"/>
        <v>3</v>
      </c>
    </row>
    <row r="907" spans="2:5" ht="16.5" hidden="1" customHeight="1">
      <c r="B907" s="1486">
        <v>904</v>
      </c>
      <c r="C907" s="1487">
        <v>0</v>
      </c>
      <c r="D907" s="1487">
        <v>0</v>
      </c>
      <c r="E907" s="1650">
        <f t="shared" si="14"/>
        <v>4</v>
      </c>
    </row>
    <row r="908" spans="2:5" ht="16.5" hidden="1" customHeight="1">
      <c r="B908" s="1486">
        <v>905</v>
      </c>
      <c r="C908" s="1487">
        <v>0</v>
      </c>
      <c r="D908" s="1487">
        <v>0</v>
      </c>
      <c r="E908" s="1650">
        <f t="shared" si="14"/>
        <v>5</v>
      </c>
    </row>
    <row r="909" spans="2:5" ht="16.5" hidden="1" customHeight="1">
      <c r="B909" s="1486">
        <v>906</v>
      </c>
      <c r="C909" s="1487">
        <v>0</v>
      </c>
      <c r="D909" s="1487">
        <v>0</v>
      </c>
      <c r="E909" s="1650">
        <f t="shared" si="14"/>
        <v>6</v>
      </c>
    </row>
    <row r="910" spans="2:5" ht="16.5" hidden="1" customHeight="1">
      <c r="B910" s="1486">
        <v>907</v>
      </c>
      <c r="C910" s="1487">
        <v>0</v>
      </c>
      <c r="D910" s="1487">
        <v>0</v>
      </c>
      <c r="E910" s="1650">
        <f t="shared" si="14"/>
        <v>7</v>
      </c>
    </row>
    <row r="911" spans="2:5" ht="16.5" hidden="1" customHeight="1">
      <c r="B911" s="1486">
        <v>908</v>
      </c>
      <c r="C911" s="1487">
        <v>0</v>
      </c>
      <c r="D911" s="1487">
        <v>0</v>
      </c>
      <c r="E911" s="1650">
        <f t="shared" si="14"/>
        <v>8</v>
      </c>
    </row>
    <row r="912" spans="2:5" ht="16.5" hidden="1" customHeight="1">
      <c r="B912" s="1486">
        <v>909</v>
      </c>
      <c r="C912" s="1487">
        <v>0</v>
      </c>
      <c r="D912" s="1487">
        <v>0</v>
      </c>
      <c r="E912" s="1650">
        <f t="shared" si="14"/>
        <v>9</v>
      </c>
    </row>
    <row r="913" spans="2:5" ht="16.5" hidden="1" customHeight="1">
      <c r="B913" s="1486">
        <v>910</v>
      </c>
      <c r="C913" s="1487">
        <v>0</v>
      </c>
      <c r="D913" s="1487">
        <v>0</v>
      </c>
      <c r="E913" s="1650">
        <f t="shared" si="14"/>
        <v>10</v>
      </c>
    </row>
    <row r="914" spans="2:5" ht="16.5" hidden="1" customHeight="1">
      <c r="B914" s="1486">
        <v>911</v>
      </c>
      <c r="C914" s="1487">
        <v>0</v>
      </c>
      <c r="D914" s="1487">
        <v>0</v>
      </c>
      <c r="E914" s="1650">
        <f t="shared" si="14"/>
        <v>11</v>
      </c>
    </row>
    <row r="915" spans="2:5" ht="16.5" hidden="1" customHeight="1">
      <c r="B915" s="1486">
        <v>912</v>
      </c>
      <c r="C915" s="1487">
        <v>0</v>
      </c>
      <c r="D915" s="1487">
        <v>0</v>
      </c>
      <c r="E915" s="1650">
        <f t="shared" si="14"/>
        <v>12</v>
      </c>
    </row>
    <row r="916" spans="2:5" ht="16.5" hidden="1" customHeight="1">
      <c r="B916" s="1486">
        <v>913</v>
      </c>
      <c r="C916" s="1487">
        <v>0</v>
      </c>
      <c r="D916" s="1487">
        <v>0</v>
      </c>
      <c r="E916" s="1650">
        <f t="shared" si="14"/>
        <v>13</v>
      </c>
    </row>
    <row r="917" spans="2:5" ht="16.5" hidden="1" customHeight="1">
      <c r="B917" s="1486">
        <v>914</v>
      </c>
      <c r="C917" s="1487">
        <v>0</v>
      </c>
      <c r="D917" s="1487">
        <v>0</v>
      </c>
      <c r="E917" s="1650">
        <f t="shared" si="14"/>
        <v>14</v>
      </c>
    </row>
    <row r="918" spans="2:5" ht="16.5" hidden="1" customHeight="1">
      <c r="B918" s="1486">
        <v>915</v>
      </c>
      <c r="C918" s="1487">
        <v>0</v>
      </c>
      <c r="D918" s="1487">
        <v>0</v>
      </c>
      <c r="E918" s="1650">
        <f t="shared" si="14"/>
        <v>15</v>
      </c>
    </row>
    <row r="919" spans="2:5" ht="16.5" hidden="1" customHeight="1">
      <c r="B919" s="1486">
        <v>916</v>
      </c>
      <c r="C919" s="1487">
        <v>0</v>
      </c>
      <c r="D919" s="1487">
        <v>0</v>
      </c>
      <c r="E919" s="1650">
        <f t="shared" si="14"/>
        <v>16</v>
      </c>
    </row>
    <row r="920" spans="2:5" ht="16.5" hidden="1" customHeight="1">
      <c r="B920" s="1486">
        <v>917</v>
      </c>
      <c r="C920" s="1487">
        <v>0</v>
      </c>
      <c r="D920" s="1487">
        <v>0</v>
      </c>
      <c r="E920" s="1650">
        <f t="shared" si="14"/>
        <v>17</v>
      </c>
    </row>
    <row r="921" spans="2:5" ht="16.5" hidden="1" customHeight="1">
      <c r="B921" s="1486">
        <v>918</v>
      </c>
      <c r="C921" s="1487">
        <v>0</v>
      </c>
      <c r="D921" s="1487">
        <v>0</v>
      </c>
      <c r="E921" s="1650">
        <f t="shared" si="14"/>
        <v>18</v>
      </c>
    </row>
    <row r="922" spans="2:5" ht="16.5" hidden="1" customHeight="1">
      <c r="B922" s="1486">
        <v>919</v>
      </c>
      <c r="C922" s="1487">
        <v>0</v>
      </c>
      <c r="D922" s="1487">
        <v>0</v>
      </c>
      <c r="E922" s="1650">
        <f t="shared" si="14"/>
        <v>19</v>
      </c>
    </row>
    <row r="923" spans="2:5" ht="16.5" hidden="1" customHeight="1">
      <c r="B923" s="1486">
        <v>920</v>
      </c>
      <c r="C923" s="1487">
        <v>0</v>
      </c>
      <c r="D923" s="1487">
        <v>0</v>
      </c>
      <c r="E923" s="1650">
        <f t="shared" si="14"/>
        <v>20</v>
      </c>
    </row>
    <row r="924" spans="2:5" ht="16.5" hidden="1" customHeight="1">
      <c r="B924" s="1486">
        <v>921</v>
      </c>
      <c r="C924" s="1487">
        <v>0</v>
      </c>
      <c r="D924" s="1487">
        <v>0</v>
      </c>
      <c r="E924" s="1650">
        <f t="shared" si="14"/>
        <v>21</v>
      </c>
    </row>
    <row r="925" spans="2:5" ht="16.5" hidden="1" customHeight="1">
      <c r="B925" s="1486">
        <v>922</v>
      </c>
      <c r="C925" s="1487">
        <v>0</v>
      </c>
      <c r="D925" s="1487">
        <v>0</v>
      </c>
      <c r="E925" s="1650">
        <f t="shared" si="14"/>
        <v>22</v>
      </c>
    </row>
    <row r="926" spans="2:5" ht="16.5" hidden="1" customHeight="1">
      <c r="B926" s="1486">
        <v>923</v>
      </c>
      <c r="C926" s="1487">
        <v>0</v>
      </c>
      <c r="D926" s="1487">
        <v>0</v>
      </c>
      <c r="E926" s="1650">
        <f t="shared" si="14"/>
        <v>23</v>
      </c>
    </row>
    <row r="927" spans="2:5" ht="16.5" hidden="1" customHeight="1">
      <c r="B927" s="1486">
        <v>924</v>
      </c>
      <c r="C927" s="1487">
        <v>0</v>
      </c>
      <c r="D927" s="1487">
        <v>0</v>
      </c>
      <c r="E927" s="1650">
        <f t="shared" si="14"/>
        <v>24</v>
      </c>
    </row>
    <row r="928" spans="2:5" ht="16.5" customHeight="1">
      <c r="B928" s="1486">
        <v>925</v>
      </c>
      <c r="C928" s="1487">
        <v>0</v>
      </c>
      <c r="D928" s="1487">
        <f>D878+75</f>
        <v>1425</v>
      </c>
      <c r="E928" s="1650">
        <f t="shared" si="14"/>
        <v>0</v>
      </c>
    </row>
    <row r="929" spans="2:5" ht="16.5" hidden="1" customHeight="1">
      <c r="B929" s="1486">
        <v>926</v>
      </c>
      <c r="C929" s="1487">
        <v>0</v>
      </c>
      <c r="D929" s="1487">
        <v>0</v>
      </c>
      <c r="E929" s="1650">
        <f t="shared" si="14"/>
        <v>1</v>
      </c>
    </row>
    <row r="930" spans="2:5" ht="16.5" hidden="1" customHeight="1">
      <c r="B930" s="1486">
        <v>927</v>
      </c>
      <c r="C930" s="1487">
        <v>0</v>
      </c>
      <c r="D930" s="1487">
        <v>0</v>
      </c>
      <c r="E930" s="1650">
        <f t="shared" si="14"/>
        <v>2</v>
      </c>
    </row>
    <row r="931" spans="2:5" ht="16.5" hidden="1" customHeight="1">
      <c r="B931" s="1486">
        <v>928</v>
      </c>
      <c r="C931" s="1487">
        <v>0</v>
      </c>
      <c r="D931" s="1487">
        <v>0</v>
      </c>
      <c r="E931" s="1650">
        <f t="shared" si="14"/>
        <v>3</v>
      </c>
    </row>
    <row r="932" spans="2:5" ht="16.5" hidden="1" customHeight="1">
      <c r="B932" s="1486">
        <v>929</v>
      </c>
      <c r="C932" s="1487">
        <v>0</v>
      </c>
      <c r="D932" s="1487">
        <v>0</v>
      </c>
      <c r="E932" s="1650">
        <f t="shared" si="14"/>
        <v>4</v>
      </c>
    </row>
    <row r="933" spans="2:5" ht="16.5" hidden="1" customHeight="1">
      <c r="B933" s="1486">
        <v>930</v>
      </c>
      <c r="C933" s="1487">
        <v>0</v>
      </c>
      <c r="D933" s="1487">
        <v>0</v>
      </c>
      <c r="E933" s="1650">
        <f t="shared" si="14"/>
        <v>5</v>
      </c>
    </row>
    <row r="934" spans="2:5" ht="16.5" hidden="1" customHeight="1">
      <c r="B934" s="1486">
        <v>931</v>
      </c>
      <c r="C934" s="1487">
        <v>0</v>
      </c>
      <c r="D934" s="1487">
        <v>0</v>
      </c>
      <c r="E934" s="1650">
        <f t="shared" si="14"/>
        <v>6</v>
      </c>
    </row>
    <row r="935" spans="2:5" ht="16.5" hidden="1" customHeight="1">
      <c r="B935" s="1486">
        <v>932</v>
      </c>
      <c r="C935" s="1487">
        <v>0</v>
      </c>
      <c r="D935" s="1487">
        <v>0</v>
      </c>
      <c r="E935" s="1650">
        <f t="shared" si="14"/>
        <v>7</v>
      </c>
    </row>
    <row r="936" spans="2:5" ht="16.5" hidden="1" customHeight="1">
      <c r="B936" s="1486">
        <v>933</v>
      </c>
      <c r="C936" s="1487">
        <v>0</v>
      </c>
      <c r="D936" s="1487">
        <v>0</v>
      </c>
      <c r="E936" s="1650">
        <f t="shared" si="14"/>
        <v>8</v>
      </c>
    </row>
    <row r="937" spans="2:5" ht="16.5" hidden="1" customHeight="1">
      <c r="B937" s="1486">
        <v>934</v>
      </c>
      <c r="C937" s="1487">
        <v>0</v>
      </c>
      <c r="D937" s="1487">
        <v>0</v>
      </c>
      <c r="E937" s="1650">
        <f t="shared" si="14"/>
        <v>9</v>
      </c>
    </row>
    <row r="938" spans="2:5" ht="16.5" hidden="1" customHeight="1">
      <c r="B938" s="1486">
        <v>935</v>
      </c>
      <c r="C938" s="1487">
        <v>0</v>
      </c>
      <c r="D938" s="1487">
        <v>0</v>
      </c>
      <c r="E938" s="1650">
        <f t="shared" si="14"/>
        <v>10</v>
      </c>
    </row>
    <row r="939" spans="2:5" ht="16.5" hidden="1" customHeight="1">
      <c r="B939" s="1486">
        <v>936</v>
      </c>
      <c r="C939" s="1487">
        <v>0</v>
      </c>
      <c r="D939" s="1487">
        <v>0</v>
      </c>
      <c r="E939" s="1650">
        <f t="shared" si="14"/>
        <v>11</v>
      </c>
    </row>
    <row r="940" spans="2:5" ht="16.5" hidden="1" customHeight="1">
      <c r="B940" s="1486">
        <v>937</v>
      </c>
      <c r="C940" s="1487">
        <v>0</v>
      </c>
      <c r="D940" s="1487">
        <v>0</v>
      </c>
      <c r="E940" s="1650">
        <f t="shared" si="14"/>
        <v>12</v>
      </c>
    </row>
    <row r="941" spans="2:5" ht="16.5" hidden="1" customHeight="1">
      <c r="B941" s="1486">
        <v>938</v>
      </c>
      <c r="C941" s="1487">
        <v>0</v>
      </c>
      <c r="D941" s="1487">
        <v>0</v>
      </c>
      <c r="E941" s="1650">
        <f t="shared" si="14"/>
        <v>13</v>
      </c>
    </row>
    <row r="942" spans="2:5" ht="16.5" hidden="1" customHeight="1">
      <c r="B942" s="1486">
        <v>939</v>
      </c>
      <c r="C942" s="1487">
        <v>0</v>
      </c>
      <c r="D942" s="1487">
        <v>0</v>
      </c>
      <c r="E942" s="1650">
        <f t="shared" si="14"/>
        <v>14</v>
      </c>
    </row>
    <row r="943" spans="2:5" ht="16.5" hidden="1" customHeight="1">
      <c r="B943" s="1486">
        <v>940</v>
      </c>
      <c r="C943" s="1487">
        <v>0</v>
      </c>
      <c r="D943" s="1487">
        <v>0</v>
      </c>
      <c r="E943" s="1650">
        <f t="shared" si="14"/>
        <v>15</v>
      </c>
    </row>
    <row r="944" spans="2:5" ht="16.5" hidden="1" customHeight="1">
      <c r="B944" s="1486">
        <v>941</v>
      </c>
      <c r="C944" s="1487">
        <v>0</v>
      </c>
      <c r="D944" s="1487">
        <v>0</v>
      </c>
      <c r="E944" s="1650">
        <f t="shared" si="14"/>
        <v>16</v>
      </c>
    </row>
    <row r="945" spans="2:5" ht="16.5" hidden="1" customHeight="1">
      <c r="B945" s="1486">
        <v>942</v>
      </c>
      <c r="C945" s="1487">
        <v>0</v>
      </c>
      <c r="D945" s="1487">
        <v>0</v>
      </c>
      <c r="E945" s="1650">
        <f t="shared" si="14"/>
        <v>17</v>
      </c>
    </row>
    <row r="946" spans="2:5" ht="16.5" hidden="1" customHeight="1">
      <c r="B946" s="1486">
        <v>943</v>
      </c>
      <c r="C946" s="1487">
        <v>0</v>
      </c>
      <c r="D946" s="1487">
        <v>0</v>
      </c>
      <c r="E946" s="1650">
        <f t="shared" si="14"/>
        <v>18</v>
      </c>
    </row>
    <row r="947" spans="2:5" ht="16.5" hidden="1" customHeight="1">
      <c r="B947" s="1486">
        <v>944</v>
      </c>
      <c r="C947" s="1487">
        <v>0</v>
      </c>
      <c r="D947" s="1487">
        <v>0</v>
      </c>
      <c r="E947" s="1650">
        <f t="shared" si="14"/>
        <v>19</v>
      </c>
    </row>
    <row r="948" spans="2:5" ht="16.5" hidden="1" customHeight="1">
      <c r="B948" s="1486">
        <v>945</v>
      </c>
      <c r="C948" s="1487">
        <v>0</v>
      </c>
      <c r="D948" s="1487">
        <v>0</v>
      </c>
      <c r="E948" s="1650">
        <f t="shared" si="14"/>
        <v>20</v>
      </c>
    </row>
    <row r="949" spans="2:5" ht="16.5" hidden="1" customHeight="1">
      <c r="B949" s="1486">
        <v>946</v>
      </c>
      <c r="C949" s="1487">
        <v>0</v>
      </c>
      <c r="D949" s="1487">
        <v>0</v>
      </c>
      <c r="E949" s="1650">
        <f t="shared" si="14"/>
        <v>21</v>
      </c>
    </row>
    <row r="950" spans="2:5" ht="16.5" hidden="1" customHeight="1">
      <c r="B950" s="1486">
        <v>947</v>
      </c>
      <c r="C950" s="1487">
        <v>0</v>
      </c>
      <c r="D950" s="1487">
        <v>0</v>
      </c>
      <c r="E950" s="1650">
        <f t="shared" si="14"/>
        <v>22</v>
      </c>
    </row>
    <row r="951" spans="2:5" ht="16.5" hidden="1" customHeight="1">
      <c r="B951" s="1486">
        <v>948</v>
      </c>
      <c r="C951" s="1487">
        <v>0</v>
      </c>
      <c r="D951" s="1487">
        <v>0</v>
      </c>
      <c r="E951" s="1650">
        <f t="shared" si="14"/>
        <v>23</v>
      </c>
    </row>
    <row r="952" spans="2:5" ht="16.5" hidden="1" customHeight="1">
      <c r="B952" s="1486">
        <v>949</v>
      </c>
      <c r="C952" s="1487">
        <v>0</v>
      </c>
      <c r="D952" s="1487">
        <v>0</v>
      </c>
      <c r="E952" s="1650">
        <f t="shared" si="14"/>
        <v>24</v>
      </c>
    </row>
    <row r="953" spans="2:5" ht="16.5" customHeight="1">
      <c r="B953" s="1486">
        <v>950</v>
      </c>
      <c r="C953" s="1487">
        <f>C903+1250</f>
        <v>23750</v>
      </c>
      <c r="D953" s="1487">
        <v>0</v>
      </c>
      <c r="E953" s="1650">
        <f t="shared" si="14"/>
        <v>0</v>
      </c>
    </row>
    <row r="954" spans="2:5" ht="16.5" hidden="1" customHeight="1">
      <c r="B954" s="1486">
        <v>951</v>
      </c>
      <c r="C954" s="1487">
        <v>0</v>
      </c>
      <c r="D954" s="1487">
        <v>0</v>
      </c>
      <c r="E954" s="1650">
        <f t="shared" si="14"/>
        <v>1</v>
      </c>
    </row>
    <row r="955" spans="2:5" ht="16.5" hidden="1" customHeight="1">
      <c r="B955" s="1486">
        <v>952</v>
      </c>
      <c r="C955" s="1487">
        <v>0</v>
      </c>
      <c r="D955" s="1487">
        <v>0</v>
      </c>
      <c r="E955" s="1650">
        <f t="shared" si="14"/>
        <v>2</v>
      </c>
    </row>
    <row r="956" spans="2:5" ht="16.5" hidden="1" customHeight="1">
      <c r="B956" s="1486">
        <v>953</v>
      </c>
      <c r="C956" s="1487">
        <v>0</v>
      </c>
      <c r="D956" s="1487">
        <v>0</v>
      </c>
      <c r="E956" s="1650">
        <f t="shared" si="14"/>
        <v>3</v>
      </c>
    </row>
    <row r="957" spans="2:5" ht="16.5" hidden="1" customHeight="1">
      <c r="B957" s="1486">
        <v>954</v>
      </c>
      <c r="C957" s="1487">
        <v>0</v>
      </c>
      <c r="D957" s="1487">
        <v>0</v>
      </c>
      <c r="E957" s="1650">
        <f t="shared" si="14"/>
        <v>4</v>
      </c>
    </row>
    <row r="958" spans="2:5" ht="16.5" hidden="1" customHeight="1">
      <c r="B958" s="1486">
        <v>955</v>
      </c>
      <c r="C958" s="1487">
        <v>0</v>
      </c>
      <c r="D958" s="1487">
        <v>0</v>
      </c>
      <c r="E958" s="1650">
        <f t="shared" si="14"/>
        <v>5</v>
      </c>
    </row>
    <row r="959" spans="2:5" ht="16.5" hidden="1" customHeight="1">
      <c r="B959" s="1486">
        <v>956</v>
      </c>
      <c r="C959" s="1487">
        <v>0</v>
      </c>
      <c r="D959" s="1487">
        <v>0</v>
      </c>
      <c r="E959" s="1650">
        <f t="shared" si="14"/>
        <v>6</v>
      </c>
    </row>
    <row r="960" spans="2:5" ht="16.5" hidden="1" customHeight="1">
      <c r="B960" s="1486">
        <v>957</v>
      </c>
      <c r="C960" s="1487">
        <v>0</v>
      </c>
      <c r="D960" s="1487">
        <v>0</v>
      </c>
      <c r="E960" s="1650">
        <f t="shared" si="14"/>
        <v>7</v>
      </c>
    </row>
    <row r="961" spans="2:5" ht="16.5" hidden="1" customHeight="1">
      <c r="B961" s="1486">
        <v>958</v>
      </c>
      <c r="C961" s="1487">
        <v>0</v>
      </c>
      <c r="D961" s="1487">
        <v>0</v>
      </c>
      <c r="E961" s="1650">
        <f t="shared" si="14"/>
        <v>8</v>
      </c>
    </row>
    <row r="962" spans="2:5" ht="16.5" hidden="1" customHeight="1">
      <c r="B962" s="1486">
        <v>959</v>
      </c>
      <c r="C962" s="1487">
        <v>0</v>
      </c>
      <c r="D962" s="1487">
        <v>0</v>
      </c>
      <c r="E962" s="1650">
        <f t="shared" si="14"/>
        <v>9</v>
      </c>
    </row>
    <row r="963" spans="2:5" ht="16.5" hidden="1" customHeight="1">
      <c r="B963" s="1486">
        <v>960</v>
      </c>
      <c r="C963" s="1487">
        <v>0</v>
      </c>
      <c r="D963" s="1487">
        <v>0</v>
      </c>
      <c r="E963" s="1650">
        <f t="shared" si="14"/>
        <v>10</v>
      </c>
    </row>
    <row r="964" spans="2:5" ht="16.5" hidden="1" customHeight="1">
      <c r="B964" s="1486">
        <v>961</v>
      </c>
      <c r="C964" s="1487">
        <v>0</v>
      </c>
      <c r="D964" s="1487">
        <v>0</v>
      </c>
      <c r="E964" s="1650">
        <f t="shared" ref="E964:E1027" si="15">MOD(ROW()-3,25)</f>
        <v>11</v>
      </c>
    </row>
    <row r="965" spans="2:5" ht="16.5" hidden="1" customHeight="1">
      <c r="B965" s="1486">
        <v>962</v>
      </c>
      <c r="C965" s="1487">
        <v>0</v>
      </c>
      <c r="D965" s="1487">
        <v>0</v>
      </c>
      <c r="E965" s="1650">
        <f t="shared" si="15"/>
        <v>12</v>
      </c>
    </row>
    <row r="966" spans="2:5" ht="16.5" hidden="1" customHeight="1">
      <c r="B966" s="1486">
        <v>963</v>
      </c>
      <c r="C966" s="1487">
        <v>0</v>
      </c>
      <c r="D966" s="1487">
        <v>0</v>
      </c>
      <c r="E966" s="1650">
        <f t="shared" si="15"/>
        <v>13</v>
      </c>
    </row>
    <row r="967" spans="2:5" ht="16.5" hidden="1" customHeight="1">
      <c r="B967" s="1486">
        <v>964</v>
      </c>
      <c r="C967" s="1487">
        <v>0</v>
      </c>
      <c r="D967" s="1487">
        <v>0</v>
      </c>
      <c r="E967" s="1650">
        <f t="shared" si="15"/>
        <v>14</v>
      </c>
    </row>
    <row r="968" spans="2:5" ht="16.5" hidden="1" customHeight="1">
      <c r="B968" s="1486">
        <v>965</v>
      </c>
      <c r="C968" s="1487">
        <v>0</v>
      </c>
      <c r="D968" s="1487">
        <v>0</v>
      </c>
      <c r="E968" s="1650">
        <f t="shared" si="15"/>
        <v>15</v>
      </c>
    </row>
    <row r="969" spans="2:5" ht="16.5" hidden="1" customHeight="1">
      <c r="B969" s="1486">
        <v>966</v>
      </c>
      <c r="C969" s="1487">
        <v>0</v>
      </c>
      <c r="D969" s="1487">
        <v>0</v>
      </c>
      <c r="E969" s="1650">
        <f t="shared" si="15"/>
        <v>16</v>
      </c>
    </row>
    <row r="970" spans="2:5" ht="16.5" hidden="1" customHeight="1">
      <c r="B970" s="1486">
        <v>967</v>
      </c>
      <c r="C970" s="1487">
        <v>0</v>
      </c>
      <c r="D970" s="1487">
        <v>0</v>
      </c>
      <c r="E970" s="1650">
        <f t="shared" si="15"/>
        <v>17</v>
      </c>
    </row>
    <row r="971" spans="2:5" ht="16.5" hidden="1" customHeight="1">
      <c r="B971" s="1486">
        <v>968</v>
      </c>
      <c r="C971" s="1487">
        <v>0</v>
      </c>
      <c r="D971" s="1487">
        <v>0</v>
      </c>
      <c r="E971" s="1650">
        <f t="shared" si="15"/>
        <v>18</v>
      </c>
    </row>
    <row r="972" spans="2:5" ht="16.5" hidden="1" customHeight="1">
      <c r="B972" s="1486">
        <v>969</v>
      </c>
      <c r="C972" s="1487">
        <v>0</v>
      </c>
      <c r="D972" s="1487">
        <v>0</v>
      </c>
      <c r="E972" s="1650">
        <f t="shared" si="15"/>
        <v>19</v>
      </c>
    </row>
    <row r="973" spans="2:5" ht="16.5" hidden="1" customHeight="1">
      <c r="B973" s="1486">
        <v>970</v>
      </c>
      <c r="C973" s="1487">
        <v>0</v>
      </c>
      <c r="D973" s="1487">
        <v>0</v>
      </c>
      <c r="E973" s="1650">
        <f t="shared" si="15"/>
        <v>20</v>
      </c>
    </row>
    <row r="974" spans="2:5" ht="16.5" hidden="1" customHeight="1">
      <c r="B974" s="1486">
        <v>971</v>
      </c>
      <c r="C974" s="1487">
        <v>0</v>
      </c>
      <c r="D974" s="1487">
        <v>0</v>
      </c>
      <c r="E974" s="1650">
        <f t="shared" si="15"/>
        <v>21</v>
      </c>
    </row>
    <row r="975" spans="2:5" ht="16.5" hidden="1" customHeight="1">
      <c r="B975" s="1486">
        <v>972</v>
      </c>
      <c r="C975" s="1487">
        <v>0</v>
      </c>
      <c r="D975" s="1487">
        <v>0</v>
      </c>
      <c r="E975" s="1650">
        <f t="shared" si="15"/>
        <v>22</v>
      </c>
    </row>
    <row r="976" spans="2:5" ht="16.5" hidden="1" customHeight="1">
      <c r="B976" s="1486">
        <v>973</v>
      </c>
      <c r="C976" s="1487">
        <v>0</v>
      </c>
      <c r="D976" s="1487">
        <v>0</v>
      </c>
      <c r="E976" s="1650">
        <f t="shared" si="15"/>
        <v>23</v>
      </c>
    </row>
    <row r="977" spans="2:5" ht="16.5" hidden="1" customHeight="1">
      <c r="B977" s="1486">
        <v>974</v>
      </c>
      <c r="C977" s="1487">
        <v>0</v>
      </c>
      <c r="D977" s="1487">
        <v>0</v>
      </c>
      <c r="E977" s="1650">
        <f t="shared" si="15"/>
        <v>24</v>
      </c>
    </row>
    <row r="978" spans="2:5" ht="16.5" customHeight="1">
      <c r="B978" s="1486">
        <v>975</v>
      </c>
      <c r="C978" s="1487">
        <v>0</v>
      </c>
      <c r="D978" s="1487">
        <f>D928+75</f>
        <v>1500</v>
      </c>
      <c r="E978" s="1650">
        <f t="shared" si="15"/>
        <v>0</v>
      </c>
    </row>
    <row r="979" spans="2:5" ht="16.5" hidden="1" customHeight="1">
      <c r="B979" s="1486">
        <v>976</v>
      </c>
      <c r="C979" s="1487">
        <v>0</v>
      </c>
      <c r="D979" s="1487">
        <v>0</v>
      </c>
      <c r="E979" s="1650">
        <f t="shared" si="15"/>
        <v>1</v>
      </c>
    </row>
    <row r="980" spans="2:5" ht="16.5" hidden="1" customHeight="1">
      <c r="B980" s="1486">
        <v>977</v>
      </c>
      <c r="C980" s="1487">
        <v>0</v>
      </c>
      <c r="D980" s="1487">
        <v>0</v>
      </c>
      <c r="E980" s="1650">
        <f t="shared" si="15"/>
        <v>2</v>
      </c>
    </row>
    <row r="981" spans="2:5" ht="16.5" hidden="1" customHeight="1">
      <c r="B981" s="1486">
        <v>978</v>
      </c>
      <c r="C981" s="1487">
        <v>0</v>
      </c>
      <c r="D981" s="1487">
        <v>0</v>
      </c>
      <c r="E981" s="1650">
        <f t="shared" si="15"/>
        <v>3</v>
      </c>
    </row>
    <row r="982" spans="2:5" ht="16.5" hidden="1" customHeight="1">
      <c r="B982" s="1486">
        <v>979</v>
      </c>
      <c r="C982" s="1487">
        <v>0</v>
      </c>
      <c r="D982" s="1487">
        <v>0</v>
      </c>
      <c r="E982" s="1650">
        <f t="shared" si="15"/>
        <v>4</v>
      </c>
    </row>
    <row r="983" spans="2:5" ht="16.5" hidden="1" customHeight="1">
      <c r="B983" s="1486">
        <v>980</v>
      </c>
      <c r="C983" s="1487">
        <v>0</v>
      </c>
      <c r="D983" s="1487">
        <v>0</v>
      </c>
      <c r="E983" s="1650">
        <f t="shared" si="15"/>
        <v>5</v>
      </c>
    </row>
    <row r="984" spans="2:5" ht="16.5" hidden="1" customHeight="1">
      <c r="B984" s="1486">
        <v>981</v>
      </c>
      <c r="C984" s="1487">
        <v>0</v>
      </c>
      <c r="D984" s="1487">
        <v>0</v>
      </c>
      <c r="E984" s="1650">
        <f t="shared" si="15"/>
        <v>6</v>
      </c>
    </row>
    <row r="985" spans="2:5" ht="16.5" hidden="1" customHeight="1">
      <c r="B985" s="1486">
        <v>982</v>
      </c>
      <c r="C985" s="1487">
        <v>0</v>
      </c>
      <c r="D985" s="1487">
        <v>0</v>
      </c>
      <c r="E985" s="1650">
        <f t="shared" si="15"/>
        <v>7</v>
      </c>
    </row>
    <row r="986" spans="2:5" ht="16.5" hidden="1" customHeight="1">
      <c r="B986" s="1486">
        <v>983</v>
      </c>
      <c r="C986" s="1487">
        <v>0</v>
      </c>
      <c r="D986" s="1487">
        <v>0</v>
      </c>
      <c r="E986" s="1650">
        <f t="shared" si="15"/>
        <v>8</v>
      </c>
    </row>
    <row r="987" spans="2:5" ht="16.5" hidden="1" customHeight="1">
      <c r="B987" s="1486">
        <v>984</v>
      </c>
      <c r="C987" s="1487">
        <v>0</v>
      </c>
      <c r="D987" s="1487">
        <v>0</v>
      </c>
      <c r="E987" s="1650">
        <f t="shared" si="15"/>
        <v>9</v>
      </c>
    </row>
    <row r="988" spans="2:5" ht="16.5" hidden="1" customHeight="1">
      <c r="B988" s="1486">
        <v>985</v>
      </c>
      <c r="C988" s="1487">
        <v>0</v>
      </c>
      <c r="D988" s="1487">
        <v>0</v>
      </c>
      <c r="E988" s="1650">
        <f t="shared" si="15"/>
        <v>10</v>
      </c>
    </row>
    <row r="989" spans="2:5" ht="16.5" hidden="1" customHeight="1">
      <c r="B989" s="1486">
        <v>986</v>
      </c>
      <c r="C989" s="1487">
        <v>0</v>
      </c>
      <c r="D989" s="1487">
        <v>0</v>
      </c>
      <c r="E989" s="1650">
        <f t="shared" si="15"/>
        <v>11</v>
      </c>
    </row>
    <row r="990" spans="2:5" ht="16.5" hidden="1" customHeight="1">
      <c r="B990" s="1486">
        <v>987</v>
      </c>
      <c r="C990" s="1487">
        <v>0</v>
      </c>
      <c r="D990" s="1487">
        <v>0</v>
      </c>
      <c r="E990" s="1650">
        <f t="shared" si="15"/>
        <v>12</v>
      </c>
    </row>
    <row r="991" spans="2:5" ht="16.5" hidden="1" customHeight="1">
      <c r="B991" s="1486">
        <v>988</v>
      </c>
      <c r="C991" s="1487">
        <v>0</v>
      </c>
      <c r="D991" s="1487">
        <v>0</v>
      </c>
      <c r="E991" s="1650">
        <f t="shared" si="15"/>
        <v>13</v>
      </c>
    </row>
    <row r="992" spans="2:5" ht="16.5" hidden="1" customHeight="1">
      <c r="B992" s="1486">
        <v>989</v>
      </c>
      <c r="C992" s="1487">
        <v>0</v>
      </c>
      <c r="D992" s="1487">
        <v>0</v>
      </c>
      <c r="E992" s="1650">
        <f t="shared" si="15"/>
        <v>14</v>
      </c>
    </row>
    <row r="993" spans="2:5" ht="16.5" hidden="1" customHeight="1">
      <c r="B993" s="1486">
        <v>990</v>
      </c>
      <c r="C993" s="1487">
        <v>0</v>
      </c>
      <c r="D993" s="1487">
        <v>0</v>
      </c>
      <c r="E993" s="1650">
        <f t="shared" si="15"/>
        <v>15</v>
      </c>
    </row>
    <row r="994" spans="2:5" ht="16.5" hidden="1" customHeight="1">
      <c r="B994" s="1486">
        <v>991</v>
      </c>
      <c r="C994" s="1487">
        <v>0</v>
      </c>
      <c r="D994" s="1487">
        <v>0</v>
      </c>
      <c r="E994" s="1650">
        <f t="shared" si="15"/>
        <v>16</v>
      </c>
    </row>
    <row r="995" spans="2:5" ht="16.5" hidden="1" customHeight="1">
      <c r="B995" s="1486">
        <v>992</v>
      </c>
      <c r="C995" s="1487">
        <v>0</v>
      </c>
      <c r="D995" s="1487">
        <v>0</v>
      </c>
      <c r="E995" s="1650">
        <f t="shared" si="15"/>
        <v>17</v>
      </c>
    </row>
    <row r="996" spans="2:5" ht="16.5" hidden="1" customHeight="1">
      <c r="B996" s="1486">
        <v>993</v>
      </c>
      <c r="C996" s="1487">
        <v>0</v>
      </c>
      <c r="D996" s="1487">
        <v>0</v>
      </c>
      <c r="E996" s="1650">
        <f t="shared" si="15"/>
        <v>18</v>
      </c>
    </row>
    <row r="997" spans="2:5" ht="16.5" hidden="1" customHeight="1">
      <c r="B997" s="1486">
        <v>994</v>
      </c>
      <c r="C997" s="1487">
        <v>0</v>
      </c>
      <c r="D997" s="1487">
        <v>0</v>
      </c>
      <c r="E997" s="1650">
        <f t="shared" si="15"/>
        <v>19</v>
      </c>
    </row>
    <row r="998" spans="2:5" ht="16.5" hidden="1" customHeight="1">
      <c r="B998" s="1486">
        <v>995</v>
      </c>
      <c r="C998" s="1487">
        <v>0</v>
      </c>
      <c r="D998" s="1487">
        <v>0</v>
      </c>
      <c r="E998" s="1650">
        <f t="shared" si="15"/>
        <v>20</v>
      </c>
    </row>
    <row r="999" spans="2:5" ht="16.5" hidden="1" customHeight="1">
      <c r="B999" s="1486">
        <v>996</v>
      </c>
      <c r="C999" s="1487">
        <v>0</v>
      </c>
      <c r="D999" s="1487">
        <v>0</v>
      </c>
      <c r="E999" s="1650">
        <f t="shared" si="15"/>
        <v>21</v>
      </c>
    </row>
    <row r="1000" spans="2:5" ht="16.5" hidden="1" customHeight="1">
      <c r="B1000" s="1486">
        <v>997</v>
      </c>
      <c r="C1000" s="1487">
        <v>0</v>
      </c>
      <c r="D1000" s="1487">
        <v>0</v>
      </c>
      <c r="E1000" s="1650">
        <f t="shared" si="15"/>
        <v>22</v>
      </c>
    </row>
    <row r="1001" spans="2:5" ht="16.5" hidden="1" customHeight="1">
      <c r="B1001" s="1486">
        <v>998</v>
      </c>
      <c r="C1001" s="1487">
        <v>0</v>
      </c>
      <c r="D1001" s="1487">
        <v>0</v>
      </c>
      <c r="E1001" s="1650">
        <f t="shared" si="15"/>
        <v>23</v>
      </c>
    </row>
    <row r="1002" spans="2:5" ht="16.5" hidden="1" customHeight="1">
      <c r="B1002" s="1486">
        <v>999</v>
      </c>
      <c r="C1002" s="1487">
        <v>0</v>
      </c>
      <c r="D1002" s="1487">
        <v>0</v>
      </c>
      <c r="E1002" s="1650">
        <f t="shared" si="15"/>
        <v>24</v>
      </c>
    </row>
    <row r="1003" spans="2:5" ht="16.5" customHeight="1">
      <c r="B1003" s="1486">
        <v>1000</v>
      </c>
      <c r="C1003" s="1487">
        <f>C953+1250</f>
        <v>25000</v>
      </c>
      <c r="D1003" s="1487">
        <v>0</v>
      </c>
      <c r="E1003" s="1650">
        <f t="shared" si="15"/>
        <v>0</v>
      </c>
    </row>
    <row r="1004" spans="2:5" ht="16.5" hidden="1" customHeight="1">
      <c r="B1004" s="1486">
        <v>1001</v>
      </c>
      <c r="C1004" s="1487">
        <v>0</v>
      </c>
      <c r="D1004" s="1487">
        <v>0</v>
      </c>
      <c r="E1004" s="1650">
        <f t="shared" si="15"/>
        <v>1</v>
      </c>
    </row>
    <row r="1005" spans="2:5" ht="16.5" hidden="1" customHeight="1">
      <c r="B1005" s="1486">
        <v>1002</v>
      </c>
      <c r="C1005" s="1487">
        <v>0</v>
      </c>
      <c r="D1005" s="1487">
        <v>0</v>
      </c>
      <c r="E1005" s="1650">
        <f t="shared" si="15"/>
        <v>2</v>
      </c>
    </row>
    <row r="1006" spans="2:5" ht="16.5" hidden="1" customHeight="1">
      <c r="B1006" s="1486">
        <v>1003</v>
      </c>
      <c r="C1006" s="1487">
        <v>0</v>
      </c>
      <c r="D1006" s="1487">
        <v>0</v>
      </c>
      <c r="E1006" s="1650">
        <f t="shared" si="15"/>
        <v>3</v>
      </c>
    </row>
    <row r="1007" spans="2:5" ht="16.5" hidden="1" customHeight="1">
      <c r="B1007" s="1486">
        <v>1004</v>
      </c>
      <c r="C1007" s="1487">
        <v>0</v>
      </c>
      <c r="D1007" s="1487">
        <v>0</v>
      </c>
      <c r="E1007" s="1650">
        <f t="shared" si="15"/>
        <v>4</v>
      </c>
    </row>
    <row r="1008" spans="2:5" ht="16.5" hidden="1" customHeight="1">
      <c r="B1008" s="1486">
        <v>1005</v>
      </c>
      <c r="C1008" s="1487">
        <v>0</v>
      </c>
      <c r="D1008" s="1487">
        <v>0</v>
      </c>
      <c r="E1008" s="1650">
        <f t="shared" si="15"/>
        <v>5</v>
      </c>
    </row>
    <row r="1009" spans="2:5" ht="16.5" hidden="1" customHeight="1">
      <c r="B1009" s="1486">
        <v>1006</v>
      </c>
      <c r="C1009" s="1487">
        <v>0</v>
      </c>
      <c r="D1009" s="1487">
        <v>0</v>
      </c>
      <c r="E1009" s="1650">
        <f t="shared" si="15"/>
        <v>6</v>
      </c>
    </row>
    <row r="1010" spans="2:5" ht="16.5" hidden="1" customHeight="1">
      <c r="B1010" s="1486">
        <v>1007</v>
      </c>
      <c r="C1010" s="1487">
        <v>0</v>
      </c>
      <c r="D1010" s="1487">
        <v>0</v>
      </c>
      <c r="E1010" s="1650">
        <f t="shared" si="15"/>
        <v>7</v>
      </c>
    </row>
    <row r="1011" spans="2:5" ht="16.5" hidden="1" customHeight="1">
      <c r="B1011" s="1486">
        <v>1008</v>
      </c>
      <c r="C1011" s="1487">
        <v>0</v>
      </c>
      <c r="D1011" s="1487">
        <v>0</v>
      </c>
      <c r="E1011" s="1650">
        <f t="shared" si="15"/>
        <v>8</v>
      </c>
    </row>
    <row r="1012" spans="2:5" ht="16.5" hidden="1" customHeight="1">
      <c r="B1012" s="1486">
        <v>1009</v>
      </c>
      <c r="C1012" s="1487">
        <v>0</v>
      </c>
      <c r="D1012" s="1487">
        <v>0</v>
      </c>
      <c r="E1012" s="1650">
        <f t="shared" si="15"/>
        <v>9</v>
      </c>
    </row>
    <row r="1013" spans="2:5" ht="16.5" hidden="1" customHeight="1">
      <c r="B1013" s="1486">
        <v>1010</v>
      </c>
      <c r="C1013" s="1487">
        <v>0</v>
      </c>
      <c r="D1013" s="1487">
        <v>0</v>
      </c>
      <c r="E1013" s="1650">
        <f t="shared" si="15"/>
        <v>10</v>
      </c>
    </row>
    <row r="1014" spans="2:5" ht="16.5" hidden="1" customHeight="1">
      <c r="B1014" s="1486">
        <v>1011</v>
      </c>
      <c r="C1014" s="1487">
        <v>0</v>
      </c>
      <c r="D1014" s="1487">
        <v>0</v>
      </c>
      <c r="E1014" s="1650">
        <f t="shared" si="15"/>
        <v>11</v>
      </c>
    </row>
    <row r="1015" spans="2:5" ht="16.5" hidden="1" customHeight="1">
      <c r="B1015" s="1486">
        <v>1012</v>
      </c>
      <c r="C1015" s="1487">
        <v>0</v>
      </c>
      <c r="D1015" s="1487">
        <v>0</v>
      </c>
      <c r="E1015" s="1650">
        <f t="shared" si="15"/>
        <v>12</v>
      </c>
    </row>
    <row r="1016" spans="2:5" ht="16.5" hidden="1" customHeight="1">
      <c r="B1016" s="1486">
        <v>1013</v>
      </c>
      <c r="C1016" s="1487">
        <v>0</v>
      </c>
      <c r="D1016" s="1487">
        <v>0</v>
      </c>
      <c r="E1016" s="1650">
        <f t="shared" si="15"/>
        <v>13</v>
      </c>
    </row>
    <row r="1017" spans="2:5" ht="16.5" hidden="1" customHeight="1">
      <c r="B1017" s="1486">
        <v>1014</v>
      </c>
      <c r="C1017" s="1487">
        <v>0</v>
      </c>
      <c r="D1017" s="1487">
        <v>0</v>
      </c>
      <c r="E1017" s="1650">
        <f t="shared" si="15"/>
        <v>14</v>
      </c>
    </row>
    <row r="1018" spans="2:5" ht="16.5" hidden="1" customHeight="1">
      <c r="B1018" s="1486">
        <v>1015</v>
      </c>
      <c r="C1018" s="1487">
        <v>0</v>
      </c>
      <c r="D1018" s="1487">
        <v>0</v>
      </c>
      <c r="E1018" s="1650">
        <f t="shared" si="15"/>
        <v>15</v>
      </c>
    </row>
    <row r="1019" spans="2:5" ht="16.5" hidden="1" customHeight="1">
      <c r="B1019" s="1486">
        <v>1016</v>
      </c>
      <c r="C1019" s="1487">
        <v>0</v>
      </c>
      <c r="D1019" s="1487">
        <v>0</v>
      </c>
      <c r="E1019" s="1650">
        <f t="shared" si="15"/>
        <v>16</v>
      </c>
    </row>
    <row r="1020" spans="2:5" ht="16.5" hidden="1" customHeight="1">
      <c r="B1020" s="1486">
        <v>1017</v>
      </c>
      <c r="C1020" s="1487">
        <v>0</v>
      </c>
      <c r="D1020" s="1487">
        <v>0</v>
      </c>
      <c r="E1020" s="1650">
        <f t="shared" si="15"/>
        <v>17</v>
      </c>
    </row>
    <row r="1021" spans="2:5" ht="16.5" hidden="1" customHeight="1">
      <c r="B1021" s="1486">
        <v>1018</v>
      </c>
      <c r="C1021" s="1487">
        <v>0</v>
      </c>
      <c r="D1021" s="1487">
        <v>0</v>
      </c>
      <c r="E1021" s="1650">
        <f t="shared" si="15"/>
        <v>18</v>
      </c>
    </row>
    <row r="1022" spans="2:5" ht="16.5" hidden="1" customHeight="1">
      <c r="B1022" s="1486">
        <v>1019</v>
      </c>
      <c r="C1022" s="1487">
        <v>0</v>
      </c>
      <c r="D1022" s="1487">
        <v>0</v>
      </c>
      <c r="E1022" s="1650">
        <f t="shared" si="15"/>
        <v>19</v>
      </c>
    </row>
    <row r="1023" spans="2:5" ht="16.5" hidden="1" customHeight="1">
      <c r="B1023" s="1486">
        <v>1020</v>
      </c>
      <c r="C1023" s="1487">
        <v>0</v>
      </c>
      <c r="D1023" s="1487">
        <v>0</v>
      </c>
      <c r="E1023" s="1650">
        <f t="shared" si="15"/>
        <v>20</v>
      </c>
    </row>
    <row r="1024" spans="2:5" ht="16.5" hidden="1" customHeight="1">
      <c r="B1024" s="1486">
        <v>1021</v>
      </c>
      <c r="C1024" s="1487">
        <v>0</v>
      </c>
      <c r="D1024" s="1487">
        <v>0</v>
      </c>
      <c r="E1024" s="1650">
        <f t="shared" si="15"/>
        <v>21</v>
      </c>
    </row>
    <row r="1025" spans="2:5" ht="16.5" hidden="1" customHeight="1">
      <c r="B1025" s="1486">
        <v>1022</v>
      </c>
      <c r="C1025" s="1487">
        <v>0</v>
      </c>
      <c r="D1025" s="1487">
        <v>0</v>
      </c>
      <c r="E1025" s="1650">
        <f t="shared" si="15"/>
        <v>22</v>
      </c>
    </row>
    <row r="1026" spans="2:5" ht="16.5" hidden="1" customHeight="1">
      <c r="B1026" s="1486">
        <v>1023</v>
      </c>
      <c r="C1026" s="1487">
        <v>0</v>
      </c>
      <c r="D1026" s="1487">
        <v>0</v>
      </c>
      <c r="E1026" s="1650">
        <f t="shared" si="15"/>
        <v>23</v>
      </c>
    </row>
    <row r="1027" spans="2:5" ht="16.5" hidden="1" customHeight="1">
      <c r="B1027" s="1486">
        <v>1024</v>
      </c>
      <c r="C1027" s="1487">
        <v>0</v>
      </c>
      <c r="D1027" s="1487">
        <v>0</v>
      </c>
      <c r="E1027" s="1650">
        <f t="shared" si="15"/>
        <v>24</v>
      </c>
    </row>
    <row r="1028" spans="2:5" ht="16.5" customHeight="1">
      <c r="B1028" s="1486">
        <v>1025</v>
      </c>
      <c r="C1028" s="1487">
        <v>0</v>
      </c>
      <c r="D1028" s="1487">
        <f>D978+75</f>
        <v>1575</v>
      </c>
      <c r="E1028" s="1650">
        <f t="shared" ref="E1028:E1091" si="16">MOD(ROW()-3,25)</f>
        <v>0</v>
      </c>
    </row>
    <row r="1029" spans="2:5" ht="16.5" hidden="1" customHeight="1">
      <c r="B1029" s="1486">
        <v>1026</v>
      </c>
      <c r="C1029" s="1487">
        <v>0</v>
      </c>
      <c r="D1029" s="1487">
        <v>0</v>
      </c>
      <c r="E1029" s="1650">
        <f t="shared" si="16"/>
        <v>1</v>
      </c>
    </row>
    <row r="1030" spans="2:5" ht="16.5" hidden="1" customHeight="1">
      <c r="B1030" s="1486">
        <v>1027</v>
      </c>
      <c r="C1030" s="1487">
        <v>0</v>
      </c>
      <c r="D1030" s="1487">
        <v>0</v>
      </c>
      <c r="E1030" s="1650">
        <f t="shared" si="16"/>
        <v>2</v>
      </c>
    </row>
    <row r="1031" spans="2:5" ht="16.5" hidden="1" customHeight="1">
      <c r="B1031" s="1486">
        <v>1028</v>
      </c>
      <c r="C1031" s="1487">
        <v>0</v>
      </c>
      <c r="D1031" s="1487">
        <v>0</v>
      </c>
      <c r="E1031" s="1650">
        <f t="shared" si="16"/>
        <v>3</v>
      </c>
    </row>
    <row r="1032" spans="2:5" ht="16.5" hidden="1" customHeight="1">
      <c r="B1032" s="1486">
        <v>1029</v>
      </c>
      <c r="C1032" s="1487">
        <v>0</v>
      </c>
      <c r="D1032" s="1487">
        <v>0</v>
      </c>
      <c r="E1032" s="1650">
        <f t="shared" si="16"/>
        <v>4</v>
      </c>
    </row>
    <row r="1033" spans="2:5" ht="16.5" hidden="1" customHeight="1">
      <c r="B1033" s="1486">
        <v>1030</v>
      </c>
      <c r="C1033" s="1487">
        <v>0</v>
      </c>
      <c r="D1033" s="1487">
        <v>0</v>
      </c>
      <c r="E1033" s="1650">
        <f t="shared" si="16"/>
        <v>5</v>
      </c>
    </row>
    <row r="1034" spans="2:5" ht="16.5" hidden="1" customHeight="1">
      <c r="B1034" s="1486">
        <v>1031</v>
      </c>
      <c r="C1034" s="1487">
        <v>0</v>
      </c>
      <c r="D1034" s="1487">
        <v>0</v>
      </c>
      <c r="E1034" s="1650">
        <f t="shared" si="16"/>
        <v>6</v>
      </c>
    </row>
    <row r="1035" spans="2:5" ht="16.5" hidden="1" customHeight="1">
      <c r="B1035" s="1486">
        <v>1032</v>
      </c>
      <c r="C1035" s="1487">
        <v>0</v>
      </c>
      <c r="D1035" s="1487">
        <v>0</v>
      </c>
      <c r="E1035" s="1650">
        <f t="shared" si="16"/>
        <v>7</v>
      </c>
    </row>
    <row r="1036" spans="2:5" ht="16.5" hidden="1" customHeight="1">
      <c r="B1036" s="1486">
        <v>1033</v>
      </c>
      <c r="C1036" s="1487">
        <v>0</v>
      </c>
      <c r="D1036" s="1487">
        <v>0</v>
      </c>
      <c r="E1036" s="1650">
        <f t="shared" si="16"/>
        <v>8</v>
      </c>
    </row>
    <row r="1037" spans="2:5" ht="16.5" hidden="1" customHeight="1">
      <c r="B1037" s="1486">
        <v>1034</v>
      </c>
      <c r="C1037" s="1487">
        <v>0</v>
      </c>
      <c r="D1037" s="1487">
        <v>0</v>
      </c>
      <c r="E1037" s="1650">
        <f t="shared" si="16"/>
        <v>9</v>
      </c>
    </row>
    <row r="1038" spans="2:5" ht="16.5" hidden="1" customHeight="1">
      <c r="B1038" s="1486">
        <v>1035</v>
      </c>
      <c r="C1038" s="1487">
        <v>0</v>
      </c>
      <c r="D1038" s="1487">
        <v>0</v>
      </c>
      <c r="E1038" s="1650">
        <f t="shared" si="16"/>
        <v>10</v>
      </c>
    </row>
    <row r="1039" spans="2:5" ht="16.5" hidden="1" customHeight="1">
      <c r="B1039" s="1486">
        <v>1036</v>
      </c>
      <c r="C1039" s="1487">
        <v>0</v>
      </c>
      <c r="D1039" s="1487">
        <v>0</v>
      </c>
      <c r="E1039" s="1650">
        <f t="shared" si="16"/>
        <v>11</v>
      </c>
    </row>
    <row r="1040" spans="2:5" ht="16.5" hidden="1" customHeight="1">
      <c r="B1040" s="1486">
        <v>1037</v>
      </c>
      <c r="C1040" s="1487">
        <v>0</v>
      </c>
      <c r="D1040" s="1487">
        <v>0</v>
      </c>
      <c r="E1040" s="1650">
        <f t="shared" si="16"/>
        <v>12</v>
      </c>
    </row>
    <row r="1041" spans="2:5" ht="16.5" hidden="1" customHeight="1">
      <c r="B1041" s="1486">
        <v>1038</v>
      </c>
      <c r="C1041" s="1487">
        <v>0</v>
      </c>
      <c r="D1041" s="1487">
        <v>0</v>
      </c>
      <c r="E1041" s="1650">
        <f t="shared" si="16"/>
        <v>13</v>
      </c>
    </row>
    <row r="1042" spans="2:5" ht="16.5" hidden="1" customHeight="1">
      <c r="B1042" s="1486">
        <v>1039</v>
      </c>
      <c r="C1042" s="1487">
        <v>0</v>
      </c>
      <c r="D1042" s="1487">
        <v>0</v>
      </c>
      <c r="E1042" s="1650">
        <f t="shared" si="16"/>
        <v>14</v>
      </c>
    </row>
    <row r="1043" spans="2:5" ht="16.5" hidden="1" customHeight="1">
      <c r="B1043" s="1486">
        <v>1040</v>
      </c>
      <c r="C1043" s="1487">
        <v>0</v>
      </c>
      <c r="D1043" s="1487">
        <v>0</v>
      </c>
      <c r="E1043" s="1650">
        <f t="shared" si="16"/>
        <v>15</v>
      </c>
    </row>
    <row r="1044" spans="2:5" ht="16.5" hidden="1" customHeight="1">
      <c r="B1044" s="1486">
        <v>1041</v>
      </c>
      <c r="C1044" s="1487">
        <v>0</v>
      </c>
      <c r="D1044" s="1487">
        <v>0</v>
      </c>
      <c r="E1044" s="1650">
        <f t="shared" si="16"/>
        <v>16</v>
      </c>
    </row>
    <row r="1045" spans="2:5" ht="16.5" hidden="1" customHeight="1">
      <c r="B1045" s="1486">
        <v>1042</v>
      </c>
      <c r="C1045" s="1487">
        <v>0</v>
      </c>
      <c r="D1045" s="1487">
        <v>0</v>
      </c>
      <c r="E1045" s="1650">
        <f t="shared" si="16"/>
        <v>17</v>
      </c>
    </row>
    <row r="1046" spans="2:5" ht="16.5" hidden="1" customHeight="1">
      <c r="B1046" s="1486">
        <v>1043</v>
      </c>
      <c r="C1046" s="1487">
        <v>0</v>
      </c>
      <c r="D1046" s="1487">
        <v>0</v>
      </c>
      <c r="E1046" s="1650">
        <f t="shared" si="16"/>
        <v>18</v>
      </c>
    </row>
    <row r="1047" spans="2:5" ht="16.5" hidden="1" customHeight="1">
      <c r="B1047" s="1486">
        <v>1044</v>
      </c>
      <c r="C1047" s="1487">
        <v>0</v>
      </c>
      <c r="D1047" s="1487">
        <v>0</v>
      </c>
      <c r="E1047" s="1650">
        <f t="shared" si="16"/>
        <v>19</v>
      </c>
    </row>
    <row r="1048" spans="2:5" ht="16.5" hidden="1" customHeight="1">
      <c r="B1048" s="1486">
        <v>1045</v>
      </c>
      <c r="C1048" s="1487">
        <v>0</v>
      </c>
      <c r="D1048" s="1487">
        <v>0</v>
      </c>
      <c r="E1048" s="1650">
        <f t="shared" si="16"/>
        <v>20</v>
      </c>
    </row>
    <row r="1049" spans="2:5" ht="16.5" hidden="1" customHeight="1">
      <c r="B1049" s="1486">
        <v>1046</v>
      </c>
      <c r="C1049" s="1487">
        <v>0</v>
      </c>
      <c r="D1049" s="1487">
        <v>0</v>
      </c>
      <c r="E1049" s="1650">
        <f t="shared" si="16"/>
        <v>21</v>
      </c>
    </row>
    <row r="1050" spans="2:5" ht="16.5" hidden="1" customHeight="1">
      <c r="B1050" s="1486">
        <v>1047</v>
      </c>
      <c r="C1050" s="1487">
        <v>0</v>
      </c>
      <c r="D1050" s="1487">
        <v>0</v>
      </c>
      <c r="E1050" s="1650">
        <f t="shared" si="16"/>
        <v>22</v>
      </c>
    </row>
    <row r="1051" spans="2:5" ht="16.5" hidden="1" customHeight="1">
      <c r="B1051" s="1486">
        <v>1048</v>
      </c>
      <c r="C1051" s="1487">
        <v>0</v>
      </c>
      <c r="D1051" s="1487">
        <v>0</v>
      </c>
      <c r="E1051" s="1650">
        <f t="shared" si="16"/>
        <v>23</v>
      </c>
    </row>
    <row r="1052" spans="2:5" ht="16.5" hidden="1" customHeight="1">
      <c r="B1052" s="1486">
        <v>1049</v>
      </c>
      <c r="C1052" s="1487">
        <v>0</v>
      </c>
      <c r="D1052" s="1487">
        <v>0</v>
      </c>
      <c r="E1052" s="1650">
        <f t="shared" si="16"/>
        <v>24</v>
      </c>
    </row>
    <row r="1053" spans="2:5" ht="16.5" customHeight="1">
      <c r="B1053" s="1486">
        <v>1050</v>
      </c>
      <c r="C1053" s="1487">
        <f>C1003+1250</f>
        <v>26250</v>
      </c>
      <c r="D1053" s="1487">
        <v>0</v>
      </c>
      <c r="E1053" s="1650">
        <f t="shared" si="16"/>
        <v>0</v>
      </c>
    </row>
    <row r="1054" spans="2:5" ht="16.5" hidden="1" customHeight="1">
      <c r="B1054" s="1486">
        <v>1051</v>
      </c>
      <c r="C1054" s="1487">
        <v>0</v>
      </c>
      <c r="D1054" s="1487">
        <v>0</v>
      </c>
      <c r="E1054" s="1650">
        <f t="shared" si="16"/>
        <v>1</v>
      </c>
    </row>
    <row r="1055" spans="2:5" ht="16.5" hidden="1" customHeight="1">
      <c r="B1055" s="1486">
        <v>1052</v>
      </c>
      <c r="C1055" s="1487">
        <v>0</v>
      </c>
      <c r="D1055" s="1487">
        <v>0</v>
      </c>
      <c r="E1055" s="1650">
        <f t="shared" si="16"/>
        <v>2</v>
      </c>
    </row>
    <row r="1056" spans="2:5" ht="16.5" hidden="1" customHeight="1">
      <c r="B1056" s="1486">
        <v>1053</v>
      </c>
      <c r="C1056" s="1487">
        <v>0</v>
      </c>
      <c r="D1056" s="1487">
        <v>0</v>
      </c>
      <c r="E1056" s="1650">
        <f t="shared" si="16"/>
        <v>3</v>
      </c>
    </row>
    <row r="1057" spans="2:5" ht="16.5" hidden="1" customHeight="1">
      <c r="B1057" s="1486">
        <v>1054</v>
      </c>
      <c r="C1057" s="1487">
        <v>0</v>
      </c>
      <c r="D1057" s="1487">
        <v>0</v>
      </c>
      <c r="E1057" s="1650">
        <f t="shared" si="16"/>
        <v>4</v>
      </c>
    </row>
    <row r="1058" spans="2:5" ht="16.5" hidden="1" customHeight="1">
      <c r="B1058" s="1486">
        <v>1055</v>
      </c>
      <c r="C1058" s="1487">
        <v>0</v>
      </c>
      <c r="D1058" s="1487">
        <v>0</v>
      </c>
      <c r="E1058" s="1650">
        <f t="shared" si="16"/>
        <v>5</v>
      </c>
    </row>
    <row r="1059" spans="2:5" ht="16.5" hidden="1" customHeight="1">
      <c r="B1059" s="1486">
        <v>1056</v>
      </c>
      <c r="C1059" s="1487">
        <v>0</v>
      </c>
      <c r="D1059" s="1487">
        <v>0</v>
      </c>
      <c r="E1059" s="1650">
        <f t="shared" si="16"/>
        <v>6</v>
      </c>
    </row>
    <row r="1060" spans="2:5" ht="16.5" hidden="1" customHeight="1">
      <c r="B1060" s="1486">
        <v>1057</v>
      </c>
      <c r="C1060" s="1487">
        <v>0</v>
      </c>
      <c r="D1060" s="1487">
        <v>0</v>
      </c>
      <c r="E1060" s="1650">
        <f t="shared" si="16"/>
        <v>7</v>
      </c>
    </row>
    <row r="1061" spans="2:5" ht="16.5" hidden="1" customHeight="1">
      <c r="B1061" s="1486">
        <v>1058</v>
      </c>
      <c r="C1061" s="1487">
        <v>0</v>
      </c>
      <c r="D1061" s="1487">
        <v>0</v>
      </c>
      <c r="E1061" s="1650">
        <f t="shared" si="16"/>
        <v>8</v>
      </c>
    </row>
    <row r="1062" spans="2:5" ht="16.5" hidden="1" customHeight="1">
      <c r="B1062" s="1486">
        <v>1059</v>
      </c>
      <c r="C1062" s="1487">
        <v>0</v>
      </c>
      <c r="D1062" s="1487">
        <v>0</v>
      </c>
      <c r="E1062" s="1650">
        <f t="shared" si="16"/>
        <v>9</v>
      </c>
    </row>
    <row r="1063" spans="2:5" ht="16.5" hidden="1" customHeight="1">
      <c r="B1063" s="1486">
        <v>1060</v>
      </c>
      <c r="C1063" s="1487">
        <v>0</v>
      </c>
      <c r="D1063" s="1487">
        <v>0</v>
      </c>
      <c r="E1063" s="1650">
        <f t="shared" si="16"/>
        <v>10</v>
      </c>
    </row>
    <row r="1064" spans="2:5" ht="16.5" hidden="1" customHeight="1">
      <c r="B1064" s="1486">
        <v>1061</v>
      </c>
      <c r="C1064" s="1487">
        <v>0</v>
      </c>
      <c r="D1064" s="1487">
        <v>0</v>
      </c>
      <c r="E1064" s="1650">
        <f t="shared" si="16"/>
        <v>11</v>
      </c>
    </row>
    <row r="1065" spans="2:5" ht="16.5" hidden="1" customHeight="1">
      <c r="B1065" s="1486">
        <v>1062</v>
      </c>
      <c r="C1065" s="1487">
        <v>0</v>
      </c>
      <c r="D1065" s="1487">
        <v>0</v>
      </c>
      <c r="E1065" s="1650">
        <f t="shared" si="16"/>
        <v>12</v>
      </c>
    </row>
    <row r="1066" spans="2:5" ht="16.5" hidden="1" customHeight="1">
      <c r="B1066" s="1486">
        <v>1063</v>
      </c>
      <c r="C1066" s="1487">
        <v>0</v>
      </c>
      <c r="D1066" s="1487">
        <v>0</v>
      </c>
      <c r="E1066" s="1650">
        <f t="shared" si="16"/>
        <v>13</v>
      </c>
    </row>
    <row r="1067" spans="2:5" ht="16.5" hidden="1" customHeight="1">
      <c r="B1067" s="1486">
        <v>1064</v>
      </c>
      <c r="C1067" s="1487">
        <v>0</v>
      </c>
      <c r="D1067" s="1487">
        <v>0</v>
      </c>
      <c r="E1067" s="1650">
        <f t="shared" si="16"/>
        <v>14</v>
      </c>
    </row>
    <row r="1068" spans="2:5" ht="16.5" hidden="1" customHeight="1">
      <c r="B1068" s="1486">
        <v>1065</v>
      </c>
      <c r="C1068" s="1487">
        <v>0</v>
      </c>
      <c r="D1068" s="1487">
        <v>0</v>
      </c>
      <c r="E1068" s="1650">
        <f t="shared" si="16"/>
        <v>15</v>
      </c>
    </row>
    <row r="1069" spans="2:5" ht="16.5" hidden="1" customHeight="1">
      <c r="B1069" s="1486">
        <v>1066</v>
      </c>
      <c r="C1069" s="1487">
        <v>0</v>
      </c>
      <c r="D1069" s="1487">
        <v>0</v>
      </c>
      <c r="E1069" s="1650">
        <f t="shared" si="16"/>
        <v>16</v>
      </c>
    </row>
    <row r="1070" spans="2:5" ht="16.5" hidden="1" customHeight="1">
      <c r="B1070" s="1486">
        <v>1067</v>
      </c>
      <c r="C1070" s="1487">
        <v>0</v>
      </c>
      <c r="D1070" s="1487">
        <v>0</v>
      </c>
      <c r="E1070" s="1650">
        <f t="shared" si="16"/>
        <v>17</v>
      </c>
    </row>
    <row r="1071" spans="2:5" ht="16.5" hidden="1" customHeight="1">
      <c r="B1071" s="1486">
        <v>1068</v>
      </c>
      <c r="C1071" s="1487">
        <v>0</v>
      </c>
      <c r="D1071" s="1487">
        <v>0</v>
      </c>
      <c r="E1071" s="1650">
        <f t="shared" si="16"/>
        <v>18</v>
      </c>
    </row>
    <row r="1072" spans="2:5" ht="16.5" hidden="1" customHeight="1">
      <c r="B1072" s="1486">
        <v>1069</v>
      </c>
      <c r="C1072" s="1487">
        <v>0</v>
      </c>
      <c r="D1072" s="1487">
        <v>0</v>
      </c>
      <c r="E1072" s="1650">
        <f t="shared" si="16"/>
        <v>19</v>
      </c>
    </row>
    <row r="1073" spans="2:5" ht="16.5" hidden="1" customHeight="1">
      <c r="B1073" s="1486">
        <v>1070</v>
      </c>
      <c r="C1073" s="1487">
        <v>0</v>
      </c>
      <c r="D1073" s="1487">
        <v>0</v>
      </c>
      <c r="E1073" s="1650">
        <f t="shared" si="16"/>
        <v>20</v>
      </c>
    </row>
    <row r="1074" spans="2:5" ht="16.5" hidden="1" customHeight="1">
      <c r="B1074" s="1486">
        <v>1071</v>
      </c>
      <c r="C1074" s="1487">
        <v>0</v>
      </c>
      <c r="D1074" s="1487">
        <v>0</v>
      </c>
      <c r="E1074" s="1650">
        <f t="shared" si="16"/>
        <v>21</v>
      </c>
    </row>
    <row r="1075" spans="2:5" ht="16.5" hidden="1" customHeight="1">
      <c r="B1075" s="1486">
        <v>1072</v>
      </c>
      <c r="C1075" s="1487">
        <v>0</v>
      </c>
      <c r="D1075" s="1487">
        <v>0</v>
      </c>
      <c r="E1075" s="1650">
        <f t="shared" si="16"/>
        <v>22</v>
      </c>
    </row>
    <row r="1076" spans="2:5" ht="16.5" hidden="1" customHeight="1">
      <c r="B1076" s="1486">
        <v>1073</v>
      </c>
      <c r="C1076" s="1487">
        <v>0</v>
      </c>
      <c r="D1076" s="1487">
        <v>0</v>
      </c>
      <c r="E1076" s="1650">
        <f t="shared" si="16"/>
        <v>23</v>
      </c>
    </row>
    <row r="1077" spans="2:5" ht="16.5" hidden="1" customHeight="1">
      <c r="B1077" s="1486">
        <v>1074</v>
      </c>
      <c r="C1077" s="1487">
        <v>0</v>
      </c>
      <c r="D1077" s="1487">
        <v>0</v>
      </c>
      <c r="E1077" s="1650">
        <f t="shared" si="16"/>
        <v>24</v>
      </c>
    </row>
    <row r="1078" spans="2:5" ht="16.5" customHeight="1">
      <c r="B1078" s="1486">
        <v>1075</v>
      </c>
      <c r="C1078" s="1487">
        <v>0</v>
      </c>
      <c r="D1078" s="1487">
        <f>D1028+75</f>
        <v>1650</v>
      </c>
      <c r="E1078" s="1650">
        <f t="shared" si="16"/>
        <v>0</v>
      </c>
    </row>
    <row r="1079" spans="2:5" ht="16.5" hidden="1" customHeight="1">
      <c r="B1079" s="1486">
        <v>1076</v>
      </c>
      <c r="C1079" s="1487">
        <v>0</v>
      </c>
      <c r="D1079" s="1487">
        <v>0</v>
      </c>
      <c r="E1079" s="1650">
        <f t="shared" si="16"/>
        <v>1</v>
      </c>
    </row>
    <row r="1080" spans="2:5" ht="16.5" hidden="1" customHeight="1">
      <c r="B1080" s="1486">
        <v>1077</v>
      </c>
      <c r="C1080" s="1487">
        <v>0</v>
      </c>
      <c r="D1080" s="1487">
        <v>0</v>
      </c>
      <c r="E1080" s="1650">
        <f t="shared" si="16"/>
        <v>2</v>
      </c>
    </row>
    <row r="1081" spans="2:5" ht="16.5" hidden="1" customHeight="1">
      <c r="B1081" s="1486">
        <v>1078</v>
      </c>
      <c r="C1081" s="1487">
        <v>0</v>
      </c>
      <c r="D1081" s="1487">
        <v>0</v>
      </c>
      <c r="E1081" s="1650">
        <f t="shared" si="16"/>
        <v>3</v>
      </c>
    </row>
    <row r="1082" spans="2:5" ht="16.5" hidden="1" customHeight="1">
      <c r="B1082" s="1486">
        <v>1079</v>
      </c>
      <c r="C1082" s="1487">
        <v>0</v>
      </c>
      <c r="D1082" s="1487">
        <v>0</v>
      </c>
      <c r="E1082" s="1650">
        <f t="shared" si="16"/>
        <v>4</v>
      </c>
    </row>
    <row r="1083" spans="2:5" ht="16.5" hidden="1" customHeight="1">
      <c r="B1083" s="1486">
        <v>1080</v>
      </c>
      <c r="C1083" s="1487">
        <v>0</v>
      </c>
      <c r="D1083" s="1487">
        <v>0</v>
      </c>
      <c r="E1083" s="1650">
        <f t="shared" si="16"/>
        <v>5</v>
      </c>
    </row>
    <row r="1084" spans="2:5" ht="16.5" hidden="1" customHeight="1">
      <c r="B1084" s="1486">
        <v>1081</v>
      </c>
      <c r="C1084" s="1487">
        <v>0</v>
      </c>
      <c r="D1084" s="1487">
        <v>0</v>
      </c>
      <c r="E1084" s="1650">
        <f t="shared" si="16"/>
        <v>6</v>
      </c>
    </row>
    <row r="1085" spans="2:5" ht="16.5" hidden="1" customHeight="1">
      <c r="B1085" s="1486">
        <v>1082</v>
      </c>
      <c r="C1085" s="1487">
        <v>0</v>
      </c>
      <c r="D1085" s="1487">
        <v>0</v>
      </c>
      <c r="E1085" s="1650">
        <f t="shared" si="16"/>
        <v>7</v>
      </c>
    </row>
    <row r="1086" spans="2:5" ht="16.5" hidden="1" customHeight="1">
      <c r="B1086" s="1486">
        <v>1083</v>
      </c>
      <c r="C1086" s="1487">
        <v>0</v>
      </c>
      <c r="D1086" s="1487">
        <v>0</v>
      </c>
      <c r="E1086" s="1650">
        <f t="shared" si="16"/>
        <v>8</v>
      </c>
    </row>
    <row r="1087" spans="2:5" ht="16.5" hidden="1" customHeight="1">
      <c r="B1087" s="1486">
        <v>1084</v>
      </c>
      <c r="C1087" s="1487">
        <v>0</v>
      </c>
      <c r="D1087" s="1487">
        <v>0</v>
      </c>
      <c r="E1087" s="1650">
        <f t="shared" si="16"/>
        <v>9</v>
      </c>
    </row>
    <row r="1088" spans="2:5" ht="16.5" hidden="1" customHeight="1">
      <c r="B1088" s="1486">
        <v>1085</v>
      </c>
      <c r="C1088" s="1487">
        <v>0</v>
      </c>
      <c r="D1088" s="1487">
        <v>0</v>
      </c>
      <c r="E1088" s="1650">
        <f t="shared" si="16"/>
        <v>10</v>
      </c>
    </row>
    <row r="1089" spans="2:5" ht="16.5" hidden="1" customHeight="1">
      <c r="B1089" s="1486">
        <v>1086</v>
      </c>
      <c r="C1089" s="1487">
        <v>0</v>
      </c>
      <c r="D1089" s="1487">
        <v>0</v>
      </c>
      <c r="E1089" s="1650">
        <f t="shared" si="16"/>
        <v>11</v>
      </c>
    </row>
    <row r="1090" spans="2:5" ht="16.5" hidden="1" customHeight="1">
      <c r="B1090" s="1486">
        <v>1087</v>
      </c>
      <c r="C1090" s="1487">
        <v>0</v>
      </c>
      <c r="D1090" s="1487">
        <v>0</v>
      </c>
      <c r="E1090" s="1650">
        <f t="shared" si="16"/>
        <v>12</v>
      </c>
    </row>
    <row r="1091" spans="2:5" ht="16.5" hidden="1" customHeight="1">
      <c r="B1091" s="1486">
        <v>1088</v>
      </c>
      <c r="C1091" s="1487">
        <v>0</v>
      </c>
      <c r="D1091" s="1487">
        <v>0</v>
      </c>
      <c r="E1091" s="1650">
        <f t="shared" si="16"/>
        <v>13</v>
      </c>
    </row>
    <row r="1092" spans="2:5" ht="16.5" hidden="1" customHeight="1">
      <c r="B1092" s="1486">
        <v>1089</v>
      </c>
      <c r="C1092" s="1487">
        <v>0</v>
      </c>
      <c r="D1092" s="1487">
        <v>0</v>
      </c>
      <c r="E1092" s="1650">
        <f t="shared" ref="E1092:E1155" si="17">MOD(ROW()-3,25)</f>
        <v>14</v>
      </c>
    </row>
    <row r="1093" spans="2:5" ht="16.5" hidden="1" customHeight="1">
      <c r="B1093" s="1486">
        <v>1090</v>
      </c>
      <c r="C1093" s="1487">
        <v>0</v>
      </c>
      <c r="D1093" s="1487">
        <v>0</v>
      </c>
      <c r="E1093" s="1650">
        <f t="shared" si="17"/>
        <v>15</v>
      </c>
    </row>
    <row r="1094" spans="2:5" ht="16.5" hidden="1" customHeight="1">
      <c r="B1094" s="1486">
        <v>1091</v>
      </c>
      <c r="C1094" s="1487">
        <v>0</v>
      </c>
      <c r="D1094" s="1487">
        <v>0</v>
      </c>
      <c r="E1094" s="1650">
        <f t="shared" si="17"/>
        <v>16</v>
      </c>
    </row>
    <row r="1095" spans="2:5" ht="16.5" hidden="1" customHeight="1">
      <c r="B1095" s="1486">
        <v>1092</v>
      </c>
      <c r="C1095" s="1487">
        <v>0</v>
      </c>
      <c r="D1095" s="1487">
        <v>0</v>
      </c>
      <c r="E1095" s="1650">
        <f t="shared" si="17"/>
        <v>17</v>
      </c>
    </row>
    <row r="1096" spans="2:5" ht="16.5" hidden="1" customHeight="1">
      <c r="B1096" s="1486">
        <v>1093</v>
      </c>
      <c r="C1096" s="1487">
        <v>0</v>
      </c>
      <c r="D1096" s="1487">
        <v>0</v>
      </c>
      <c r="E1096" s="1650">
        <f t="shared" si="17"/>
        <v>18</v>
      </c>
    </row>
    <row r="1097" spans="2:5" ht="16.5" hidden="1" customHeight="1">
      <c r="B1097" s="1486">
        <v>1094</v>
      </c>
      <c r="C1097" s="1487">
        <v>0</v>
      </c>
      <c r="D1097" s="1487">
        <v>0</v>
      </c>
      <c r="E1097" s="1650">
        <f t="shared" si="17"/>
        <v>19</v>
      </c>
    </row>
    <row r="1098" spans="2:5" ht="16.5" hidden="1" customHeight="1">
      <c r="B1098" s="1486">
        <v>1095</v>
      </c>
      <c r="C1098" s="1487">
        <v>0</v>
      </c>
      <c r="D1098" s="1487">
        <v>0</v>
      </c>
      <c r="E1098" s="1650">
        <f t="shared" si="17"/>
        <v>20</v>
      </c>
    </row>
    <row r="1099" spans="2:5" ht="16.5" hidden="1" customHeight="1">
      <c r="B1099" s="1486">
        <v>1096</v>
      </c>
      <c r="C1099" s="1487">
        <v>0</v>
      </c>
      <c r="D1099" s="1487">
        <v>0</v>
      </c>
      <c r="E1099" s="1650">
        <f t="shared" si="17"/>
        <v>21</v>
      </c>
    </row>
    <row r="1100" spans="2:5" ht="16.5" hidden="1" customHeight="1">
      <c r="B1100" s="1486">
        <v>1097</v>
      </c>
      <c r="C1100" s="1487">
        <v>0</v>
      </c>
      <c r="D1100" s="1487">
        <v>0</v>
      </c>
      <c r="E1100" s="1650">
        <f t="shared" si="17"/>
        <v>22</v>
      </c>
    </row>
    <row r="1101" spans="2:5" ht="16.5" hidden="1" customHeight="1">
      <c r="B1101" s="1486">
        <v>1098</v>
      </c>
      <c r="C1101" s="1487">
        <v>0</v>
      </c>
      <c r="D1101" s="1487">
        <v>0</v>
      </c>
      <c r="E1101" s="1650">
        <f t="shared" si="17"/>
        <v>23</v>
      </c>
    </row>
    <row r="1102" spans="2:5" ht="16.5" hidden="1" customHeight="1">
      <c r="B1102" s="1486">
        <v>1099</v>
      </c>
      <c r="C1102" s="1487">
        <v>0</v>
      </c>
      <c r="D1102" s="1487">
        <v>0</v>
      </c>
      <c r="E1102" s="1650">
        <f t="shared" si="17"/>
        <v>24</v>
      </c>
    </row>
    <row r="1103" spans="2:5" ht="16.5" customHeight="1">
      <c r="B1103" s="1486">
        <v>1100</v>
      </c>
      <c r="C1103" s="1487">
        <f>C1053+1250</f>
        <v>27500</v>
      </c>
      <c r="D1103" s="1487">
        <v>0</v>
      </c>
      <c r="E1103" s="1650">
        <f t="shared" si="17"/>
        <v>0</v>
      </c>
    </row>
    <row r="1104" spans="2:5" ht="16.5" hidden="1" customHeight="1">
      <c r="B1104" s="1486">
        <v>1101</v>
      </c>
      <c r="C1104" s="1487">
        <v>0</v>
      </c>
      <c r="D1104" s="1487">
        <v>0</v>
      </c>
      <c r="E1104" s="1650">
        <f t="shared" si="17"/>
        <v>1</v>
      </c>
    </row>
    <row r="1105" spans="2:5" ht="16.5" hidden="1" customHeight="1">
      <c r="B1105" s="1486">
        <v>1102</v>
      </c>
      <c r="C1105" s="1487">
        <v>0</v>
      </c>
      <c r="D1105" s="1487">
        <v>0</v>
      </c>
      <c r="E1105" s="1650">
        <f t="shared" si="17"/>
        <v>2</v>
      </c>
    </row>
    <row r="1106" spans="2:5" ht="16.5" hidden="1" customHeight="1">
      <c r="B1106" s="1486">
        <v>1103</v>
      </c>
      <c r="C1106" s="1487">
        <v>0</v>
      </c>
      <c r="D1106" s="1487">
        <v>0</v>
      </c>
      <c r="E1106" s="1650">
        <f t="shared" si="17"/>
        <v>3</v>
      </c>
    </row>
    <row r="1107" spans="2:5" ht="16.5" hidden="1" customHeight="1">
      <c r="B1107" s="1529">
        <v>1104</v>
      </c>
      <c r="C1107" s="1530">
        <v>0</v>
      </c>
      <c r="D1107" s="1530">
        <v>0</v>
      </c>
      <c r="E1107" s="1650">
        <f t="shared" si="17"/>
        <v>4</v>
      </c>
    </row>
    <row r="1108" spans="2:5" ht="16.5" hidden="1" customHeight="1">
      <c r="B1108" s="1486">
        <v>1105</v>
      </c>
      <c r="C1108" s="1487">
        <v>0</v>
      </c>
      <c r="D1108" s="1487">
        <v>0</v>
      </c>
      <c r="E1108" s="1650">
        <f t="shared" si="17"/>
        <v>5</v>
      </c>
    </row>
    <row r="1109" spans="2:5" ht="16.5" hidden="1" customHeight="1">
      <c r="B1109" s="1486">
        <v>1106</v>
      </c>
      <c r="C1109" s="1487">
        <v>0</v>
      </c>
      <c r="D1109" s="1487">
        <v>0</v>
      </c>
      <c r="E1109" s="1650">
        <f t="shared" si="17"/>
        <v>6</v>
      </c>
    </row>
    <row r="1110" spans="2:5" ht="16.5" hidden="1" customHeight="1">
      <c r="B1110" s="1486">
        <v>1107</v>
      </c>
      <c r="C1110" s="1487">
        <v>0</v>
      </c>
      <c r="D1110" s="1487">
        <v>0</v>
      </c>
      <c r="E1110" s="1650">
        <f t="shared" si="17"/>
        <v>7</v>
      </c>
    </row>
    <row r="1111" spans="2:5" ht="16.5" hidden="1" customHeight="1">
      <c r="B1111" s="1486">
        <v>1108</v>
      </c>
      <c r="C1111" s="1487">
        <v>0</v>
      </c>
      <c r="D1111" s="1487">
        <v>0</v>
      </c>
      <c r="E1111" s="1650">
        <f t="shared" si="17"/>
        <v>8</v>
      </c>
    </row>
    <row r="1112" spans="2:5" ht="16.5" hidden="1" customHeight="1">
      <c r="B1112" s="1486">
        <v>1109</v>
      </c>
      <c r="C1112" s="1487">
        <v>0</v>
      </c>
      <c r="D1112" s="1487">
        <v>0</v>
      </c>
      <c r="E1112" s="1650">
        <f t="shared" si="17"/>
        <v>9</v>
      </c>
    </row>
    <row r="1113" spans="2:5" s="1531" customFormat="1" ht="16.5" hidden="1" customHeight="1">
      <c r="B1113" s="1486">
        <v>1110</v>
      </c>
      <c r="C1113" s="1487">
        <v>0</v>
      </c>
      <c r="D1113" s="1487">
        <v>0</v>
      </c>
      <c r="E1113" s="1650">
        <f t="shared" si="17"/>
        <v>10</v>
      </c>
    </row>
    <row r="1114" spans="2:5" ht="16.5" hidden="1" customHeight="1">
      <c r="B1114" s="1486">
        <v>1111</v>
      </c>
      <c r="C1114" s="1487">
        <v>0</v>
      </c>
      <c r="D1114" s="1487">
        <v>0</v>
      </c>
      <c r="E1114" s="1650">
        <f t="shared" si="17"/>
        <v>11</v>
      </c>
    </row>
    <row r="1115" spans="2:5" ht="16.5" hidden="1" customHeight="1">
      <c r="B1115" s="1486">
        <v>1112</v>
      </c>
      <c r="C1115" s="1487">
        <v>0</v>
      </c>
      <c r="D1115" s="1487">
        <v>0</v>
      </c>
      <c r="E1115" s="1650">
        <f t="shared" si="17"/>
        <v>12</v>
      </c>
    </row>
    <row r="1116" spans="2:5" ht="16.5" hidden="1" customHeight="1">
      <c r="B1116" s="1486">
        <v>1113</v>
      </c>
      <c r="C1116" s="1487">
        <v>0</v>
      </c>
      <c r="D1116" s="1487">
        <v>0</v>
      </c>
      <c r="E1116" s="1650">
        <f t="shared" si="17"/>
        <v>13</v>
      </c>
    </row>
    <row r="1117" spans="2:5" ht="16.5" hidden="1" customHeight="1">
      <c r="B1117" s="1486">
        <v>1114</v>
      </c>
      <c r="C1117" s="1487">
        <v>0</v>
      </c>
      <c r="D1117" s="1487">
        <v>0</v>
      </c>
      <c r="E1117" s="1650">
        <f t="shared" si="17"/>
        <v>14</v>
      </c>
    </row>
    <row r="1118" spans="2:5" ht="16.5" hidden="1" customHeight="1">
      <c r="B1118" s="1486">
        <v>1115</v>
      </c>
      <c r="C1118" s="1487">
        <v>0</v>
      </c>
      <c r="D1118" s="1487">
        <v>0</v>
      </c>
      <c r="E1118" s="1650">
        <f t="shared" si="17"/>
        <v>15</v>
      </c>
    </row>
    <row r="1119" spans="2:5" ht="16.5" hidden="1" customHeight="1">
      <c r="B1119" s="1486">
        <v>1116</v>
      </c>
      <c r="C1119" s="1487">
        <v>0</v>
      </c>
      <c r="D1119" s="1487">
        <v>0</v>
      </c>
      <c r="E1119" s="1650">
        <f t="shared" si="17"/>
        <v>16</v>
      </c>
    </row>
    <row r="1120" spans="2:5" ht="16.5" hidden="1" customHeight="1">
      <c r="B1120" s="1486">
        <v>1117</v>
      </c>
      <c r="C1120" s="1487">
        <v>0</v>
      </c>
      <c r="D1120" s="1487">
        <v>0</v>
      </c>
      <c r="E1120" s="1650">
        <f t="shared" si="17"/>
        <v>17</v>
      </c>
    </row>
    <row r="1121" spans="2:5" ht="16.5" hidden="1" customHeight="1">
      <c r="B1121" s="1486">
        <v>1118</v>
      </c>
      <c r="C1121" s="1487">
        <v>0</v>
      </c>
      <c r="D1121" s="1487">
        <v>0</v>
      </c>
      <c r="E1121" s="1650">
        <f t="shared" si="17"/>
        <v>18</v>
      </c>
    </row>
    <row r="1122" spans="2:5" ht="16.5" hidden="1" customHeight="1">
      <c r="B1122" s="1486">
        <v>1119</v>
      </c>
      <c r="C1122" s="1487">
        <v>0</v>
      </c>
      <c r="D1122" s="1487">
        <v>0</v>
      </c>
      <c r="E1122" s="1650">
        <f t="shared" si="17"/>
        <v>19</v>
      </c>
    </row>
    <row r="1123" spans="2:5" ht="16.5" hidden="1" customHeight="1">
      <c r="B1123" s="1486">
        <v>1120</v>
      </c>
      <c r="C1123" s="1487">
        <v>0</v>
      </c>
      <c r="D1123" s="1487">
        <v>0</v>
      </c>
      <c r="E1123" s="1650">
        <f t="shared" si="17"/>
        <v>20</v>
      </c>
    </row>
    <row r="1124" spans="2:5" ht="16.5" hidden="1" customHeight="1">
      <c r="B1124" s="1486">
        <v>1121</v>
      </c>
      <c r="C1124" s="1487">
        <v>0</v>
      </c>
      <c r="D1124" s="1487">
        <v>0</v>
      </c>
      <c r="E1124" s="1650">
        <f t="shared" si="17"/>
        <v>21</v>
      </c>
    </row>
    <row r="1125" spans="2:5" ht="16.5" hidden="1" customHeight="1">
      <c r="B1125" s="1486">
        <v>1122</v>
      </c>
      <c r="C1125" s="1487">
        <v>0</v>
      </c>
      <c r="D1125" s="1487">
        <v>0</v>
      </c>
      <c r="E1125" s="1650">
        <f t="shared" si="17"/>
        <v>22</v>
      </c>
    </row>
    <row r="1126" spans="2:5" ht="16.5" hidden="1" customHeight="1">
      <c r="B1126" s="1486">
        <v>1123</v>
      </c>
      <c r="C1126" s="1487">
        <v>0</v>
      </c>
      <c r="D1126" s="1487">
        <v>0</v>
      </c>
      <c r="E1126" s="1650">
        <f t="shared" si="17"/>
        <v>23</v>
      </c>
    </row>
    <row r="1127" spans="2:5" ht="16.5" hidden="1" customHeight="1">
      <c r="B1127" s="1486">
        <v>1124</v>
      </c>
      <c r="C1127" s="1487">
        <v>0</v>
      </c>
      <c r="D1127" s="1487">
        <v>0</v>
      </c>
      <c r="E1127" s="1650">
        <f t="shared" si="17"/>
        <v>24</v>
      </c>
    </row>
    <row r="1128" spans="2:5" ht="16.5" customHeight="1">
      <c r="B1128" s="1486">
        <v>1125</v>
      </c>
      <c r="C1128" s="1487">
        <v>0</v>
      </c>
      <c r="D1128" s="1487">
        <f>D1078+75</f>
        <v>1725</v>
      </c>
      <c r="E1128" s="1650">
        <f t="shared" si="17"/>
        <v>0</v>
      </c>
    </row>
    <row r="1129" spans="2:5" ht="16.5" hidden="1" customHeight="1">
      <c r="B1129" s="1486">
        <v>1126</v>
      </c>
      <c r="C1129" s="1487">
        <v>0</v>
      </c>
      <c r="D1129" s="1487">
        <v>0</v>
      </c>
      <c r="E1129" s="1650">
        <f t="shared" si="17"/>
        <v>1</v>
      </c>
    </row>
    <row r="1130" spans="2:5" ht="16.5" hidden="1" customHeight="1">
      <c r="B1130" s="1486">
        <v>1127</v>
      </c>
      <c r="C1130" s="1487">
        <v>0</v>
      </c>
      <c r="D1130" s="1487">
        <v>0</v>
      </c>
      <c r="E1130" s="1650">
        <f t="shared" si="17"/>
        <v>2</v>
      </c>
    </row>
    <row r="1131" spans="2:5" ht="16.5" hidden="1" customHeight="1">
      <c r="B1131" s="1486">
        <v>1128</v>
      </c>
      <c r="C1131" s="1487">
        <v>0</v>
      </c>
      <c r="D1131" s="1487">
        <v>0</v>
      </c>
      <c r="E1131" s="1650">
        <f t="shared" si="17"/>
        <v>3</v>
      </c>
    </row>
    <row r="1132" spans="2:5" ht="16.5" hidden="1" customHeight="1">
      <c r="B1132" s="1486">
        <v>1129</v>
      </c>
      <c r="C1132" s="1487">
        <v>0</v>
      </c>
      <c r="D1132" s="1487">
        <v>0</v>
      </c>
      <c r="E1132" s="1650">
        <f t="shared" si="17"/>
        <v>4</v>
      </c>
    </row>
    <row r="1133" spans="2:5" ht="16.5" hidden="1" customHeight="1">
      <c r="B1133" s="1486">
        <v>1130</v>
      </c>
      <c r="C1133" s="1487">
        <v>0</v>
      </c>
      <c r="D1133" s="1487">
        <v>0</v>
      </c>
      <c r="E1133" s="1650">
        <f t="shared" si="17"/>
        <v>5</v>
      </c>
    </row>
    <row r="1134" spans="2:5" ht="16.5" hidden="1" customHeight="1">
      <c r="B1134" s="1486">
        <v>1131</v>
      </c>
      <c r="C1134" s="1487">
        <v>0</v>
      </c>
      <c r="D1134" s="1487">
        <v>0</v>
      </c>
      <c r="E1134" s="1650">
        <f t="shared" si="17"/>
        <v>6</v>
      </c>
    </row>
    <row r="1135" spans="2:5" ht="16.5" hidden="1" customHeight="1">
      <c r="B1135" s="1486">
        <v>1132</v>
      </c>
      <c r="C1135" s="1487">
        <v>0</v>
      </c>
      <c r="D1135" s="1487">
        <v>0</v>
      </c>
      <c r="E1135" s="1650">
        <f t="shared" si="17"/>
        <v>7</v>
      </c>
    </row>
    <row r="1136" spans="2:5" ht="16.5" hidden="1" customHeight="1">
      <c r="B1136" s="1486">
        <v>1133</v>
      </c>
      <c r="C1136" s="1487">
        <v>0</v>
      </c>
      <c r="D1136" s="1487">
        <v>0</v>
      </c>
      <c r="E1136" s="1650">
        <f t="shared" si="17"/>
        <v>8</v>
      </c>
    </row>
    <row r="1137" spans="2:5" ht="16.5" hidden="1" customHeight="1">
      <c r="B1137" s="1486">
        <v>1134</v>
      </c>
      <c r="C1137" s="1487">
        <v>0</v>
      </c>
      <c r="D1137" s="1487">
        <v>0</v>
      </c>
      <c r="E1137" s="1650">
        <f t="shared" si="17"/>
        <v>9</v>
      </c>
    </row>
    <row r="1138" spans="2:5" ht="16.5" hidden="1" customHeight="1">
      <c r="B1138" s="1486">
        <v>1135</v>
      </c>
      <c r="C1138" s="1487">
        <v>0</v>
      </c>
      <c r="D1138" s="1487">
        <v>0</v>
      </c>
      <c r="E1138" s="1650">
        <f t="shared" si="17"/>
        <v>10</v>
      </c>
    </row>
    <row r="1139" spans="2:5" ht="16.5" hidden="1" customHeight="1">
      <c r="B1139" s="1486">
        <v>1136</v>
      </c>
      <c r="C1139" s="1487">
        <v>0</v>
      </c>
      <c r="D1139" s="1487">
        <v>0</v>
      </c>
      <c r="E1139" s="1650">
        <f t="shared" si="17"/>
        <v>11</v>
      </c>
    </row>
    <row r="1140" spans="2:5" ht="16.5" hidden="1" customHeight="1">
      <c r="B1140" s="1486">
        <v>1137</v>
      </c>
      <c r="C1140" s="1487">
        <v>0</v>
      </c>
      <c r="D1140" s="1487">
        <v>0</v>
      </c>
      <c r="E1140" s="1650">
        <f t="shared" si="17"/>
        <v>12</v>
      </c>
    </row>
    <row r="1141" spans="2:5" ht="16.5" hidden="1" customHeight="1">
      <c r="B1141" s="1486">
        <v>1138</v>
      </c>
      <c r="C1141" s="1487">
        <v>0</v>
      </c>
      <c r="D1141" s="1487">
        <v>0</v>
      </c>
      <c r="E1141" s="1650">
        <f t="shared" si="17"/>
        <v>13</v>
      </c>
    </row>
    <row r="1142" spans="2:5" ht="16.5" hidden="1" customHeight="1">
      <c r="B1142" s="1486">
        <v>1139</v>
      </c>
      <c r="C1142" s="1487">
        <v>0</v>
      </c>
      <c r="D1142" s="1487">
        <v>0</v>
      </c>
      <c r="E1142" s="1650">
        <f t="shared" si="17"/>
        <v>14</v>
      </c>
    </row>
    <row r="1143" spans="2:5" ht="16.5" hidden="1" customHeight="1">
      <c r="B1143" s="1486">
        <v>1140</v>
      </c>
      <c r="C1143" s="1487">
        <v>0</v>
      </c>
      <c r="D1143" s="1487">
        <v>0</v>
      </c>
      <c r="E1143" s="1650">
        <f t="shared" si="17"/>
        <v>15</v>
      </c>
    </row>
    <row r="1144" spans="2:5" ht="16.5" hidden="1" customHeight="1">
      <c r="B1144" s="1486">
        <v>1141</v>
      </c>
      <c r="C1144" s="1487">
        <v>0</v>
      </c>
      <c r="D1144" s="1487">
        <v>0</v>
      </c>
      <c r="E1144" s="1650">
        <f t="shared" si="17"/>
        <v>16</v>
      </c>
    </row>
    <row r="1145" spans="2:5" ht="16.5" hidden="1" customHeight="1">
      <c r="B1145" s="1486">
        <v>1142</v>
      </c>
      <c r="C1145" s="1487">
        <v>0</v>
      </c>
      <c r="D1145" s="1487">
        <v>0</v>
      </c>
      <c r="E1145" s="1650">
        <f t="shared" si="17"/>
        <v>17</v>
      </c>
    </row>
    <row r="1146" spans="2:5" ht="16.5" hidden="1" customHeight="1">
      <c r="B1146" s="1486">
        <v>1143</v>
      </c>
      <c r="C1146" s="1487">
        <v>0</v>
      </c>
      <c r="D1146" s="1487">
        <v>0</v>
      </c>
      <c r="E1146" s="1650">
        <f t="shared" si="17"/>
        <v>18</v>
      </c>
    </row>
    <row r="1147" spans="2:5" ht="16.5" hidden="1" customHeight="1">
      <c r="B1147" s="1486">
        <v>1144</v>
      </c>
      <c r="C1147" s="1487">
        <v>0</v>
      </c>
      <c r="D1147" s="1487">
        <v>0</v>
      </c>
      <c r="E1147" s="1650">
        <f t="shared" si="17"/>
        <v>19</v>
      </c>
    </row>
    <row r="1148" spans="2:5" ht="16.5" hidden="1" customHeight="1">
      <c r="B1148" s="1486">
        <v>1145</v>
      </c>
      <c r="C1148" s="1487">
        <v>0</v>
      </c>
      <c r="D1148" s="1487">
        <v>0</v>
      </c>
      <c r="E1148" s="1650">
        <f t="shared" si="17"/>
        <v>20</v>
      </c>
    </row>
    <row r="1149" spans="2:5" ht="16.5" hidden="1" customHeight="1">
      <c r="B1149" s="1486">
        <v>1146</v>
      </c>
      <c r="C1149" s="1487">
        <v>0</v>
      </c>
      <c r="D1149" s="1487">
        <v>0</v>
      </c>
      <c r="E1149" s="1650">
        <f t="shared" si="17"/>
        <v>21</v>
      </c>
    </row>
    <row r="1150" spans="2:5" ht="16.5" hidden="1" customHeight="1">
      <c r="B1150" s="1486">
        <v>1147</v>
      </c>
      <c r="C1150" s="1487">
        <v>0</v>
      </c>
      <c r="D1150" s="1487">
        <v>0</v>
      </c>
      <c r="E1150" s="1650">
        <f t="shared" si="17"/>
        <v>22</v>
      </c>
    </row>
    <row r="1151" spans="2:5" ht="16.5" hidden="1" customHeight="1">
      <c r="B1151" s="1486">
        <v>1148</v>
      </c>
      <c r="C1151" s="1487">
        <v>0</v>
      </c>
      <c r="D1151" s="1487">
        <v>0</v>
      </c>
      <c r="E1151" s="1650">
        <f t="shared" si="17"/>
        <v>23</v>
      </c>
    </row>
    <row r="1152" spans="2:5" ht="16.5" hidden="1" customHeight="1">
      <c r="B1152" s="1486">
        <v>1149</v>
      </c>
      <c r="C1152" s="1487">
        <v>0</v>
      </c>
      <c r="D1152" s="1487">
        <v>0</v>
      </c>
      <c r="E1152" s="1650">
        <f t="shared" si="17"/>
        <v>24</v>
      </c>
    </row>
    <row r="1153" spans="2:5" ht="16.5" customHeight="1">
      <c r="B1153" s="1486">
        <v>1150</v>
      </c>
      <c r="C1153" s="1487">
        <f>C1103+1250</f>
        <v>28750</v>
      </c>
      <c r="D1153" s="1487">
        <v>0</v>
      </c>
      <c r="E1153" s="1650">
        <f t="shared" si="17"/>
        <v>0</v>
      </c>
    </row>
    <row r="1154" spans="2:5" ht="16.5" hidden="1" customHeight="1">
      <c r="B1154" s="1486">
        <v>1151</v>
      </c>
      <c r="C1154" s="1487">
        <v>0</v>
      </c>
      <c r="D1154" s="1487">
        <v>0</v>
      </c>
      <c r="E1154" s="1650">
        <f t="shared" si="17"/>
        <v>1</v>
      </c>
    </row>
    <row r="1155" spans="2:5" ht="16.5" hidden="1" customHeight="1">
      <c r="B1155" s="1486">
        <v>1152</v>
      </c>
      <c r="C1155" s="1487">
        <v>0</v>
      </c>
      <c r="D1155" s="1487">
        <v>0</v>
      </c>
      <c r="E1155" s="1650">
        <f t="shared" si="17"/>
        <v>2</v>
      </c>
    </row>
    <row r="1156" spans="2:5" ht="16.5" hidden="1" customHeight="1">
      <c r="B1156" s="1486">
        <v>1153</v>
      </c>
      <c r="C1156" s="1487">
        <v>0</v>
      </c>
      <c r="D1156" s="1487">
        <v>0</v>
      </c>
      <c r="E1156" s="1650">
        <f t="shared" ref="E1156:E1219" si="18">MOD(ROW()-3,25)</f>
        <v>3</v>
      </c>
    </row>
    <row r="1157" spans="2:5" ht="16.5" hidden="1" customHeight="1">
      <c r="B1157" s="1486">
        <v>1154</v>
      </c>
      <c r="C1157" s="1487">
        <v>0</v>
      </c>
      <c r="D1157" s="1487">
        <v>0</v>
      </c>
      <c r="E1157" s="1650">
        <f t="shared" si="18"/>
        <v>4</v>
      </c>
    </row>
    <row r="1158" spans="2:5" ht="16.5" hidden="1" customHeight="1">
      <c r="B1158" s="1486">
        <v>1155</v>
      </c>
      <c r="C1158" s="1487">
        <v>0</v>
      </c>
      <c r="D1158" s="1487">
        <v>0</v>
      </c>
      <c r="E1158" s="1650">
        <f t="shared" si="18"/>
        <v>5</v>
      </c>
    </row>
    <row r="1159" spans="2:5" ht="16.5" hidden="1" customHeight="1">
      <c r="B1159" s="1486">
        <v>1156</v>
      </c>
      <c r="C1159" s="1487">
        <v>0</v>
      </c>
      <c r="D1159" s="1487">
        <v>0</v>
      </c>
      <c r="E1159" s="1650">
        <f t="shared" si="18"/>
        <v>6</v>
      </c>
    </row>
    <row r="1160" spans="2:5" ht="16.5" hidden="1" customHeight="1">
      <c r="B1160" s="1486">
        <v>1157</v>
      </c>
      <c r="C1160" s="1487">
        <v>0</v>
      </c>
      <c r="D1160" s="1487">
        <v>0</v>
      </c>
      <c r="E1160" s="1650">
        <f t="shared" si="18"/>
        <v>7</v>
      </c>
    </row>
    <row r="1161" spans="2:5" ht="16.5" hidden="1" customHeight="1">
      <c r="B1161" s="1486">
        <v>1158</v>
      </c>
      <c r="C1161" s="1487">
        <v>0</v>
      </c>
      <c r="D1161" s="1487">
        <v>0</v>
      </c>
      <c r="E1161" s="1650">
        <f t="shared" si="18"/>
        <v>8</v>
      </c>
    </row>
    <row r="1162" spans="2:5" ht="16.5" hidden="1" customHeight="1">
      <c r="B1162" s="1486">
        <v>1159</v>
      </c>
      <c r="C1162" s="1487">
        <v>0</v>
      </c>
      <c r="D1162" s="1487">
        <v>0</v>
      </c>
      <c r="E1162" s="1650">
        <f t="shared" si="18"/>
        <v>9</v>
      </c>
    </row>
    <row r="1163" spans="2:5" ht="16.5" hidden="1" customHeight="1">
      <c r="B1163" s="1486">
        <v>1160</v>
      </c>
      <c r="C1163" s="1487">
        <v>0</v>
      </c>
      <c r="D1163" s="1487">
        <v>0</v>
      </c>
      <c r="E1163" s="1650">
        <f t="shared" si="18"/>
        <v>10</v>
      </c>
    </row>
    <row r="1164" spans="2:5" ht="16.5" hidden="1" customHeight="1">
      <c r="B1164" s="1486">
        <v>1161</v>
      </c>
      <c r="C1164" s="1487">
        <v>0</v>
      </c>
      <c r="D1164" s="1487">
        <v>0</v>
      </c>
      <c r="E1164" s="1650">
        <f t="shared" si="18"/>
        <v>11</v>
      </c>
    </row>
    <row r="1165" spans="2:5" ht="16.5" hidden="1" customHeight="1">
      <c r="B1165" s="1486">
        <v>1162</v>
      </c>
      <c r="C1165" s="1487">
        <v>0</v>
      </c>
      <c r="D1165" s="1487">
        <v>0</v>
      </c>
      <c r="E1165" s="1650">
        <f t="shared" si="18"/>
        <v>12</v>
      </c>
    </row>
    <row r="1166" spans="2:5" ht="16.5" hidden="1" customHeight="1">
      <c r="B1166" s="1486">
        <v>1163</v>
      </c>
      <c r="C1166" s="1487">
        <v>0</v>
      </c>
      <c r="D1166" s="1487">
        <v>0</v>
      </c>
      <c r="E1166" s="1650">
        <f t="shared" si="18"/>
        <v>13</v>
      </c>
    </row>
    <row r="1167" spans="2:5" ht="16.5" hidden="1" customHeight="1">
      <c r="B1167" s="1486">
        <v>1164</v>
      </c>
      <c r="C1167" s="1487">
        <v>0</v>
      </c>
      <c r="D1167" s="1487">
        <v>0</v>
      </c>
      <c r="E1167" s="1650">
        <f t="shared" si="18"/>
        <v>14</v>
      </c>
    </row>
    <row r="1168" spans="2:5" ht="16.5" hidden="1" customHeight="1">
      <c r="B1168" s="1486">
        <v>1165</v>
      </c>
      <c r="C1168" s="1487">
        <v>0</v>
      </c>
      <c r="D1168" s="1487">
        <v>0</v>
      </c>
      <c r="E1168" s="1650">
        <f t="shared" si="18"/>
        <v>15</v>
      </c>
    </row>
    <row r="1169" spans="2:5" ht="16.5" hidden="1" customHeight="1">
      <c r="B1169" s="1486">
        <v>1166</v>
      </c>
      <c r="C1169" s="1487">
        <v>0</v>
      </c>
      <c r="D1169" s="1487">
        <v>0</v>
      </c>
      <c r="E1169" s="1650">
        <f t="shared" si="18"/>
        <v>16</v>
      </c>
    </row>
    <row r="1170" spans="2:5" ht="16.5" hidden="1" customHeight="1">
      <c r="B1170" s="1486">
        <v>1167</v>
      </c>
      <c r="C1170" s="1487">
        <v>0</v>
      </c>
      <c r="D1170" s="1487">
        <v>0</v>
      </c>
      <c r="E1170" s="1650">
        <f t="shared" si="18"/>
        <v>17</v>
      </c>
    </row>
    <row r="1171" spans="2:5" ht="16.5" hidden="1" customHeight="1">
      <c r="B1171" s="1486">
        <v>1168</v>
      </c>
      <c r="C1171" s="1487">
        <v>0</v>
      </c>
      <c r="D1171" s="1487">
        <v>0</v>
      </c>
      <c r="E1171" s="1650">
        <f t="shared" si="18"/>
        <v>18</v>
      </c>
    </row>
    <row r="1172" spans="2:5" ht="16.5" hidden="1" customHeight="1">
      <c r="B1172" s="1486">
        <v>1169</v>
      </c>
      <c r="C1172" s="1487">
        <v>0</v>
      </c>
      <c r="D1172" s="1487">
        <v>0</v>
      </c>
      <c r="E1172" s="1650">
        <f t="shared" si="18"/>
        <v>19</v>
      </c>
    </row>
    <row r="1173" spans="2:5" ht="16.5" hidden="1" customHeight="1">
      <c r="B1173" s="1486">
        <v>1170</v>
      </c>
      <c r="C1173" s="1487">
        <v>0</v>
      </c>
      <c r="D1173" s="1487">
        <v>0</v>
      </c>
      <c r="E1173" s="1650">
        <f t="shared" si="18"/>
        <v>20</v>
      </c>
    </row>
    <row r="1174" spans="2:5" ht="16.5" hidden="1" customHeight="1">
      <c r="B1174" s="1486">
        <v>1171</v>
      </c>
      <c r="C1174" s="1487">
        <v>0</v>
      </c>
      <c r="D1174" s="1487">
        <v>0</v>
      </c>
      <c r="E1174" s="1650">
        <f t="shared" si="18"/>
        <v>21</v>
      </c>
    </row>
    <row r="1175" spans="2:5" ht="16.5" hidden="1" customHeight="1">
      <c r="B1175" s="1486">
        <v>1172</v>
      </c>
      <c r="C1175" s="1487">
        <v>0</v>
      </c>
      <c r="D1175" s="1487">
        <v>0</v>
      </c>
      <c r="E1175" s="1650">
        <f t="shared" si="18"/>
        <v>22</v>
      </c>
    </row>
    <row r="1176" spans="2:5" ht="16.5" hidden="1" customHeight="1">
      <c r="B1176" s="1486">
        <v>1173</v>
      </c>
      <c r="C1176" s="1487">
        <v>0</v>
      </c>
      <c r="D1176" s="1487">
        <v>0</v>
      </c>
      <c r="E1176" s="1650">
        <f t="shared" si="18"/>
        <v>23</v>
      </c>
    </row>
    <row r="1177" spans="2:5" ht="16.5" hidden="1" customHeight="1">
      <c r="B1177" s="1486">
        <v>1174</v>
      </c>
      <c r="C1177" s="1487">
        <v>0</v>
      </c>
      <c r="D1177" s="1487">
        <v>0</v>
      </c>
      <c r="E1177" s="1650">
        <f t="shared" si="18"/>
        <v>24</v>
      </c>
    </row>
    <row r="1178" spans="2:5" ht="16.5" customHeight="1">
      <c r="B1178" s="1486">
        <v>1175</v>
      </c>
      <c r="C1178" s="1487">
        <v>0</v>
      </c>
      <c r="D1178" s="1487">
        <f>D1128+75</f>
        <v>1800</v>
      </c>
      <c r="E1178" s="1650">
        <f t="shared" si="18"/>
        <v>0</v>
      </c>
    </row>
    <row r="1179" spans="2:5" ht="16.5" hidden="1" customHeight="1">
      <c r="B1179" s="1486">
        <v>1176</v>
      </c>
      <c r="C1179" s="1487">
        <v>0</v>
      </c>
      <c r="D1179" s="1487">
        <v>0</v>
      </c>
      <c r="E1179" s="1650">
        <f t="shared" si="18"/>
        <v>1</v>
      </c>
    </row>
    <row r="1180" spans="2:5" ht="16.5" hidden="1" customHeight="1">
      <c r="B1180" s="1486">
        <v>1177</v>
      </c>
      <c r="C1180" s="1487">
        <v>0</v>
      </c>
      <c r="D1180" s="1487">
        <v>0</v>
      </c>
      <c r="E1180" s="1650">
        <f t="shared" si="18"/>
        <v>2</v>
      </c>
    </row>
    <row r="1181" spans="2:5" ht="16.5" hidden="1" customHeight="1">
      <c r="B1181" s="1486">
        <v>1178</v>
      </c>
      <c r="C1181" s="1487">
        <v>0</v>
      </c>
      <c r="D1181" s="1487">
        <v>0</v>
      </c>
      <c r="E1181" s="1650">
        <f t="shared" si="18"/>
        <v>3</v>
      </c>
    </row>
    <row r="1182" spans="2:5" ht="16.5" hidden="1" customHeight="1">
      <c r="B1182" s="1486">
        <v>1179</v>
      </c>
      <c r="C1182" s="1487">
        <v>0</v>
      </c>
      <c r="D1182" s="1487">
        <v>0</v>
      </c>
      <c r="E1182" s="1650">
        <f t="shared" si="18"/>
        <v>4</v>
      </c>
    </row>
    <row r="1183" spans="2:5" ht="16.5" hidden="1" customHeight="1">
      <c r="B1183" s="1486">
        <v>1180</v>
      </c>
      <c r="C1183" s="1487">
        <v>0</v>
      </c>
      <c r="D1183" s="1487">
        <v>0</v>
      </c>
      <c r="E1183" s="1650">
        <f t="shared" si="18"/>
        <v>5</v>
      </c>
    </row>
    <row r="1184" spans="2:5" ht="16.5" hidden="1" customHeight="1">
      <c r="B1184" s="1486">
        <v>1181</v>
      </c>
      <c r="C1184" s="1487">
        <v>0</v>
      </c>
      <c r="D1184" s="1487">
        <v>0</v>
      </c>
      <c r="E1184" s="1650">
        <f t="shared" si="18"/>
        <v>6</v>
      </c>
    </row>
    <row r="1185" spans="2:5" ht="16.5" hidden="1" customHeight="1">
      <c r="B1185" s="1486">
        <v>1182</v>
      </c>
      <c r="C1185" s="1487">
        <v>0</v>
      </c>
      <c r="D1185" s="1487">
        <v>0</v>
      </c>
      <c r="E1185" s="1650">
        <f t="shared" si="18"/>
        <v>7</v>
      </c>
    </row>
    <row r="1186" spans="2:5" ht="16.5" hidden="1" customHeight="1">
      <c r="B1186" s="1486">
        <v>1183</v>
      </c>
      <c r="C1186" s="1487">
        <v>0</v>
      </c>
      <c r="D1186" s="1487">
        <v>0</v>
      </c>
      <c r="E1186" s="1650">
        <f t="shared" si="18"/>
        <v>8</v>
      </c>
    </row>
    <row r="1187" spans="2:5" ht="16.5" hidden="1" customHeight="1">
      <c r="B1187" s="1486">
        <v>1184</v>
      </c>
      <c r="C1187" s="1487">
        <v>0</v>
      </c>
      <c r="D1187" s="1487">
        <v>0</v>
      </c>
      <c r="E1187" s="1650">
        <f t="shared" si="18"/>
        <v>9</v>
      </c>
    </row>
    <row r="1188" spans="2:5" ht="16.5" hidden="1" customHeight="1">
      <c r="B1188" s="1486">
        <v>1185</v>
      </c>
      <c r="C1188" s="1487">
        <v>0</v>
      </c>
      <c r="D1188" s="1487">
        <v>0</v>
      </c>
      <c r="E1188" s="1650">
        <f t="shared" si="18"/>
        <v>10</v>
      </c>
    </row>
    <row r="1189" spans="2:5" ht="16.5" hidden="1" customHeight="1">
      <c r="B1189" s="1486">
        <v>1186</v>
      </c>
      <c r="C1189" s="1487">
        <v>0</v>
      </c>
      <c r="D1189" s="1487">
        <v>0</v>
      </c>
      <c r="E1189" s="1650">
        <f t="shared" si="18"/>
        <v>11</v>
      </c>
    </row>
    <row r="1190" spans="2:5" ht="16.5" hidden="1" customHeight="1">
      <c r="B1190" s="1486">
        <v>1187</v>
      </c>
      <c r="C1190" s="1487">
        <v>0</v>
      </c>
      <c r="D1190" s="1487">
        <v>0</v>
      </c>
      <c r="E1190" s="1650">
        <f t="shared" si="18"/>
        <v>12</v>
      </c>
    </row>
    <row r="1191" spans="2:5" ht="16.5" hidden="1" customHeight="1">
      <c r="B1191" s="1486">
        <v>1188</v>
      </c>
      <c r="C1191" s="1487">
        <v>0</v>
      </c>
      <c r="D1191" s="1487">
        <v>0</v>
      </c>
      <c r="E1191" s="1650">
        <f t="shared" si="18"/>
        <v>13</v>
      </c>
    </row>
    <row r="1192" spans="2:5" ht="16.5" hidden="1" customHeight="1">
      <c r="B1192" s="1486">
        <v>1189</v>
      </c>
      <c r="C1192" s="1487">
        <v>0</v>
      </c>
      <c r="D1192" s="1487">
        <v>0</v>
      </c>
      <c r="E1192" s="1650">
        <f t="shared" si="18"/>
        <v>14</v>
      </c>
    </row>
    <row r="1193" spans="2:5" ht="16.5" hidden="1" customHeight="1">
      <c r="B1193" s="1486">
        <v>1190</v>
      </c>
      <c r="C1193" s="1487">
        <v>0</v>
      </c>
      <c r="D1193" s="1487">
        <v>0</v>
      </c>
      <c r="E1193" s="1650">
        <f t="shared" si="18"/>
        <v>15</v>
      </c>
    </row>
    <row r="1194" spans="2:5" ht="16.5" hidden="1" customHeight="1">
      <c r="B1194" s="1486">
        <v>1191</v>
      </c>
      <c r="C1194" s="1487">
        <v>0</v>
      </c>
      <c r="D1194" s="1487">
        <v>0</v>
      </c>
      <c r="E1194" s="1650">
        <f t="shared" si="18"/>
        <v>16</v>
      </c>
    </row>
    <row r="1195" spans="2:5" ht="16.5" hidden="1" customHeight="1">
      <c r="B1195" s="1486">
        <v>1192</v>
      </c>
      <c r="C1195" s="1487">
        <v>0</v>
      </c>
      <c r="D1195" s="1487">
        <v>0</v>
      </c>
      <c r="E1195" s="1650">
        <f t="shared" si="18"/>
        <v>17</v>
      </c>
    </row>
    <row r="1196" spans="2:5" ht="16.5" hidden="1" customHeight="1">
      <c r="B1196" s="1486">
        <v>1193</v>
      </c>
      <c r="C1196" s="1487">
        <v>0</v>
      </c>
      <c r="D1196" s="1487">
        <v>0</v>
      </c>
      <c r="E1196" s="1650">
        <f t="shared" si="18"/>
        <v>18</v>
      </c>
    </row>
    <row r="1197" spans="2:5" ht="16.5" hidden="1" customHeight="1">
      <c r="B1197" s="1486">
        <v>1194</v>
      </c>
      <c r="C1197" s="1487">
        <v>0</v>
      </c>
      <c r="D1197" s="1487">
        <v>0</v>
      </c>
      <c r="E1197" s="1650">
        <f t="shared" si="18"/>
        <v>19</v>
      </c>
    </row>
    <row r="1198" spans="2:5" ht="16.5" hidden="1" customHeight="1">
      <c r="B1198" s="1486">
        <v>1195</v>
      </c>
      <c r="C1198" s="1487">
        <v>0</v>
      </c>
      <c r="D1198" s="1487">
        <v>0</v>
      </c>
      <c r="E1198" s="1650">
        <f t="shared" si="18"/>
        <v>20</v>
      </c>
    </row>
    <row r="1199" spans="2:5" ht="16.5" hidden="1" customHeight="1">
      <c r="B1199" s="1486">
        <v>1196</v>
      </c>
      <c r="C1199" s="1487">
        <v>0</v>
      </c>
      <c r="D1199" s="1487">
        <v>0</v>
      </c>
      <c r="E1199" s="1650">
        <f t="shared" si="18"/>
        <v>21</v>
      </c>
    </row>
    <row r="1200" spans="2:5" ht="16.5" hidden="1" customHeight="1">
      <c r="B1200" s="1486">
        <v>1197</v>
      </c>
      <c r="C1200" s="1487">
        <v>0</v>
      </c>
      <c r="D1200" s="1487">
        <v>0</v>
      </c>
      <c r="E1200" s="1650">
        <f t="shared" si="18"/>
        <v>22</v>
      </c>
    </row>
    <row r="1201" spans="2:5" ht="16.5" hidden="1" customHeight="1">
      <c r="B1201" s="1486">
        <v>1198</v>
      </c>
      <c r="C1201" s="1487">
        <v>0</v>
      </c>
      <c r="D1201" s="1487">
        <v>0</v>
      </c>
      <c r="E1201" s="1650">
        <f t="shared" si="18"/>
        <v>23</v>
      </c>
    </row>
    <row r="1202" spans="2:5" ht="16.5" hidden="1" customHeight="1">
      <c r="B1202" s="1486">
        <v>1199</v>
      </c>
      <c r="C1202" s="1487">
        <v>0</v>
      </c>
      <c r="D1202" s="1487">
        <v>0</v>
      </c>
      <c r="E1202" s="1650">
        <f t="shared" si="18"/>
        <v>24</v>
      </c>
    </row>
    <row r="1203" spans="2:5" ht="16.5" customHeight="1">
      <c r="B1203" s="1486">
        <v>1200</v>
      </c>
      <c r="C1203" s="1487">
        <f>C1153+1250</f>
        <v>30000</v>
      </c>
      <c r="D1203" s="1487">
        <v>0</v>
      </c>
      <c r="E1203" s="1650">
        <f t="shared" si="18"/>
        <v>0</v>
      </c>
    </row>
    <row r="1204" spans="2:5" ht="16.5" hidden="1" customHeight="1">
      <c r="B1204" s="1486">
        <v>1201</v>
      </c>
      <c r="C1204" s="1487">
        <v>0</v>
      </c>
      <c r="D1204" s="1487">
        <v>0</v>
      </c>
      <c r="E1204" s="1650">
        <f t="shared" si="18"/>
        <v>1</v>
      </c>
    </row>
    <row r="1205" spans="2:5" ht="16.5" hidden="1" customHeight="1">
      <c r="B1205" s="1486">
        <v>1202</v>
      </c>
      <c r="C1205" s="1487">
        <v>0</v>
      </c>
      <c r="D1205" s="1487">
        <v>0</v>
      </c>
      <c r="E1205" s="1650">
        <f t="shared" si="18"/>
        <v>2</v>
      </c>
    </row>
    <row r="1206" spans="2:5" ht="16.5" hidden="1" customHeight="1">
      <c r="B1206" s="1486">
        <v>1203</v>
      </c>
      <c r="C1206" s="1487">
        <v>0</v>
      </c>
      <c r="D1206" s="1487">
        <v>0</v>
      </c>
      <c r="E1206" s="1650">
        <f t="shared" si="18"/>
        <v>3</v>
      </c>
    </row>
    <row r="1207" spans="2:5" ht="16.5" hidden="1" customHeight="1">
      <c r="B1207" s="1486">
        <v>1204</v>
      </c>
      <c r="C1207" s="1487">
        <v>0</v>
      </c>
      <c r="D1207" s="1487">
        <v>0</v>
      </c>
      <c r="E1207" s="1650">
        <f t="shared" si="18"/>
        <v>4</v>
      </c>
    </row>
    <row r="1208" spans="2:5" ht="16.5" hidden="1" customHeight="1">
      <c r="B1208" s="1486">
        <v>1205</v>
      </c>
      <c r="C1208" s="1487">
        <v>0</v>
      </c>
      <c r="D1208" s="1487">
        <v>0</v>
      </c>
      <c r="E1208" s="1650">
        <f t="shared" si="18"/>
        <v>5</v>
      </c>
    </row>
    <row r="1209" spans="2:5" ht="16.5" hidden="1" customHeight="1">
      <c r="B1209" s="1486">
        <v>1206</v>
      </c>
      <c r="C1209" s="1487">
        <v>0</v>
      </c>
      <c r="D1209" s="1487">
        <v>0</v>
      </c>
      <c r="E1209" s="1650">
        <f t="shared" si="18"/>
        <v>6</v>
      </c>
    </row>
    <row r="1210" spans="2:5" ht="16.5" hidden="1" customHeight="1">
      <c r="B1210" s="1486">
        <v>1207</v>
      </c>
      <c r="C1210" s="1487">
        <v>0</v>
      </c>
      <c r="D1210" s="1487">
        <v>0</v>
      </c>
      <c r="E1210" s="1650">
        <f t="shared" si="18"/>
        <v>7</v>
      </c>
    </row>
    <row r="1211" spans="2:5" ht="16.5" hidden="1" customHeight="1">
      <c r="B1211" s="1486">
        <v>1208</v>
      </c>
      <c r="C1211" s="1487">
        <v>0</v>
      </c>
      <c r="D1211" s="1487">
        <v>0</v>
      </c>
      <c r="E1211" s="1650">
        <f t="shared" si="18"/>
        <v>8</v>
      </c>
    </row>
    <row r="1212" spans="2:5" ht="16.5" hidden="1" customHeight="1">
      <c r="B1212" s="1486">
        <v>1209</v>
      </c>
      <c r="C1212" s="1487">
        <v>0</v>
      </c>
      <c r="D1212" s="1487">
        <v>0</v>
      </c>
      <c r="E1212" s="1650">
        <f t="shared" si="18"/>
        <v>9</v>
      </c>
    </row>
    <row r="1213" spans="2:5" ht="16.5" hidden="1" customHeight="1">
      <c r="B1213" s="1486">
        <v>1210</v>
      </c>
      <c r="C1213" s="1487">
        <v>0</v>
      </c>
      <c r="D1213" s="1487">
        <v>0</v>
      </c>
      <c r="E1213" s="1650">
        <f t="shared" si="18"/>
        <v>10</v>
      </c>
    </row>
    <row r="1214" spans="2:5" ht="16.5" hidden="1" customHeight="1">
      <c r="B1214" s="1486">
        <v>1211</v>
      </c>
      <c r="C1214" s="1487">
        <v>0</v>
      </c>
      <c r="D1214" s="1487">
        <v>0</v>
      </c>
      <c r="E1214" s="1650">
        <f t="shared" si="18"/>
        <v>11</v>
      </c>
    </row>
    <row r="1215" spans="2:5" ht="16.5" hidden="1" customHeight="1">
      <c r="B1215" s="1486">
        <v>1212</v>
      </c>
      <c r="C1215" s="1487">
        <v>0</v>
      </c>
      <c r="D1215" s="1487">
        <v>0</v>
      </c>
      <c r="E1215" s="1650">
        <f t="shared" si="18"/>
        <v>12</v>
      </c>
    </row>
    <row r="1216" spans="2:5" ht="16.5" hidden="1" customHeight="1">
      <c r="B1216" s="1486">
        <v>1213</v>
      </c>
      <c r="C1216" s="1487">
        <v>0</v>
      </c>
      <c r="D1216" s="1487">
        <v>0</v>
      </c>
      <c r="E1216" s="1650">
        <f t="shared" si="18"/>
        <v>13</v>
      </c>
    </row>
    <row r="1217" spans="2:5" ht="16.5" hidden="1" customHeight="1">
      <c r="B1217" s="1486">
        <v>1214</v>
      </c>
      <c r="C1217" s="1487">
        <v>0</v>
      </c>
      <c r="D1217" s="1487">
        <v>0</v>
      </c>
      <c r="E1217" s="1650">
        <f t="shared" si="18"/>
        <v>14</v>
      </c>
    </row>
    <row r="1218" spans="2:5" ht="16.5" hidden="1" customHeight="1">
      <c r="B1218" s="1486">
        <v>1215</v>
      </c>
      <c r="C1218" s="1487">
        <v>0</v>
      </c>
      <c r="D1218" s="1487">
        <v>0</v>
      </c>
      <c r="E1218" s="1650">
        <f t="shared" si="18"/>
        <v>15</v>
      </c>
    </row>
    <row r="1219" spans="2:5" ht="16.5" hidden="1" customHeight="1">
      <c r="B1219" s="1486">
        <v>1216</v>
      </c>
      <c r="C1219" s="1487">
        <v>0</v>
      </c>
      <c r="D1219" s="1487">
        <v>0</v>
      </c>
      <c r="E1219" s="1650">
        <f t="shared" si="18"/>
        <v>16</v>
      </c>
    </row>
    <row r="1220" spans="2:5" ht="16.5" hidden="1" customHeight="1">
      <c r="B1220" s="1486">
        <v>1217</v>
      </c>
      <c r="C1220" s="1487">
        <v>0</v>
      </c>
      <c r="D1220" s="1487">
        <v>0</v>
      </c>
      <c r="E1220" s="1650">
        <f t="shared" ref="E1220:E1283" si="19">MOD(ROW()-3,25)</f>
        <v>17</v>
      </c>
    </row>
    <row r="1221" spans="2:5" ht="16.5" hidden="1" customHeight="1">
      <c r="B1221" s="1486">
        <v>1218</v>
      </c>
      <c r="C1221" s="1487">
        <v>0</v>
      </c>
      <c r="D1221" s="1487">
        <v>0</v>
      </c>
      <c r="E1221" s="1650">
        <f t="shared" si="19"/>
        <v>18</v>
      </c>
    </row>
    <row r="1222" spans="2:5" ht="16.5" hidden="1" customHeight="1">
      <c r="B1222" s="1486">
        <v>1219</v>
      </c>
      <c r="C1222" s="1487">
        <v>0</v>
      </c>
      <c r="D1222" s="1487">
        <v>0</v>
      </c>
      <c r="E1222" s="1650">
        <f t="shared" si="19"/>
        <v>19</v>
      </c>
    </row>
    <row r="1223" spans="2:5" ht="16.5" hidden="1" customHeight="1">
      <c r="B1223" s="1486">
        <v>1220</v>
      </c>
      <c r="C1223" s="1487">
        <v>0</v>
      </c>
      <c r="D1223" s="1487">
        <v>0</v>
      </c>
      <c r="E1223" s="1650">
        <f t="shared" si="19"/>
        <v>20</v>
      </c>
    </row>
    <row r="1224" spans="2:5" ht="16.5" hidden="1" customHeight="1">
      <c r="B1224" s="1486">
        <v>1221</v>
      </c>
      <c r="C1224" s="1487">
        <v>0</v>
      </c>
      <c r="D1224" s="1487">
        <v>0</v>
      </c>
      <c r="E1224" s="1650">
        <f t="shared" si="19"/>
        <v>21</v>
      </c>
    </row>
    <row r="1225" spans="2:5" ht="16.5" hidden="1" customHeight="1">
      <c r="B1225" s="1486">
        <v>1222</v>
      </c>
      <c r="C1225" s="1487">
        <v>0</v>
      </c>
      <c r="D1225" s="1487">
        <v>0</v>
      </c>
      <c r="E1225" s="1650">
        <f t="shared" si="19"/>
        <v>22</v>
      </c>
    </row>
    <row r="1226" spans="2:5" ht="16.5" hidden="1" customHeight="1">
      <c r="B1226" s="1486">
        <v>1223</v>
      </c>
      <c r="C1226" s="1487">
        <v>0</v>
      </c>
      <c r="D1226" s="1487">
        <v>0</v>
      </c>
      <c r="E1226" s="1650">
        <f t="shared" si="19"/>
        <v>23</v>
      </c>
    </row>
    <row r="1227" spans="2:5" ht="16.5" hidden="1" customHeight="1">
      <c r="B1227" s="1486">
        <v>1224</v>
      </c>
      <c r="C1227" s="1487">
        <v>0</v>
      </c>
      <c r="D1227" s="1487">
        <v>0</v>
      </c>
      <c r="E1227" s="1650">
        <f t="shared" si="19"/>
        <v>24</v>
      </c>
    </row>
    <row r="1228" spans="2:5" ht="16.5" customHeight="1">
      <c r="B1228" s="1486">
        <v>1225</v>
      </c>
      <c r="C1228" s="1487">
        <v>0</v>
      </c>
      <c r="D1228" s="1487">
        <f>D1178+75</f>
        <v>1875</v>
      </c>
      <c r="E1228" s="1650">
        <f t="shared" si="19"/>
        <v>0</v>
      </c>
    </row>
    <row r="1229" spans="2:5" ht="16.5" hidden="1" customHeight="1">
      <c r="B1229" s="1486">
        <v>1226</v>
      </c>
      <c r="C1229" s="1487">
        <v>0</v>
      </c>
      <c r="D1229" s="1487">
        <v>0</v>
      </c>
      <c r="E1229" s="1650">
        <f t="shared" si="19"/>
        <v>1</v>
      </c>
    </row>
    <row r="1230" spans="2:5" ht="16.5" hidden="1" customHeight="1">
      <c r="B1230" s="1486">
        <v>1227</v>
      </c>
      <c r="C1230" s="1487">
        <v>0</v>
      </c>
      <c r="D1230" s="1487">
        <v>0</v>
      </c>
      <c r="E1230" s="1650">
        <f t="shared" si="19"/>
        <v>2</v>
      </c>
    </row>
    <row r="1231" spans="2:5" ht="16.5" hidden="1" customHeight="1">
      <c r="B1231" s="1486">
        <v>1228</v>
      </c>
      <c r="C1231" s="1487">
        <v>0</v>
      </c>
      <c r="D1231" s="1487">
        <v>0</v>
      </c>
      <c r="E1231" s="1650">
        <f t="shared" si="19"/>
        <v>3</v>
      </c>
    </row>
    <row r="1232" spans="2:5" ht="16.5" hidden="1" customHeight="1">
      <c r="B1232" s="1486">
        <v>1229</v>
      </c>
      <c r="C1232" s="1487">
        <v>0</v>
      </c>
      <c r="D1232" s="1487">
        <v>0</v>
      </c>
      <c r="E1232" s="1650">
        <f t="shared" si="19"/>
        <v>4</v>
      </c>
    </row>
    <row r="1233" spans="2:5" ht="16.5" hidden="1" customHeight="1">
      <c r="B1233" s="1486">
        <v>1230</v>
      </c>
      <c r="C1233" s="1487">
        <v>0</v>
      </c>
      <c r="D1233" s="1487">
        <v>0</v>
      </c>
      <c r="E1233" s="1650">
        <f t="shared" si="19"/>
        <v>5</v>
      </c>
    </row>
    <row r="1234" spans="2:5" ht="16.5" hidden="1" customHeight="1">
      <c r="B1234" s="1486">
        <v>1231</v>
      </c>
      <c r="C1234" s="1487">
        <v>0</v>
      </c>
      <c r="D1234" s="1487">
        <v>0</v>
      </c>
      <c r="E1234" s="1650">
        <f t="shared" si="19"/>
        <v>6</v>
      </c>
    </row>
    <row r="1235" spans="2:5" ht="16.5" hidden="1" customHeight="1">
      <c r="B1235" s="1486">
        <v>1232</v>
      </c>
      <c r="C1235" s="1487">
        <v>0</v>
      </c>
      <c r="D1235" s="1487">
        <v>0</v>
      </c>
      <c r="E1235" s="1650">
        <f t="shared" si="19"/>
        <v>7</v>
      </c>
    </row>
    <row r="1236" spans="2:5" ht="16.5" hidden="1" customHeight="1">
      <c r="B1236" s="1486">
        <v>1233</v>
      </c>
      <c r="C1236" s="1487">
        <v>0</v>
      </c>
      <c r="D1236" s="1487">
        <v>0</v>
      </c>
      <c r="E1236" s="1650">
        <f t="shared" si="19"/>
        <v>8</v>
      </c>
    </row>
    <row r="1237" spans="2:5" ht="16.5" hidden="1" customHeight="1">
      <c r="B1237" s="1486">
        <v>1234</v>
      </c>
      <c r="C1237" s="1487">
        <v>0</v>
      </c>
      <c r="D1237" s="1487">
        <v>0</v>
      </c>
      <c r="E1237" s="1650">
        <f t="shared" si="19"/>
        <v>9</v>
      </c>
    </row>
    <row r="1238" spans="2:5" ht="16.5" hidden="1" customHeight="1">
      <c r="B1238" s="1486">
        <v>1235</v>
      </c>
      <c r="C1238" s="1487">
        <v>0</v>
      </c>
      <c r="D1238" s="1487">
        <v>0</v>
      </c>
      <c r="E1238" s="1650">
        <f t="shared" si="19"/>
        <v>10</v>
      </c>
    </row>
    <row r="1239" spans="2:5" ht="16.5" hidden="1" customHeight="1">
      <c r="B1239" s="1486">
        <v>1236</v>
      </c>
      <c r="C1239" s="1487">
        <v>0</v>
      </c>
      <c r="D1239" s="1487">
        <v>0</v>
      </c>
      <c r="E1239" s="1650">
        <f t="shared" si="19"/>
        <v>11</v>
      </c>
    </row>
    <row r="1240" spans="2:5" ht="16.5" hidden="1" customHeight="1">
      <c r="B1240" s="1486">
        <v>1237</v>
      </c>
      <c r="C1240" s="1487">
        <v>0</v>
      </c>
      <c r="D1240" s="1487">
        <v>0</v>
      </c>
      <c r="E1240" s="1650">
        <f t="shared" si="19"/>
        <v>12</v>
      </c>
    </row>
    <row r="1241" spans="2:5" ht="16.5" hidden="1" customHeight="1">
      <c r="B1241" s="1486">
        <v>1238</v>
      </c>
      <c r="C1241" s="1487">
        <v>0</v>
      </c>
      <c r="D1241" s="1487">
        <v>0</v>
      </c>
      <c r="E1241" s="1650">
        <f t="shared" si="19"/>
        <v>13</v>
      </c>
    </row>
    <row r="1242" spans="2:5" ht="16.5" hidden="1" customHeight="1">
      <c r="B1242" s="1486">
        <v>1239</v>
      </c>
      <c r="C1242" s="1487">
        <v>0</v>
      </c>
      <c r="D1242" s="1487">
        <v>0</v>
      </c>
      <c r="E1242" s="1650">
        <f t="shared" si="19"/>
        <v>14</v>
      </c>
    </row>
    <row r="1243" spans="2:5" ht="16.5" hidden="1" customHeight="1">
      <c r="B1243" s="1486">
        <v>1240</v>
      </c>
      <c r="C1243" s="1487">
        <v>0</v>
      </c>
      <c r="D1243" s="1487">
        <v>0</v>
      </c>
      <c r="E1243" s="1650">
        <f t="shared" si="19"/>
        <v>15</v>
      </c>
    </row>
    <row r="1244" spans="2:5" ht="16.5" hidden="1" customHeight="1">
      <c r="B1244" s="1486">
        <v>1241</v>
      </c>
      <c r="C1244" s="1487">
        <v>0</v>
      </c>
      <c r="D1244" s="1487">
        <v>0</v>
      </c>
      <c r="E1244" s="1650">
        <f t="shared" si="19"/>
        <v>16</v>
      </c>
    </row>
    <row r="1245" spans="2:5" ht="16.5" hidden="1" customHeight="1">
      <c r="B1245" s="1486">
        <v>1242</v>
      </c>
      <c r="C1245" s="1487">
        <v>0</v>
      </c>
      <c r="D1245" s="1487">
        <v>0</v>
      </c>
      <c r="E1245" s="1650">
        <f t="shared" si="19"/>
        <v>17</v>
      </c>
    </row>
    <row r="1246" spans="2:5" ht="16.5" hidden="1" customHeight="1">
      <c r="B1246" s="1486">
        <v>1243</v>
      </c>
      <c r="C1246" s="1487">
        <v>0</v>
      </c>
      <c r="D1246" s="1487">
        <v>0</v>
      </c>
      <c r="E1246" s="1650">
        <f t="shared" si="19"/>
        <v>18</v>
      </c>
    </row>
    <row r="1247" spans="2:5" ht="16.5" hidden="1" customHeight="1">
      <c r="B1247" s="1486">
        <v>1244</v>
      </c>
      <c r="C1247" s="1487">
        <v>0</v>
      </c>
      <c r="D1247" s="1487">
        <v>0</v>
      </c>
      <c r="E1247" s="1650">
        <f t="shared" si="19"/>
        <v>19</v>
      </c>
    </row>
    <row r="1248" spans="2:5" ht="16.5" hidden="1" customHeight="1">
      <c r="B1248" s="1486">
        <v>1245</v>
      </c>
      <c r="C1248" s="1487">
        <v>0</v>
      </c>
      <c r="D1248" s="1487">
        <v>0</v>
      </c>
      <c r="E1248" s="1650">
        <f t="shared" si="19"/>
        <v>20</v>
      </c>
    </row>
    <row r="1249" spans="2:5" ht="16.5" hidden="1" customHeight="1">
      <c r="B1249" s="1486">
        <v>1246</v>
      </c>
      <c r="C1249" s="1487">
        <v>0</v>
      </c>
      <c r="D1249" s="1487">
        <v>0</v>
      </c>
      <c r="E1249" s="1650">
        <f t="shared" si="19"/>
        <v>21</v>
      </c>
    </row>
    <row r="1250" spans="2:5" ht="16.5" hidden="1" customHeight="1">
      <c r="B1250" s="1486">
        <v>1247</v>
      </c>
      <c r="C1250" s="1487">
        <v>0</v>
      </c>
      <c r="D1250" s="1487">
        <v>0</v>
      </c>
      <c r="E1250" s="1650">
        <f t="shared" si="19"/>
        <v>22</v>
      </c>
    </row>
    <row r="1251" spans="2:5" ht="16.5" hidden="1" customHeight="1">
      <c r="B1251" s="1486">
        <v>1248</v>
      </c>
      <c r="C1251" s="1487">
        <v>0</v>
      </c>
      <c r="D1251" s="1487">
        <v>0</v>
      </c>
      <c r="E1251" s="1650">
        <f t="shared" si="19"/>
        <v>23</v>
      </c>
    </row>
    <row r="1252" spans="2:5" ht="16.5" hidden="1" customHeight="1">
      <c r="B1252" s="1486">
        <v>1249</v>
      </c>
      <c r="C1252" s="1487">
        <v>0</v>
      </c>
      <c r="D1252" s="1487">
        <v>0</v>
      </c>
      <c r="E1252" s="1650">
        <f t="shared" si="19"/>
        <v>24</v>
      </c>
    </row>
    <row r="1253" spans="2:5" ht="16.5" customHeight="1">
      <c r="B1253" s="1486">
        <v>1250</v>
      </c>
      <c r="C1253" s="1487">
        <f>C1203+1250</f>
        <v>31250</v>
      </c>
      <c r="D1253" s="1487">
        <v>0</v>
      </c>
      <c r="E1253" s="1650">
        <f t="shared" si="19"/>
        <v>0</v>
      </c>
    </row>
    <row r="1254" spans="2:5" ht="16.5" hidden="1" customHeight="1">
      <c r="B1254" s="1486">
        <v>1251</v>
      </c>
      <c r="C1254" s="1487">
        <v>0</v>
      </c>
      <c r="D1254" s="1487">
        <v>0</v>
      </c>
      <c r="E1254" s="1650">
        <f t="shared" si="19"/>
        <v>1</v>
      </c>
    </row>
    <row r="1255" spans="2:5" ht="16.5" hidden="1" customHeight="1">
      <c r="B1255" s="1486">
        <v>1252</v>
      </c>
      <c r="C1255" s="1487">
        <v>0</v>
      </c>
      <c r="D1255" s="1487">
        <v>0</v>
      </c>
      <c r="E1255" s="1650">
        <f t="shared" si="19"/>
        <v>2</v>
      </c>
    </row>
    <row r="1256" spans="2:5" ht="16.5" hidden="1" customHeight="1">
      <c r="B1256" s="1486">
        <v>1253</v>
      </c>
      <c r="C1256" s="1487">
        <v>0</v>
      </c>
      <c r="D1256" s="1487">
        <v>0</v>
      </c>
      <c r="E1256" s="1650">
        <f t="shared" si="19"/>
        <v>3</v>
      </c>
    </row>
    <row r="1257" spans="2:5" ht="16.5" hidden="1" customHeight="1">
      <c r="B1257" s="1486">
        <v>1254</v>
      </c>
      <c r="C1257" s="1487">
        <v>0</v>
      </c>
      <c r="D1257" s="1487">
        <v>0</v>
      </c>
      <c r="E1257" s="1650">
        <f t="shared" si="19"/>
        <v>4</v>
      </c>
    </row>
    <row r="1258" spans="2:5" ht="16.5" hidden="1" customHeight="1">
      <c r="B1258" s="1486">
        <v>1255</v>
      </c>
      <c r="C1258" s="1487">
        <v>0</v>
      </c>
      <c r="D1258" s="1487">
        <v>0</v>
      </c>
      <c r="E1258" s="1650">
        <f t="shared" si="19"/>
        <v>5</v>
      </c>
    </row>
    <row r="1259" spans="2:5" ht="16.5" hidden="1" customHeight="1">
      <c r="B1259" s="1486">
        <v>1256</v>
      </c>
      <c r="C1259" s="1487">
        <v>0</v>
      </c>
      <c r="D1259" s="1487">
        <v>0</v>
      </c>
      <c r="E1259" s="1650">
        <f t="shared" si="19"/>
        <v>6</v>
      </c>
    </row>
    <row r="1260" spans="2:5" ht="16.5" hidden="1" customHeight="1">
      <c r="B1260" s="1486">
        <v>1257</v>
      </c>
      <c r="C1260" s="1487">
        <v>0</v>
      </c>
      <c r="D1260" s="1487">
        <v>0</v>
      </c>
      <c r="E1260" s="1650">
        <f t="shared" si="19"/>
        <v>7</v>
      </c>
    </row>
    <row r="1261" spans="2:5" ht="16.5" hidden="1" customHeight="1">
      <c r="B1261" s="1486">
        <v>1258</v>
      </c>
      <c r="C1261" s="1487">
        <v>0</v>
      </c>
      <c r="D1261" s="1487">
        <v>0</v>
      </c>
      <c r="E1261" s="1650">
        <f t="shared" si="19"/>
        <v>8</v>
      </c>
    </row>
    <row r="1262" spans="2:5" ht="16.5" hidden="1" customHeight="1">
      <c r="B1262" s="1486">
        <v>1259</v>
      </c>
      <c r="C1262" s="1487">
        <v>0</v>
      </c>
      <c r="D1262" s="1487">
        <v>0</v>
      </c>
      <c r="E1262" s="1650">
        <f t="shared" si="19"/>
        <v>9</v>
      </c>
    </row>
    <row r="1263" spans="2:5" ht="16.5" hidden="1" customHeight="1">
      <c r="B1263" s="1486">
        <v>1260</v>
      </c>
      <c r="C1263" s="1487">
        <v>0</v>
      </c>
      <c r="D1263" s="1487">
        <v>0</v>
      </c>
      <c r="E1263" s="1650">
        <f t="shared" si="19"/>
        <v>10</v>
      </c>
    </row>
    <row r="1264" spans="2:5" ht="16.5" hidden="1" customHeight="1">
      <c r="B1264" s="1486">
        <v>1261</v>
      </c>
      <c r="C1264" s="1487">
        <v>0</v>
      </c>
      <c r="D1264" s="1487">
        <v>0</v>
      </c>
      <c r="E1264" s="1650">
        <f t="shared" si="19"/>
        <v>11</v>
      </c>
    </row>
    <row r="1265" spans="2:5" ht="16.5" hidden="1" customHeight="1">
      <c r="B1265" s="1486">
        <v>1262</v>
      </c>
      <c r="C1265" s="1487">
        <v>0</v>
      </c>
      <c r="D1265" s="1487">
        <v>0</v>
      </c>
      <c r="E1265" s="1650">
        <f t="shared" si="19"/>
        <v>12</v>
      </c>
    </row>
    <row r="1266" spans="2:5" ht="16.5" hidden="1" customHeight="1">
      <c r="B1266" s="1486">
        <v>1263</v>
      </c>
      <c r="C1266" s="1487">
        <v>0</v>
      </c>
      <c r="D1266" s="1487">
        <v>0</v>
      </c>
      <c r="E1266" s="1650">
        <f t="shared" si="19"/>
        <v>13</v>
      </c>
    </row>
    <row r="1267" spans="2:5" ht="16.5" hidden="1" customHeight="1">
      <c r="B1267" s="1486">
        <v>1264</v>
      </c>
      <c r="C1267" s="1487">
        <v>0</v>
      </c>
      <c r="D1267" s="1487">
        <v>0</v>
      </c>
      <c r="E1267" s="1650">
        <f t="shared" si="19"/>
        <v>14</v>
      </c>
    </row>
    <row r="1268" spans="2:5" ht="16.5" hidden="1" customHeight="1">
      <c r="B1268" s="1486">
        <v>1265</v>
      </c>
      <c r="C1268" s="1487">
        <v>0</v>
      </c>
      <c r="D1268" s="1487">
        <v>0</v>
      </c>
      <c r="E1268" s="1650">
        <f t="shared" si="19"/>
        <v>15</v>
      </c>
    </row>
    <row r="1269" spans="2:5" ht="16.5" hidden="1" customHeight="1">
      <c r="B1269" s="1486">
        <v>1266</v>
      </c>
      <c r="C1269" s="1487">
        <v>0</v>
      </c>
      <c r="D1269" s="1487">
        <v>0</v>
      </c>
      <c r="E1269" s="1650">
        <f t="shared" si="19"/>
        <v>16</v>
      </c>
    </row>
    <row r="1270" spans="2:5" ht="16.5" hidden="1" customHeight="1">
      <c r="B1270" s="1486">
        <v>1267</v>
      </c>
      <c r="C1270" s="1487">
        <v>0</v>
      </c>
      <c r="D1270" s="1487">
        <v>0</v>
      </c>
      <c r="E1270" s="1650">
        <f t="shared" si="19"/>
        <v>17</v>
      </c>
    </row>
    <row r="1271" spans="2:5" ht="16.5" hidden="1" customHeight="1">
      <c r="B1271" s="1486">
        <v>1268</v>
      </c>
      <c r="C1271" s="1487">
        <v>0</v>
      </c>
      <c r="D1271" s="1487">
        <v>0</v>
      </c>
      <c r="E1271" s="1650">
        <f t="shared" si="19"/>
        <v>18</v>
      </c>
    </row>
    <row r="1272" spans="2:5" ht="16.5" hidden="1" customHeight="1">
      <c r="B1272" s="1486">
        <v>1269</v>
      </c>
      <c r="C1272" s="1487">
        <v>0</v>
      </c>
      <c r="D1272" s="1487">
        <v>0</v>
      </c>
      <c r="E1272" s="1650">
        <f t="shared" si="19"/>
        <v>19</v>
      </c>
    </row>
    <row r="1273" spans="2:5" ht="16.5" hidden="1" customHeight="1">
      <c r="B1273" s="1486">
        <v>1270</v>
      </c>
      <c r="C1273" s="1487">
        <v>0</v>
      </c>
      <c r="D1273" s="1487">
        <v>0</v>
      </c>
      <c r="E1273" s="1650">
        <f t="shared" si="19"/>
        <v>20</v>
      </c>
    </row>
    <row r="1274" spans="2:5" ht="16.5" hidden="1" customHeight="1">
      <c r="B1274" s="1486">
        <v>1271</v>
      </c>
      <c r="C1274" s="1487">
        <v>0</v>
      </c>
      <c r="D1274" s="1487">
        <v>0</v>
      </c>
      <c r="E1274" s="1650">
        <f t="shared" si="19"/>
        <v>21</v>
      </c>
    </row>
    <row r="1275" spans="2:5" ht="16.5" hidden="1" customHeight="1">
      <c r="B1275" s="1486">
        <v>1272</v>
      </c>
      <c r="C1275" s="1487">
        <v>0</v>
      </c>
      <c r="D1275" s="1487">
        <v>0</v>
      </c>
      <c r="E1275" s="1650">
        <f t="shared" si="19"/>
        <v>22</v>
      </c>
    </row>
    <row r="1276" spans="2:5" ht="16.5" hidden="1" customHeight="1">
      <c r="B1276" s="1486">
        <v>1273</v>
      </c>
      <c r="C1276" s="1487">
        <v>0</v>
      </c>
      <c r="D1276" s="1487">
        <v>0</v>
      </c>
      <c r="E1276" s="1650">
        <f t="shared" si="19"/>
        <v>23</v>
      </c>
    </row>
    <row r="1277" spans="2:5" ht="16.5" hidden="1" customHeight="1">
      <c r="B1277" s="1486">
        <v>1274</v>
      </c>
      <c r="C1277" s="1487">
        <v>0</v>
      </c>
      <c r="D1277" s="1487">
        <v>0</v>
      </c>
      <c r="E1277" s="1650">
        <f t="shared" si="19"/>
        <v>24</v>
      </c>
    </row>
    <row r="1278" spans="2:5" ht="16.5" customHeight="1">
      <c r="B1278" s="1486">
        <v>1275</v>
      </c>
      <c r="C1278" s="1487">
        <v>0</v>
      </c>
      <c r="D1278" s="1487">
        <f>D1228+75</f>
        <v>1950</v>
      </c>
      <c r="E1278" s="1650">
        <f t="shared" si="19"/>
        <v>0</v>
      </c>
    </row>
    <row r="1279" spans="2:5" ht="16.5" hidden="1" customHeight="1">
      <c r="B1279" s="1486">
        <v>1276</v>
      </c>
      <c r="C1279" s="1487">
        <v>0</v>
      </c>
      <c r="D1279" s="1487">
        <v>0</v>
      </c>
      <c r="E1279" s="1650">
        <f t="shared" si="19"/>
        <v>1</v>
      </c>
    </row>
    <row r="1280" spans="2:5" ht="16.5" hidden="1" customHeight="1">
      <c r="B1280" s="1486">
        <v>1277</v>
      </c>
      <c r="C1280" s="1487">
        <v>0</v>
      </c>
      <c r="D1280" s="1487">
        <v>0</v>
      </c>
      <c r="E1280" s="1650">
        <f t="shared" si="19"/>
        <v>2</v>
      </c>
    </row>
    <row r="1281" spans="2:5" ht="16.5" hidden="1" customHeight="1">
      <c r="B1281" s="1486">
        <v>1278</v>
      </c>
      <c r="C1281" s="1487">
        <v>0</v>
      </c>
      <c r="D1281" s="1487">
        <v>0</v>
      </c>
      <c r="E1281" s="1650">
        <f t="shared" si="19"/>
        <v>3</v>
      </c>
    </row>
    <row r="1282" spans="2:5" ht="16.5" hidden="1" customHeight="1">
      <c r="B1282" s="1486">
        <v>1279</v>
      </c>
      <c r="C1282" s="1487">
        <v>0</v>
      </c>
      <c r="D1282" s="1487">
        <v>0</v>
      </c>
      <c r="E1282" s="1650">
        <f t="shared" si="19"/>
        <v>4</v>
      </c>
    </row>
    <row r="1283" spans="2:5" ht="16.5" hidden="1" customHeight="1">
      <c r="B1283" s="1486">
        <v>1280</v>
      </c>
      <c r="C1283" s="1487">
        <v>0</v>
      </c>
      <c r="D1283" s="1487">
        <v>0</v>
      </c>
      <c r="E1283" s="1650">
        <f t="shared" si="19"/>
        <v>5</v>
      </c>
    </row>
    <row r="1284" spans="2:5" ht="16.5" hidden="1" customHeight="1">
      <c r="B1284" s="1486">
        <v>1281</v>
      </c>
      <c r="C1284" s="1487">
        <v>0</v>
      </c>
      <c r="D1284" s="1487">
        <v>0</v>
      </c>
      <c r="E1284" s="1650">
        <f t="shared" ref="E1284:E1347" si="20">MOD(ROW()-3,25)</f>
        <v>6</v>
      </c>
    </row>
    <row r="1285" spans="2:5" ht="16.5" hidden="1" customHeight="1">
      <c r="B1285" s="1486">
        <v>1282</v>
      </c>
      <c r="C1285" s="1487">
        <v>0</v>
      </c>
      <c r="D1285" s="1487">
        <v>0</v>
      </c>
      <c r="E1285" s="1650">
        <f t="shared" si="20"/>
        <v>7</v>
      </c>
    </row>
    <row r="1286" spans="2:5" ht="16.5" hidden="1" customHeight="1">
      <c r="B1286" s="1486">
        <v>1283</v>
      </c>
      <c r="C1286" s="1487">
        <v>0</v>
      </c>
      <c r="D1286" s="1487">
        <v>0</v>
      </c>
      <c r="E1286" s="1650">
        <f t="shared" si="20"/>
        <v>8</v>
      </c>
    </row>
    <row r="1287" spans="2:5" ht="16.5" hidden="1" customHeight="1">
      <c r="B1287" s="1486">
        <v>1284</v>
      </c>
      <c r="C1287" s="1487">
        <v>0</v>
      </c>
      <c r="D1287" s="1487">
        <v>0</v>
      </c>
      <c r="E1287" s="1650">
        <f t="shared" si="20"/>
        <v>9</v>
      </c>
    </row>
    <row r="1288" spans="2:5" ht="16.5" hidden="1" customHeight="1">
      <c r="B1288" s="1486">
        <v>1285</v>
      </c>
      <c r="C1288" s="1487">
        <v>0</v>
      </c>
      <c r="D1288" s="1487">
        <v>0</v>
      </c>
      <c r="E1288" s="1650">
        <f t="shared" si="20"/>
        <v>10</v>
      </c>
    </row>
    <row r="1289" spans="2:5" ht="16.5" hidden="1" customHeight="1">
      <c r="B1289" s="1486">
        <v>1286</v>
      </c>
      <c r="C1289" s="1487">
        <v>0</v>
      </c>
      <c r="D1289" s="1487">
        <v>0</v>
      </c>
      <c r="E1289" s="1650">
        <f t="shared" si="20"/>
        <v>11</v>
      </c>
    </row>
    <row r="1290" spans="2:5" ht="16.5" hidden="1" customHeight="1">
      <c r="B1290" s="1486">
        <v>1287</v>
      </c>
      <c r="C1290" s="1487">
        <v>0</v>
      </c>
      <c r="D1290" s="1487">
        <v>0</v>
      </c>
      <c r="E1290" s="1650">
        <f t="shared" si="20"/>
        <v>12</v>
      </c>
    </row>
    <row r="1291" spans="2:5" ht="16.5" hidden="1" customHeight="1">
      <c r="B1291" s="1486">
        <v>1288</v>
      </c>
      <c r="C1291" s="1487">
        <v>0</v>
      </c>
      <c r="D1291" s="1487">
        <v>0</v>
      </c>
      <c r="E1291" s="1650">
        <f t="shared" si="20"/>
        <v>13</v>
      </c>
    </row>
    <row r="1292" spans="2:5" ht="16.5" hidden="1" customHeight="1">
      <c r="B1292" s="1486">
        <v>1289</v>
      </c>
      <c r="C1292" s="1487">
        <v>0</v>
      </c>
      <c r="D1292" s="1487">
        <v>0</v>
      </c>
      <c r="E1292" s="1650">
        <f t="shared" si="20"/>
        <v>14</v>
      </c>
    </row>
    <row r="1293" spans="2:5" ht="16.5" hidden="1" customHeight="1">
      <c r="B1293" s="1486">
        <v>1290</v>
      </c>
      <c r="C1293" s="1487">
        <v>0</v>
      </c>
      <c r="D1293" s="1487">
        <v>0</v>
      </c>
      <c r="E1293" s="1650">
        <f t="shared" si="20"/>
        <v>15</v>
      </c>
    </row>
    <row r="1294" spans="2:5" ht="16.5" hidden="1" customHeight="1">
      <c r="B1294" s="1486">
        <v>1291</v>
      </c>
      <c r="C1294" s="1487">
        <v>0</v>
      </c>
      <c r="D1294" s="1487">
        <v>0</v>
      </c>
      <c r="E1294" s="1650">
        <f t="shared" si="20"/>
        <v>16</v>
      </c>
    </row>
    <row r="1295" spans="2:5" ht="16.5" hidden="1" customHeight="1">
      <c r="B1295" s="1486">
        <v>1292</v>
      </c>
      <c r="C1295" s="1487">
        <v>0</v>
      </c>
      <c r="D1295" s="1487">
        <v>0</v>
      </c>
      <c r="E1295" s="1650">
        <f t="shared" si="20"/>
        <v>17</v>
      </c>
    </row>
    <row r="1296" spans="2:5" ht="16.5" hidden="1" customHeight="1">
      <c r="B1296" s="1486">
        <v>1293</v>
      </c>
      <c r="C1296" s="1487">
        <v>0</v>
      </c>
      <c r="D1296" s="1487">
        <v>0</v>
      </c>
      <c r="E1296" s="1650">
        <f t="shared" si="20"/>
        <v>18</v>
      </c>
    </row>
    <row r="1297" spans="2:5" ht="16.5" hidden="1" customHeight="1">
      <c r="B1297" s="1486">
        <v>1294</v>
      </c>
      <c r="C1297" s="1487">
        <v>0</v>
      </c>
      <c r="D1297" s="1487">
        <v>0</v>
      </c>
      <c r="E1297" s="1650">
        <f t="shared" si="20"/>
        <v>19</v>
      </c>
    </row>
    <row r="1298" spans="2:5" ht="16.5" hidden="1" customHeight="1">
      <c r="B1298" s="1486">
        <v>1295</v>
      </c>
      <c r="C1298" s="1487">
        <v>0</v>
      </c>
      <c r="D1298" s="1487">
        <v>0</v>
      </c>
      <c r="E1298" s="1650">
        <f t="shared" si="20"/>
        <v>20</v>
      </c>
    </row>
    <row r="1299" spans="2:5" ht="16.5" hidden="1" customHeight="1">
      <c r="B1299" s="1486">
        <v>1296</v>
      </c>
      <c r="C1299" s="1487">
        <v>0</v>
      </c>
      <c r="D1299" s="1487">
        <v>0</v>
      </c>
      <c r="E1299" s="1650">
        <f t="shared" si="20"/>
        <v>21</v>
      </c>
    </row>
    <row r="1300" spans="2:5" ht="16.5" hidden="1" customHeight="1">
      <c r="B1300" s="1486">
        <v>1297</v>
      </c>
      <c r="C1300" s="1487">
        <v>0</v>
      </c>
      <c r="D1300" s="1487">
        <v>0</v>
      </c>
      <c r="E1300" s="1650">
        <f t="shared" si="20"/>
        <v>22</v>
      </c>
    </row>
    <row r="1301" spans="2:5" ht="16.5" hidden="1" customHeight="1">
      <c r="B1301" s="1486">
        <v>1298</v>
      </c>
      <c r="C1301" s="1487">
        <v>0</v>
      </c>
      <c r="D1301" s="1487">
        <v>0</v>
      </c>
      <c r="E1301" s="1650">
        <f t="shared" si="20"/>
        <v>23</v>
      </c>
    </row>
    <row r="1302" spans="2:5" ht="16.5" hidden="1" customHeight="1">
      <c r="B1302" s="1486">
        <v>1299</v>
      </c>
      <c r="C1302" s="1487">
        <v>0</v>
      </c>
      <c r="D1302" s="1487">
        <v>0</v>
      </c>
      <c r="E1302" s="1650">
        <f t="shared" si="20"/>
        <v>24</v>
      </c>
    </row>
    <row r="1303" spans="2:5" ht="16.5" customHeight="1">
      <c r="B1303" s="1486">
        <v>1300</v>
      </c>
      <c r="C1303" s="1487">
        <f>C1253+1250</f>
        <v>32500</v>
      </c>
      <c r="D1303" s="1487">
        <v>0</v>
      </c>
      <c r="E1303" s="1650">
        <f t="shared" si="20"/>
        <v>0</v>
      </c>
    </row>
    <row r="1304" spans="2:5" ht="16.5" hidden="1" customHeight="1">
      <c r="B1304" s="1486">
        <v>1301</v>
      </c>
      <c r="C1304" s="1487">
        <v>0</v>
      </c>
      <c r="D1304" s="1487">
        <v>0</v>
      </c>
      <c r="E1304" s="1650">
        <f t="shared" si="20"/>
        <v>1</v>
      </c>
    </row>
    <row r="1305" spans="2:5" ht="16.5" hidden="1" customHeight="1">
      <c r="B1305" s="1486">
        <v>1302</v>
      </c>
      <c r="C1305" s="1487">
        <v>0</v>
      </c>
      <c r="D1305" s="1487">
        <v>0</v>
      </c>
      <c r="E1305" s="1650">
        <f t="shared" si="20"/>
        <v>2</v>
      </c>
    </row>
    <row r="1306" spans="2:5" ht="16.5" hidden="1" customHeight="1">
      <c r="B1306" s="1486">
        <v>1303</v>
      </c>
      <c r="C1306" s="1487">
        <v>0</v>
      </c>
      <c r="D1306" s="1487">
        <v>0</v>
      </c>
      <c r="E1306" s="1650">
        <f t="shared" si="20"/>
        <v>3</v>
      </c>
    </row>
    <row r="1307" spans="2:5" ht="16.5" hidden="1" customHeight="1">
      <c r="B1307" s="1486">
        <v>1304</v>
      </c>
      <c r="C1307" s="1487">
        <v>0</v>
      </c>
      <c r="D1307" s="1487">
        <v>0</v>
      </c>
      <c r="E1307" s="1650">
        <f t="shared" si="20"/>
        <v>4</v>
      </c>
    </row>
    <row r="1308" spans="2:5" ht="16.5" hidden="1" customHeight="1">
      <c r="B1308" s="1486">
        <v>1305</v>
      </c>
      <c r="C1308" s="1487">
        <v>0</v>
      </c>
      <c r="D1308" s="1487">
        <v>0</v>
      </c>
      <c r="E1308" s="1650">
        <f t="shared" si="20"/>
        <v>5</v>
      </c>
    </row>
    <row r="1309" spans="2:5" ht="16.5" hidden="1" customHeight="1">
      <c r="B1309" s="1486">
        <v>1306</v>
      </c>
      <c r="C1309" s="1487">
        <v>0</v>
      </c>
      <c r="D1309" s="1487">
        <v>0</v>
      </c>
      <c r="E1309" s="1650">
        <f t="shared" si="20"/>
        <v>6</v>
      </c>
    </row>
    <row r="1310" spans="2:5" ht="16.5" hidden="1" customHeight="1">
      <c r="B1310" s="1486">
        <v>1307</v>
      </c>
      <c r="C1310" s="1487">
        <v>0</v>
      </c>
      <c r="D1310" s="1487">
        <v>0</v>
      </c>
      <c r="E1310" s="1650">
        <f t="shared" si="20"/>
        <v>7</v>
      </c>
    </row>
    <row r="1311" spans="2:5" ht="16.5" hidden="1" customHeight="1">
      <c r="B1311" s="1486">
        <v>1308</v>
      </c>
      <c r="C1311" s="1487">
        <v>0</v>
      </c>
      <c r="D1311" s="1487">
        <v>0</v>
      </c>
      <c r="E1311" s="1650">
        <f t="shared" si="20"/>
        <v>8</v>
      </c>
    </row>
    <row r="1312" spans="2:5" ht="16.5" hidden="1" customHeight="1">
      <c r="B1312" s="1486">
        <v>1309</v>
      </c>
      <c r="C1312" s="1487">
        <v>0</v>
      </c>
      <c r="D1312" s="1487">
        <v>0</v>
      </c>
      <c r="E1312" s="1650">
        <f t="shared" si="20"/>
        <v>9</v>
      </c>
    </row>
    <row r="1313" spans="2:5" ht="16.5" hidden="1" customHeight="1">
      <c r="B1313" s="1486">
        <v>1310</v>
      </c>
      <c r="C1313" s="1487">
        <v>0</v>
      </c>
      <c r="D1313" s="1487">
        <v>0</v>
      </c>
      <c r="E1313" s="1650">
        <f t="shared" si="20"/>
        <v>10</v>
      </c>
    </row>
    <row r="1314" spans="2:5" ht="16.5" hidden="1" customHeight="1">
      <c r="B1314" s="1486">
        <v>1311</v>
      </c>
      <c r="C1314" s="1487">
        <v>0</v>
      </c>
      <c r="D1314" s="1487">
        <v>0</v>
      </c>
      <c r="E1314" s="1650">
        <f t="shared" si="20"/>
        <v>11</v>
      </c>
    </row>
    <row r="1315" spans="2:5" ht="16.5" hidden="1" customHeight="1">
      <c r="B1315" s="1486">
        <v>1312</v>
      </c>
      <c r="C1315" s="1487">
        <v>0</v>
      </c>
      <c r="D1315" s="1487">
        <v>0</v>
      </c>
      <c r="E1315" s="1650">
        <f t="shared" si="20"/>
        <v>12</v>
      </c>
    </row>
    <row r="1316" spans="2:5" ht="16.5" hidden="1" customHeight="1">
      <c r="B1316" s="1486">
        <v>1313</v>
      </c>
      <c r="C1316" s="1487">
        <v>0</v>
      </c>
      <c r="D1316" s="1487">
        <v>0</v>
      </c>
      <c r="E1316" s="1650">
        <f t="shared" si="20"/>
        <v>13</v>
      </c>
    </row>
    <row r="1317" spans="2:5" ht="16.5" hidden="1" customHeight="1">
      <c r="B1317" s="1486">
        <v>1314</v>
      </c>
      <c r="C1317" s="1487">
        <v>0</v>
      </c>
      <c r="D1317" s="1487">
        <v>0</v>
      </c>
      <c r="E1317" s="1650">
        <f t="shared" si="20"/>
        <v>14</v>
      </c>
    </row>
    <row r="1318" spans="2:5" ht="16.5" hidden="1" customHeight="1">
      <c r="B1318" s="1486">
        <v>1315</v>
      </c>
      <c r="C1318" s="1487">
        <v>0</v>
      </c>
      <c r="D1318" s="1487">
        <v>0</v>
      </c>
      <c r="E1318" s="1650">
        <f t="shared" si="20"/>
        <v>15</v>
      </c>
    </row>
    <row r="1319" spans="2:5" ht="16.5" hidden="1" customHeight="1">
      <c r="B1319" s="1486">
        <v>1316</v>
      </c>
      <c r="C1319" s="1487">
        <v>0</v>
      </c>
      <c r="D1319" s="1487">
        <v>0</v>
      </c>
      <c r="E1319" s="1650">
        <f t="shared" si="20"/>
        <v>16</v>
      </c>
    </row>
    <row r="1320" spans="2:5" ht="16.5" hidden="1" customHeight="1">
      <c r="B1320" s="1486">
        <v>1317</v>
      </c>
      <c r="C1320" s="1487">
        <v>0</v>
      </c>
      <c r="D1320" s="1487">
        <v>0</v>
      </c>
      <c r="E1320" s="1650">
        <f t="shared" si="20"/>
        <v>17</v>
      </c>
    </row>
    <row r="1321" spans="2:5" ht="16.5" hidden="1" customHeight="1">
      <c r="B1321" s="1486">
        <v>1318</v>
      </c>
      <c r="C1321" s="1487">
        <v>0</v>
      </c>
      <c r="D1321" s="1487">
        <v>0</v>
      </c>
      <c r="E1321" s="1650">
        <f t="shared" si="20"/>
        <v>18</v>
      </c>
    </row>
    <row r="1322" spans="2:5" ht="16.5" hidden="1" customHeight="1">
      <c r="B1322" s="1486">
        <v>1319</v>
      </c>
      <c r="C1322" s="1487">
        <v>0</v>
      </c>
      <c r="D1322" s="1487">
        <v>0</v>
      </c>
      <c r="E1322" s="1650">
        <f t="shared" si="20"/>
        <v>19</v>
      </c>
    </row>
    <row r="1323" spans="2:5" ht="16.5" hidden="1" customHeight="1">
      <c r="B1323" s="1486">
        <v>1320</v>
      </c>
      <c r="C1323" s="1487">
        <v>0</v>
      </c>
      <c r="D1323" s="1487">
        <v>0</v>
      </c>
      <c r="E1323" s="1650">
        <f t="shared" si="20"/>
        <v>20</v>
      </c>
    </row>
    <row r="1324" spans="2:5" ht="16.5" hidden="1" customHeight="1">
      <c r="B1324" s="1486">
        <v>1321</v>
      </c>
      <c r="C1324" s="1487">
        <v>0</v>
      </c>
      <c r="D1324" s="1487">
        <v>0</v>
      </c>
      <c r="E1324" s="1650">
        <f t="shared" si="20"/>
        <v>21</v>
      </c>
    </row>
    <row r="1325" spans="2:5" ht="16.5" hidden="1" customHeight="1">
      <c r="B1325" s="1486">
        <v>1322</v>
      </c>
      <c r="C1325" s="1487">
        <v>0</v>
      </c>
      <c r="D1325" s="1487">
        <v>0</v>
      </c>
      <c r="E1325" s="1650">
        <f t="shared" si="20"/>
        <v>22</v>
      </c>
    </row>
    <row r="1326" spans="2:5" ht="16.5" hidden="1" customHeight="1">
      <c r="B1326" s="1486">
        <v>1323</v>
      </c>
      <c r="C1326" s="1487">
        <v>0</v>
      </c>
      <c r="D1326" s="1487">
        <v>0</v>
      </c>
      <c r="E1326" s="1650">
        <f t="shared" si="20"/>
        <v>23</v>
      </c>
    </row>
    <row r="1327" spans="2:5" ht="16.5" hidden="1" customHeight="1">
      <c r="B1327" s="1486">
        <v>1324</v>
      </c>
      <c r="C1327" s="1487">
        <v>0</v>
      </c>
      <c r="D1327" s="1487">
        <v>0</v>
      </c>
      <c r="E1327" s="1650">
        <f t="shared" si="20"/>
        <v>24</v>
      </c>
    </row>
    <row r="1328" spans="2:5" ht="16.5" customHeight="1">
      <c r="B1328" s="1486">
        <v>1325</v>
      </c>
      <c r="C1328" s="1487">
        <v>0</v>
      </c>
      <c r="D1328" s="1487">
        <f>D1278+75</f>
        <v>2025</v>
      </c>
      <c r="E1328" s="1650">
        <f t="shared" si="20"/>
        <v>0</v>
      </c>
    </row>
    <row r="1329" spans="2:5" ht="16.5" hidden="1" customHeight="1">
      <c r="B1329" s="1486">
        <v>1326</v>
      </c>
      <c r="C1329" s="1487">
        <v>0</v>
      </c>
      <c r="D1329" s="1487">
        <v>0</v>
      </c>
      <c r="E1329" s="1650">
        <f t="shared" si="20"/>
        <v>1</v>
      </c>
    </row>
    <row r="1330" spans="2:5" ht="16.5" hidden="1" customHeight="1">
      <c r="B1330" s="1486">
        <v>1327</v>
      </c>
      <c r="C1330" s="1487">
        <v>0</v>
      </c>
      <c r="D1330" s="1487">
        <v>0</v>
      </c>
      <c r="E1330" s="1650">
        <f t="shared" si="20"/>
        <v>2</v>
      </c>
    </row>
    <row r="1331" spans="2:5" ht="16.5" hidden="1" customHeight="1">
      <c r="B1331" s="1486">
        <v>1328</v>
      </c>
      <c r="C1331" s="1487">
        <v>0</v>
      </c>
      <c r="D1331" s="1487">
        <v>0</v>
      </c>
      <c r="E1331" s="1650">
        <f t="shared" si="20"/>
        <v>3</v>
      </c>
    </row>
    <row r="1332" spans="2:5" ht="16.5" hidden="1" customHeight="1">
      <c r="B1332" s="1486">
        <v>1329</v>
      </c>
      <c r="C1332" s="1487">
        <v>0</v>
      </c>
      <c r="D1332" s="1487">
        <v>0</v>
      </c>
      <c r="E1332" s="1650">
        <f t="shared" si="20"/>
        <v>4</v>
      </c>
    </row>
    <row r="1333" spans="2:5" ht="16.5" hidden="1" customHeight="1">
      <c r="B1333" s="1486">
        <v>1330</v>
      </c>
      <c r="C1333" s="1487">
        <v>0</v>
      </c>
      <c r="D1333" s="1487">
        <v>0</v>
      </c>
      <c r="E1333" s="1650">
        <f t="shared" si="20"/>
        <v>5</v>
      </c>
    </row>
    <row r="1334" spans="2:5" ht="16.5" hidden="1" customHeight="1">
      <c r="B1334" s="1486">
        <v>1331</v>
      </c>
      <c r="C1334" s="1487">
        <v>0</v>
      </c>
      <c r="D1334" s="1487">
        <v>0</v>
      </c>
      <c r="E1334" s="1650">
        <f t="shared" si="20"/>
        <v>6</v>
      </c>
    </row>
    <row r="1335" spans="2:5" ht="16.5" hidden="1" customHeight="1">
      <c r="B1335" s="1486">
        <v>1332</v>
      </c>
      <c r="C1335" s="1487">
        <v>0</v>
      </c>
      <c r="D1335" s="1487">
        <v>0</v>
      </c>
      <c r="E1335" s="1650">
        <f t="shared" si="20"/>
        <v>7</v>
      </c>
    </row>
    <row r="1336" spans="2:5" ht="16.5" hidden="1" customHeight="1">
      <c r="B1336" s="1486">
        <v>1333</v>
      </c>
      <c r="C1336" s="1487">
        <v>0</v>
      </c>
      <c r="D1336" s="1487">
        <v>0</v>
      </c>
      <c r="E1336" s="1650">
        <f t="shared" si="20"/>
        <v>8</v>
      </c>
    </row>
    <row r="1337" spans="2:5" ht="16.5" hidden="1" customHeight="1">
      <c r="B1337" s="1486">
        <v>1334</v>
      </c>
      <c r="C1337" s="1487">
        <v>0</v>
      </c>
      <c r="D1337" s="1487">
        <v>0</v>
      </c>
      <c r="E1337" s="1650">
        <f t="shared" si="20"/>
        <v>9</v>
      </c>
    </row>
    <row r="1338" spans="2:5" ht="16.5" hidden="1" customHeight="1">
      <c r="B1338" s="1486">
        <v>1335</v>
      </c>
      <c r="C1338" s="1487">
        <v>0</v>
      </c>
      <c r="D1338" s="1487">
        <v>0</v>
      </c>
      <c r="E1338" s="1650">
        <f t="shared" si="20"/>
        <v>10</v>
      </c>
    </row>
    <row r="1339" spans="2:5" ht="16.5" hidden="1" customHeight="1">
      <c r="B1339" s="1486">
        <v>1336</v>
      </c>
      <c r="C1339" s="1487">
        <v>0</v>
      </c>
      <c r="D1339" s="1487">
        <v>0</v>
      </c>
      <c r="E1339" s="1650">
        <f t="shared" si="20"/>
        <v>11</v>
      </c>
    </row>
    <row r="1340" spans="2:5" ht="16.5" hidden="1" customHeight="1">
      <c r="B1340" s="1486">
        <v>1337</v>
      </c>
      <c r="C1340" s="1487">
        <v>0</v>
      </c>
      <c r="D1340" s="1487">
        <v>0</v>
      </c>
      <c r="E1340" s="1650">
        <f t="shared" si="20"/>
        <v>12</v>
      </c>
    </row>
    <row r="1341" spans="2:5" ht="16.5" hidden="1" customHeight="1">
      <c r="B1341" s="1486">
        <v>1338</v>
      </c>
      <c r="C1341" s="1487">
        <v>0</v>
      </c>
      <c r="D1341" s="1487">
        <v>0</v>
      </c>
      <c r="E1341" s="1650">
        <f t="shared" si="20"/>
        <v>13</v>
      </c>
    </row>
    <row r="1342" spans="2:5" ht="16.5" hidden="1" customHeight="1">
      <c r="B1342" s="1486">
        <v>1339</v>
      </c>
      <c r="C1342" s="1487">
        <v>0</v>
      </c>
      <c r="D1342" s="1487">
        <v>0</v>
      </c>
      <c r="E1342" s="1650">
        <f t="shared" si="20"/>
        <v>14</v>
      </c>
    </row>
    <row r="1343" spans="2:5" ht="16.5" hidden="1" customHeight="1">
      <c r="B1343" s="1486">
        <v>1340</v>
      </c>
      <c r="C1343" s="1487">
        <v>0</v>
      </c>
      <c r="D1343" s="1487">
        <v>0</v>
      </c>
      <c r="E1343" s="1650">
        <f t="shared" si="20"/>
        <v>15</v>
      </c>
    </row>
    <row r="1344" spans="2:5" ht="16.5" hidden="1" customHeight="1">
      <c r="B1344" s="1486">
        <v>1341</v>
      </c>
      <c r="C1344" s="1487">
        <v>0</v>
      </c>
      <c r="D1344" s="1487">
        <v>0</v>
      </c>
      <c r="E1344" s="1650">
        <f t="shared" si="20"/>
        <v>16</v>
      </c>
    </row>
    <row r="1345" spans="2:5" ht="16.5" hidden="1" customHeight="1">
      <c r="B1345" s="1486">
        <v>1342</v>
      </c>
      <c r="C1345" s="1487">
        <v>0</v>
      </c>
      <c r="D1345" s="1487">
        <v>0</v>
      </c>
      <c r="E1345" s="1650">
        <f t="shared" si="20"/>
        <v>17</v>
      </c>
    </row>
    <row r="1346" spans="2:5" ht="16.5" hidden="1" customHeight="1">
      <c r="B1346" s="1486">
        <v>1343</v>
      </c>
      <c r="C1346" s="1487">
        <v>0</v>
      </c>
      <c r="D1346" s="1487">
        <v>0</v>
      </c>
      <c r="E1346" s="1650">
        <f t="shared" si="20"/>
        <v>18</v>
      </c>
    </row>
    <row r="1347" spans="2:5" ht="16.5" hidden="1" customHeight="1">
      <c r="B1347" s="1486">
        <v>1344</v>
      </c>
      <c r="C1347" s="1487">
        <v>0</v>
      </c>
      <c r="D1347" s="1487">
        <v>0</v>
      </c>
      <c r="E1347" s="1650">
        <f t="shared" si="20"/>
        <v>19</v>
      </c>
    </row>
    <row r="1348" spans="2:5" ht="16.5" hidden="1" customHeight="1">
      <c r="B1348" s="1486">
        <v>1345</v>
      </c>
      <c r="C1348" s="1487">
        <v>0</v>
      </c>
      <c r="D1348" s="1487">
        <v>0</v>
      </c>
      <c r="E1348" s="1650">
        <f t="shared" ref="E1348:E1411" si="21">MOD(ROW()-3,25)</f>
        <v>20</v>
      </c>
    </row>
    <row r="1349" spans="2:5" ht="16.5" hidden="1" customHeight="1">
      <c r="B1349" s="1486">
        <v>1346</v>
      </c>
      <c r="C1349" s="1487">
        <v>0</v>
      </c>
      <c r="D1349" s="1487">
        <v>0</v>
      </c>
      <c r="E1349" s="1650">
        <f t="shared" si="21"/>
        <v>21</v>
      </c>
    </row>
    <row r="1350" spans="2:5" ht="16.5" hidden="1" customHeight="1">
      <c r="B1350" s="1486">
        <v>1347</v>
      </c>
      <c r="C1350" s="1487">
        <v>0</v>
      </c>
      <c r="D1350" s="1487">
        <v>0</v>
      </c>
      <c r="E1350" s="1650">
        <f t="shared" si="21"/>
        <v>22</v>
      </c>
    </row>
    <row r="1351" spans="2:5" ht="16.5" hidden="1" customHeight="1">
      <c r="B1351" s="1486">
        <v>1348</v>
      </c>
      <c r="C1351" s="1487">
        <v>0</v>
      </c>
      <c r="D1351" s="1487">
        <v>0</v>
      </c>
      <c r="E1351" s="1650">
        <f t="shared" si="21"/>
        <v>23</v>
      </c>
    </row>
    <row r="1352" spans="2:5" ht="16.5" hidden="1" customHeight="1">
      <c r="B1352" s="1486">
        <v>1349</v>
      </c>
      <c r="C1352" s="1487">
        <v>0</v>
      </c>
      <c r="D1352" s="1487">
        <v>0</v>
      </c>
      <c r="E1352" s="1650">
        <f t="shared" si="21"/>
        <v>24</v>
      </c>
    </row>
    <row r="1353" spans="2:5" ht="16.5" customHeight="1">
      <c r="B1353" s="1486">
        <v>1350</v>
      </c>
      <c r="C1353" s="1487">
        <f>C1303+1250</f>
        <v>33750</v>
      </c>
      <c r="D1353" s="1487">
        <v>0</v>
      </c>
      <c r="E1353" s="1650">
        <f t="shared" si="21"/>
        <v>0</v>
      </c>
    </row>
    <row r="1354" spans="2:5" ht="16.5" hidden="1" customHeight="1">
      <c r="B1354" s="1486">
        <v>1351</v>
      </c>
      <c r="C1354" s="1487">
        <v>0</v>
      </c>
      <c r="D1354" s="1487">
        <v>0</v>
      </c>
      <c r="E1354" s="1650">
        <f t="shared" si="21"/>
        <v>1</v>
      </c>
    </row>
    <row r="1355" spans="2:5" ht="16.5" hidden="1" customHeight="1">
      <c r="B1355" s="1486">
        <v>1352</v>
      </c>
      <c r="C1355" s="1487">
        <v>0</v>
      </c>
      <c r="D1355" s="1487">
        <v>0</v>
      </c>
      <c r="E1355" s="1650">
        <f t="shared" si="21"/>
        <v>2</v>
      </c>
    </row>
    <row r="1356" spans="2:5" ht="16.5" hidden="1" customHeight="1">
      <c r="B1356" s="1486">
        <v>1353</v>
      </c>
      <c r="C1356" s="1487">
        <v>0</v>
      </c>
      <c r="D1356" s="1487">
        <v>0</v>
      </c>
      <c r="E1356" s="1650">
        <f t="shared" si="21"/>
        <v>3</v>
      </c>
    </row>
    <row r="1357" spans="2:5" ht="16.5" hidden="1" customHeight="1">
      <c r="B1357" s="1486">
        <v>1354</v>
      </c>
      <c r="C1357" s="1487">
        <v>0</v>
      </c>
      <c r="D1357" s="1487">
        <v>0</v>
      </c>
      <c r="E1357" s="1650">
        <f t="shared" si="21"/>
        <v>4</v>
      </c>
    </row>
    <row r="1358" spans="2:5" ht="16.5" hidden="1" customHeight="1">
      <c r="B1358" s="1486">
        <v>1355</v>
      </c>
      <c r="C1358" s="1487">
        <v>0</v>
      </c>
      <c r="D1358" s="1487">
        <v>0</v>
      </c>
      <c r="E1358" s="1650">
        <f t="shared" si="21"/>
        <v>5</v>
      </c>
    </row>
    <row r="1359" spans="2:5" ht="16.5" hidden="1" customHeight="1">
      <c r="B1359" s="1486">
        <v>1356</v>
      </c>
      <c r="C1359" s="1487">
        <v>0</v>
      </c>
      <c r="D1359" s="1487">
        <v>0</v>
      </c>
      <c r="E1359" s="1650">
        <f t="shared" si="21"/>
        <v>6</v>
      </c>
    </row>
    <row r="1360" spans="2:5" ht="16.5" hidden="1" customHeight="1">
      <c r="B1360" s="1486">
        <v>1357</v>
      </c>
      <c r="C1360" s="1487">
        <v>0</v>
      </c>
      <c r="D1360" s="1487">
        <v>0</v>
      </c>
      <c r="E1360" s="1650">
        <f t="shared" si="21"/>
        <v>7</v>
      </c>
    </row>
    <row r="1361" spans="2:5" ht="16.5" hidden="1" customHeight="1">
      <c r="B1361" s="1486">
        <v>1358</v>
      </c>
      <c r="C1361" s="1487">
        <v>0</v>
      </c>
      <c r="D1361" s="1487">
        <v>0</v>
      </c>
      <c r="E1361" s="1650">
        <f t="shared" si="21"/>
        <v>8</v>
      </c>
    </row>
    <row r="1362" spans="2:5" ht="16.5" hidden="1" customHeight="1">
      <c r="B1362" s="1486">
        <v>1359</v>
      </c>
      <c r="C1362" s="1487">
        <v>0</v>
      </c>
      <c r="D1362" s="1487">
        <v>0</v>
      </c>
      <c r="E1362" s="1650">
        <f t="shared" si="21"/>
        <v>9</v>
      </c>
    </row>
    <row r="1363" spans="2:5" ht="16.5" hidden="1" customHeight="1">
      <c r="B1363" s="1486">
        <v>1360</v>
      </c>
      <c r="C1363" s="1487">
        <v>0</v>
      </c>
      <c r="D1363" s="1487">
        <v>0</v>
      </c>
      <c r="E1363" s="1650">
        <f t="shared" si="21"/>
        <v>10</v>
      </c>
    </row>
    <row r="1364" spans="2:5" ht="16.5" hidden="1" customHeight="1">
      <c r="B1364" s="1486">
        <v>1361</v>
      </c>
      <c r="C1364" s="1487">
        <v>0</v>
      </c>
      <c r="D1364" s="1487">
        <v>0</v>
      </c>
      <c r="E1364" s="1650">
        <f t="shared" si="21"/>
        <v>11</v>
      </c>
    </row>
    <row r="1365" spans="2:5" ht="16.5" hidden="1" customHeight="1">
      <c r="B1365" s="1486">
        <v>1362</v>
      </c>
      <c r="C1365" s="1487">
        <v>0</v>
      </c>
      <c r="D1365" s="1487">
        <v>0</v>
      </c>
      <c r="E1365" s="1650">
        <f t="shared" si="21"/>
        <v>12</v>
      </c>
    </row>
    <row r="1366" spans="2:5" ht="16.5" hidden="1" customHeight="1">
      <c r="B1366" s="1486">
        <v>1363</v>
      </c>
      <c r="C1366" s="1487">
        <v>0</v>
      </c>
      <c r="D1366" s="1487">
        <v>0</v>
      </c>
      <c r="E1366" s="1650">
        <f t="shared" si="21"/>
        <v>13</v>
      </c>
    </row>
    <row r="1367" spans="2:5" ht="16.5" hidden="1" customHeight="1">
      <c r="B1367" s="1486">
        <v>1364</v>
      </c>
      <c r="C1367" s="1487">
        <v>0</v>
      </c>
      <c r="D1367" s="1487">
        <v>0</v>
      </c>
      <c r="E1367" s="1650">
        <f t="shared" si="21"/>
        <v>14</v>
      </c>
    </row>
    <row r="1368" spans="2:5" ht="16.5" hidden="1" customHeight="1">
      <c r="B1368" s="1486">
        <v>1365</v>
      </c>
      <c r="C1368" s="1487">
        <v>0</v>
      </c>
      <c r="D1368" s="1487">
        <v>0</v>
      </c>
      <c r="E1368" s="1650">
        <f t="shared" si="21"/>
        <v>15</v>
      </c>
    </row>
    <row r="1369" spans="2:5" ht="16.5" hidden="1" customHeight="1">
      <c r="B1369" s="1486">
        <v>1366</v>
      </c>
      <c r="C1369" s="1487">
        <v>0</v>
      </c>
      <c r="D1369" s="1487">
        <v>0</v>
      </c>
      <c r="E1369" s="1650">
        <f t="shared" si="21"/>
        <v>16</v>
      </c>
    </row>
    <row r="1370" spans="2:5" ht="16.5" hidden="1" customHeight="1">
      <c r="B1370" s="1486">
        <v>1367</v>
      </c>
      <c r="C1370" s="1487">
        <v>0</v>
      </c>
      <c r="D1370" s="1487">
        <v>0</v>
      </c>
      <c r="E1370" s="1650">
        <f t="shared" si="21"/>
        <v>17</v>
      </c>
    </row>
    <row r="1371" spans="2:5" ht="16.5" hidden="1" customHeight="1">
      <c r="B1371" s="1486">
        <v>1368</v>
      </c>
      <c r="C1371" s="1487">
        <v>0</v>
      </c>
      <c r="D1371" s="1487">
        <v>0</v>
      </c>
      <c r="E1371" s="1650">
        <f t="shared" si="21"/>
        <v>18</v>
      </c>
    </row>
    <row r="1372" spans="2:5" ht="16.5" hidden="1" customHeight="1">
      <c r="B1372" s="1486">
        <v>1369</v>
      </c>
      <c r="C1372" s="1487">
        <v>0</v>
      </c>
      <c r="D1372" s="1487">
        <v>0</v>
      </c>
      <c r="E1372" s="1650">
        <f t="shared" si="21"/>
        <v>19</v>
      </c>
    </row>
    <row r="1373" spans="2:5" ht="16.5" hidden="1" customHeight="1">
      <c r="B1373" s="1486">
        <v>1370</v>
      </c>
      <c r="C1373" s="1487">
        <v>0</v>
      </c>
      <c r="D1373" s="1487">
        <v>0</v>
      </c>
      <c r="E1373" s="1650">
        <f t="shared" si="21"/>
        <v>20</v>
      </c>
    </row>
    <row r="1374" spans="2:5" ht="16.5" hidden="1" customHeight="1">
      <c r="B1374" s="1486">
        <v>1371</v>
      </c>
      <c r="C1374" s="1487">
        <v>0</v>
      </c>
      <c r="D1374" s="1487">
        <v>0</v>
      </c>
      <c r="E1374" s="1650">
        <f t="shared" si="21"/>
        <v>21</v>
      </c>
    </row>
    <row r="1375" spans="2:5" ht="16.5" hidden="1" customHeight="1">
      <c r="B1375" s="1486">
        <v>1372</v>
      </c>
      <c r="C1375" s="1487">
        <v>0</v>
      </c>
      <c r="D1375" s="1487">
        <v>0</v>
      </c>
      <c r="E1375" s="1650">
        <f t="shared" si="21"/>
        <v>22</v>
      </c>
    </row>
    <row r="1376" spans="2:5" ht="16.5" hidden="1" customHeight="1">
      <c r="B1376" s="1486">
        <v>1373</v>
      </c>
      <c r="C1376" s="1487">
        <v>0</v>
      </c>
      <c r="D1376" s="1487">
        <v>0</v>
      </c>
      <c r="E1376" s="1650">
        <f t="shared" si="21"/>
        <v>23</v>
      </c>
    </row>
    <row r="1377" spans="2:5" ht="16.5" hidden="1" customHeight="1">
      <c r="B1377" s="1486">
        <v>1374</v>
      </c>
      <c r="C1377" s="1487">
        <v>0</v>
      </c>
      <c r="D1377" s="1487">
        <v>0</v>
      </c>
      <c r="E1377" s="1650">
        <f t="shared" si="21"/>
        <v>24</v>
      </c>
    </row>
    <row r="1378" spans="2:5" ht="16.5" customHeight="1">
      <c r="B1378" s="1486">
        <v>1375</v>
      </c>
      <c r="C1378" s="1487">
        <v>0</v>
      </c>
      <c r="D1378" s="1487">
        <f>D1328+75</f>
        <v>2100</v>
      </c>
      <c r="E1378" s="1650">
        <f t="shared" si="21"/>
        <v>0</v>
      </c>
    </row>
    <row r="1379" spans="2:5" ht="16.5" hidden="1" customHeight="1">
      <c r="B1379" s="1486">
        <v>1376</v>
      </c>
      <c r="C1379" s="1487">
        <v>0</v>
      </c>
      <c r="D1379" s="1487">
        <v>0</v>
      </c>
      <c r="E1379" s="1650">
        <f t="shared" si="21"/>
        <v>1</v>
      </c>
    </row>
    <row r="1380" spans="2:5" ht="16.5" hidden="1" customHeight="1">
      <c r="B1380" s="1486">
        <v>1377</v>
      </c>
      <c r="C1380" s="1487">
        <v>0</v>
      </c>
      <c r="D1380" s="1487">
        <v>0</v>
      </c>
      <c r="E1380" s="1650">
        <f t="shared" si="21"/>
        <v>2</v>
      </c>
    </row>
    <row r="1381" spans="2:5" ht="16.5" hidden="1" customHeight="1">
      <c r="B1381" s="1486">
        <v>1378</v>
      </c>
      <c r="C1381" s="1487">
        <v>0</v>
      </c>
      <c r="D1381" s="1487">
        <v>0</v>
      </c>
      <c r="E1381" s="1650">
        <f t="shared" si="21"/>
        <v>3</v>
      </c>
    </row>
    <row r="1382" spans="2:5" ht="16.5" hidden="1" customHeight="1">
      <c r="B1382" s="1486">
        <v>1379</v>
      </c>
      <c r="C1382" s="1487">
        <v>0</v>
      </c>
      <c r="D1382" s="1487">
        <v>0</v>
      </c>
      <c r="E1382" s="1650">
        <f t="shared" si="21"/>
        <v>4</v>
      </c>
    </row>
    <row r="1383" spans="2:5" ht="16.5" hidden="1" customHeight="1">
      <c r="B1383" s="1486">
        <v>1380</v>
      </c>
      <c r="C1383" s="1487">
        <v>0</v>
      </c>
      <c r="D1383" s="1487">
        <v>0</v>
      </c>
      <c r="E1383" s="1650">
        <f t="shared" si="21"/>
        <v>5</v>
      </c>
    </row>
    <row r="1384" spans="2:5" ht="16.5" hidden="1" customHeight="1">
      <c r="B1384" s="1486">
        <v>1381</v>
      </c>
      <c r="C1384" s="1487">
        <v>0</v>
      </c>
      <c r="D1384" s="1487">
        <v>0</v>
      </c>
      <c r="E1384" s="1650">
        <f t="shared" si="21"/>
        <v>6</v>
      </c>
    </row>
    <row r="1385" spans="2:5" ht="16.5" hidden="1" customHeight="1">
      <c r="B1385" s="1486">
        <v>1382</v>
      </c>
      <c r="C1385" s="1487">
        <v>0</v>
      </c>
      <c r="D1385" s="1487">
        <v>0</v>
      </c>
      <c r="E1385" s="1650">
        <f t="shared" si="21"/>
        <v>7</v>
      </c>
    </row>
    <row r="1386" spans="2:5" ht="16.5" hidden="1" customHeight="1">
      <c r="B1386" s="1486">
        <v>1383</v>
      </c>
      <c r="C1386" s="1487">
        <v>0</v>
      </c>
      <c r="D1386" s="1487">
        <v>0</v>
      </c>
      <c r="E1386" s="1650">
        <f t="shared" si="21"/>
        <v>8</v>
      </c>
    </row>
    <row r="1387" spans="2:5" ht="16.5" hidden="1" customHeight="1">
      <c r="B1387" s="1486">
        <v>1384</v>
      </c>
      <c r="C1387" s="1487">
        <v>0</v>
      </c>
      <c r="D1387" s="1487">
        <v>0</v>
      </c>
      <c r="E1387" s="1650">
        <f t="shared" si="21"/>
        <v>9</v>
      </c>
    </row>
    <row r="1388" spans="2:5" ht="16.5" hidden="1" customHeight="1">
      <c r="B1388" s="1486">
        <v>1385</v>
      </c>
      <c r="C1388" s="1487">
        <v>0</v>
      </c>
      <c r="D1388" s="1487">
        <v>0</v>
      </c>
      <c r="E1388" s="1650">
        <f t="shared" si="21"/>
        <v>10</v>
      </c>
    </row>
    <row r="1389" spans="2:5" ht="16.5" hidden="1" customHeight="1">
      <c r="B1389" s="1486">
        <v>1386</v>
      </c>
      <c r="C1389" s="1487">
        <v>0</v>
      </c>
      <c r="D1389" s="1487">
        <v>0</v>
      </c>
      <c r="E1389" s="1650">
        <f t="shared" si="21"/>
        <v>11</v>
      </c>
    </row>
    <row r="1390" spans="2:5" ht="16.5" hidden="1" customHeight="1">
      <c r="B1390" s="1486">
        <v>1387</v>
      </c>
      <c r="C1390" s="1487">
        <v>0</v>
      </c>
      <c r="D1390" s="1487">
        <v>0</v>
      </c>
      <c r="E1390" s="1650">
        <f t="shared" si="21"/>
        <v>12</v>
      </c>
    </row>
    <row r="1391" spans="2:5" ht="16.5" hidden="1" customHeight="1">
      <c r="B1391" s="1486">
        <v>1388</v>
      </c>
      <c r="C1391" s="1487">
        <v>0</v>
      </c>
      <c r="D1391" s="1487">
        <v>0</v>
      </c>
      <c r="E1391" s="1650">
        <f t="shared" si="21"/>
        <v>13</v>
      </c>
    </row>
    <row r="1392" spans="2:5" ht="16.5" hidden="1" customHeight="1">
      <c r="B1392" s="1486">
        <v>1389</v>
      </c>
      <c r="C1392" s="1487">
        <v>0</v>
      </c>
      <c r="D1392" s="1487">
        <v>0</v>
      </c>
      <c r="E1392" s="1650">
        <f t="shared" si="21"/>
        <v>14</v>
      </c>
    </row>
    <row r="1393" spans="2:5" ht="16.5" hidden="1" customHeight="1">
      <c r="B1393" s="1486">
        <v>1390</v>
      </c>
      <c r="C1393" s="1487">
        <v>0</v>
      </c>
      <c r="D1393" s="1487">
        <v>0</v>
      </c>
      <c r="E1393" s="1650">
        <f t="shared" si="21"/>
        <v>15</v>
      </c>
    </row>
    <row r="1394" spans="2:5" ht="16.5" hidden="1" customHeight="1">
      <c r="B1394" s="1486">
        <v>1391</v>
      </c>
      <c r="C1394" s="1487">
        <v>0</v>
      </c>
      <c r="D1394" s="1487">
        <v>0</v>
      </c>
      <c r="E1394" s="1650">
        <f t="shared" si="21"/>
        <v>16</v>
      </c>
    </row>
    <row r="1395" spans="2:5" ht="16.5" hidden="1" customHeight="1">
      <c r="B1395" s="1486">
        <v>1392</v>
      </c>
      <c r="C1395" s="1487">
        <v>0</v>
      </c>
      <c r="D1395" s="1487">
        <v>0</v>
      </c>
      <c r="E1395" s="1650">
        <f t="shared" si="21"/>
        <v>17</v>
      </c>
    </row>
    <row r="1396" spans="2:5" ht="16.5" hidden="1" customHeight="1">
      <c r="B1396" s="1486">
        <v>1393</v>
      </c>
      <c r="C1396" s="1487">
        <v>0</v>
      </c>
      <c r="D1396" s="1487">
        <v>0</v>
      </c>
      <c r="E1396" s="1650">
        <f t="shared" si="21"/>
        <v>18</v>
      </c>
    </row>
    <row r="1397" spans="2:5" ht="16.5" hidden="1" customHeight="1">
      <c r="B1397" s="1486">
        <v>1394</v>
      </c>
      <c r="C1397" s="1487">
        <v>0</v>
      </c>
      <c r="D1397" s="1487">
        <v>0</v>
      </c>
      <c r="E1397" s="1650">
        <f t="shared" si="21"/>
        <v>19</v>
      </c>
    </row>
    <row r="1398" spans="2:5" ht="16.5" hidden="1" customHeight="1">
      <c r="B1398" s="1486">
        <v>1395</v>
      </c>
      <c r="C1398" s="1487">
        <v>0</v>
      </c>
      <c r="D1398" s="1487">
        <v>0</v>
      </c>
      <c r="E1398" s="1650">
        <f t="shared" si="21"/>
        <v>20</v>
      </c>
    </row>
    <row r="1399" spans="2:5" ht="16.5" hidden="1" customHeight="1">
      <c r="B1399" s="1486">
        <v>1396</v>
      </c>
      <c r="C1399" s="1487">
        <v>0</v>
      </c>
      <c r="D1399" s="1487">
        <v>0</v>
      </c>
      <c r="E1399" s="1650">
        <f t="shared" si="21"/>
        <v>21</v>
      </c>
    </row>
    <row r="1400" spans="2:5" ht="16.5" hidden="1" customHeight="1">
      <c r="B1400" s="1486">
        <v>1397</v>
      </c>
      <c r="C1400" s="1487">
        <v>0</v>
      </c>
      <c r="D1400" s="1487">
        <v>0</v>
      </c>
      <c r="E1400" s="1650">
        <f t="shared" si="21"/>
        <v>22</v>
      </c>
    </row>
    <row r="1401" spans="2:5" ht="16.5" hidden="1" customHeight="1">
      <c r="B1401" s="1486">
        <v>1398</v>
      </c>
      <c r="C1401" s="1487">
        <v>0</v>
      </c>
      <c r="D1401" s="1487">
        <v>0</v>
      </c>
      <c r="E1401" s="1650">
        <f t="shared" si="21"/>
        <v>23</v>
      </c>
    </row>
    <row r="1402" spans="2:5" ht="16.5" hidden="1" customHeight="1">
      <c r="B1402" s="1486">
        <v>1399</v>
      </c>
      <c r="C1402" s="1487">
        <v>0</v>
      </c>
      <c r="D1402" s="1487">
        <v>0</v>
      </c>
      <c r="E1402" s="1650">
        <f t="shared" si="21"/>
        <v>24</v>
      </c>
    </row>
    <row r="1403" spans="2:5" ht="16.5" customHeight="1">
      <c r="B1403" s="1486">
        <v>1400</v>
      </c>
      <c r="C1403" s="1487">
        <f>C1353+1250</f>
        <v>35000</v>
      </c>
      <c r="D1403" s="1487">
        <v>0</v>
      </c>
      <c r="E1403" s="1650">
        <f t="shared" si="21"/>
        <v>0</v>
      </c>
    </row>
    <row r="1404" spans="2:5" ht="16.5" hidden="1" customHeight="1">
      <c r="B1404" s="1486">
        <v>1401</v>
      </c>
      <c r="C1404" s="1487">
        <v>0</v>
      </c>
      <c r="D1404" s="1487">
        <v>0</v>
      </c>
      <c r="E1404" s="1650">
        <f t="shared" si="21"/>
        <v>1</v>
      </c>
    </row>
    <row r="1405" spans="2:5" ht="16.5" hidden="1" customHeight="1">
      <c r="B1405" s="1486">
        <v>1402</v>
      </c>
      <c r="C1405" s="1487">
        <v>0</v>
      </c>
      <c r="D1405" s="1487">
        <v>0</v>
      </c>
      <c r="E1405" s="1650">
        <f t="shared" si="21"/>
        <v>2</v>
      </c>
    </row>
    <row r="1406" spans="2:5" ht="16.5" hidden="1" customHeight="1">
      <c r="B1406" s="1486">
        <v>1403</v>
      </c>
      <c r="C1406" s="1487">
        <v>0</v>
      </c>
      <c r="D1406" s="1487">
        <v>0</v>
      </c>
      <c r="E1406" s="1650">
        <f t="shared" si="21"/>
        <v>3</v>
      </c>
    </row>
    <row r="1407" spans="2:5" ht="16.5" hidden="1" customHeight="1">
      <c r="B1407" s="1486">
        <v>1404</v>
      </c>
      <c r="C1407" s="1487">
        <v>0</v>
      </c>
      <c r="D1407" s="1487">
        <v>0</v>
      </c>
      <c r="E1407" s="1650">
        <f t="shared" si="21"/>
        <v>4</v>
      </c>
    </row>
    <row r="1408" spans="2:5" ht="16.5" hidden="1" customHeight="1">
      <c r="B1408" s="1486">
        <v>1405</v>
      </c>
      <c r="C1408" s="1487">
        <v>0</v>
      </c>
      <c r="D1408" s="1487">
        <v>0</v>
      </c>
      <c r="E1408" s="1650">
        <f t="shared" si="21"/>
        <v>5</v>
      </c>
    </row>
    <row r="1409" spans="2:5" ht="16.5" hidden="1" customHeight="1">
      <c r="B1409" s="1486">
        <v>1406</v>
      </c>
      <c r="C1409" s="1487">
        <v>0</v>
      </c>
      <c r="D1409" s="1487">
        <v>0</v>
      </c>
      <c r="E1409" s="1650">
        <f t="shared" si="21"/>
        <v>6</v>
      </c>
    </row>
    <row r="1410" spans="2:5" ht="16.5" hidden="1" customHeight="1">
      <c r="B1410" s="1486">
        <v>1407</v>
      </c>
      <c r="C1410" s="1487">
        <v>0</v>
      </c>
      <c r="D1410" s="1487">
        <v>0</v>
      </c>
      <c r="E1410" s="1650">
        <f t="shared" si="21"/>
        <v>7</v>
      </c>
    </row>
    <row r="1411" spans="2:5" ht="16.5" hidden="1" customHeight="1">
      <c r="B1411" s="1486">
        <v>1408</v>
      </c>
      <c r="C1411" s="1487">
        <v>0</v>
      </c>
      <c r="D1411" s="1487">
        <v>0</v>
      </c>
      <c r="E1411" s="1650">
        <f t="shared" si="21"/>
        <v>8</v>
      </c>
    </row>
    <row r="1412" spans="2:5" ht="16.5" hidden="1" customHeight="1">
      <c r="B1412" s="1486">
        <v>1409</v>
      </c>
      <c r="C1412" s="1487">
        <v>0</v>
      </c>
      <c r="D1412" s="1487">
        <v>0</v>
      </c>
      <c r="E1412" s="1650">
        <f t="shared" ref="E1412:E1475" si="22">MOD(ROW()-3,25)</f>
        <v>9</v>
      </c>
    </row>
    <row r="1413" spans="2:5" ht="16.5" hidden="1" customHeight="1">
      <c r="B1413" s="1486">
        <v>1410</v>
      </c>
      <c r="C1413" s="1487">
        <v>0</v>
      </c>
      <c r="D1413" s="1487">
        <v>0</v>
      </c>
      <c r="E1413" s="1650">
        <f t="shared" si="22"/>
        <v>10</v>
      </c>
    </row>
    <row r="1414" spans="2:5" ht="16.5" hidden="1" customHeight="1">
      <c r="B1414" s="1486">
        <v>1411</v>
      </c>
      <c r="C1414" s="1487">
        <v>0</v>
      </c>
      <c r="D1414" s="1487">
        <v>0</v>
      </c>
      <c r="E1414" s="1650">
        <f t="shared" si="22"/>
        <v>11</v>
      </c>
    </row>
    <row r="1415" spans="2:5" ht="16.5" hidden="1" customHeight="1">
      <c r="B1415" s="1486">
        <v>1412</v>
      </c>
      <c r="C1415" s="1487">
        <v>0</v>
      </c>
      <c r="D1415" s="1487">
        <v>0</v>
      </c>
      <c r="E1415" s="1650">
        <f t="shared" si="22"/>
        <v>12</v>
      </c>
    </row>
    <row r="1416" spans="2:5" ht="16.5" hidden="1" customHeight="1">
      <c r="B1416" s="1486">
        <v>1413</v>
      </c>
      <c r="C1416" s="1487">
        <v>0</v>
      </c>
      <c r="D1416" s="1487">
        <v>0</v>
      </c>
      <c r="E1416" s="1650">
        <f t="shared" si="22"/>
        <v>13</v>
      </c>
    </row>
    <row r="1417" spans="2:5" ht="16.5" hidden="1" customHeight="1">
      <c r="B1417" s="1486">
        <v>1414</v>
      </c>
      <c r="C1417" s="1487">
        <v>0</v>
      </c>
      <c r="D1417" s="1487">
        <v>0</v>
      </c>
      <c r="E1417" s="1650">
        <f t="shared" si="22"/>
        <v>14</v>
      </c>
    </row>
    <row r="1418" spans="2:5" ht="16.5" hidden="1" customHeight="1">
      <c r="B1418" s="1486">
        <v>1415</v>
      </c>
      <c r="C1418" s="1487">
        <v>0</v>
      </c>
      <c r="D1418" s="1487">
        <v>0</v>
      </c>
      <c r="E1418" s="1650">
        <f t="shared" si="22"/>
        <v>15</v>
      </c>
    </row>
    <row r="1419" spans="2:5" ht="16.5" hidden="1" customHeight="1">
      <c r="B1419" s="1486">
        <v>1416</v>
      </c>
      <c r="C1419" s="1487">
        <v>0</v>
      </c>
      <c r="D1419" s="1487">
        <v>0</v>
      </c>
      <c r="E1419" s="1650">
        <f t="shared" si="22"/>
        <v>16</v>
      </c>
    </row>
    <row r="1420" spans="2:5" ht="16.5" hidden="1" customHeight="1">
      <c r="B1420" s="1486">
        <v>1417</v>
      </c>
      <c r="C1420" s="1487">
        <v>0</v>
      </c>
      <c r="D1420" s="1487">
        <v>0</v>
      </c>
      <c r="E1420" s="1650">
        <f t="shared" si="22"/>
        <v>17</v>
      </c>
    </row>
    <row r="1421" spans="2:5" ht="16.5" hidden="1" customHeight="1">
      <c r="B1421" s="1486">
        <v>1418</v>
      </c>
      <c r="C1421" s="1487">
        <v>0</v>
      </c>
      <c r="D1421" s="1487">
        <v>0</v>
      </c>
      <c r="E1421" s="1650">
        <f t="shared" si="22"/>
        <v>18</v>
      </c>
    </row>
    <row r="1422" spans="2:5" ht="16.5" hidden="1" customHeight="1">
      <c r="B1422" s="1486">
        <v>1419</v>
      </c>
      <c r="C1422" s="1487">
        <v>0</v>
      </c>
      <c r="D1422" s="1487">
        <v>0</v>
      </c>
      <c r="E1422" s="1650">
        <f t="shared" si="22"/>
        <v>19</v>
      </c>
    </row>
    <row r="1423" spans="2:5" ht="16.5" hidden="1" customHeight="1">
      <c r="B1423" s="1486">
        <v>1420</v>
      </c>
      <c r="C1423" s="1487">
        <v>0</v>
      </c>
      <c r="D1423" s="1487">
        <v>0</v>
      </c>
      <c r="E1423" s="1650">
        <f t="shared" si="22"/>
        <v>20</v>
      </c>
    </row>
    <row r="1424" spans="2:5" ht="16.5" hidden="1" customHeight="1">
      <c r="B1424" s="1486">
        <v>1421</v>
      </c>
      <c r="C1424" s="1487">
        <v>0</v>
      </c>
      <c r="D1424" s="1487">
        <v>0</v>
      </c>
      <c r="E1424" s="1650">
        <f t="shared" si="22"/>
        <v>21</v>
      </c>
    </row>
    <row r="1425" spans="2:5" ht="16.5" hidden="1" customHeight="1">
      <c r="B1425" s="1486">
        <v>1422</v>
      </c>
      <c r="C1425" s="1487">
        <v>0</v>
      </c>
      <c r="D1425" s="1487">
        <v>0</v>
      </c>
      <c r="E1425" s="1650">
        <f t="shared" si="22"/>
        <v>22</v>
      </c>
    </row>
    <row r="1426" spans="2:5" ht="16.5" hidden="1" customHeight="1">
      <c r="B1426" s="1486">
        <v>1423</v>
      </c>
      <c r="C1426" s="1487">
        <v>0</v>
      </c>
      <c r="D1426" s="1487">
        <v>0</v>
      </c>
      <c r="E1426" s="1650">
        <f t="shared" si="22"/>
        <v>23</v>
      </c>
    </row>
    <row r="1427" spans="2:5" ht="16.5" hidden="1" customHeight="1">
      <c r="B1427" s="1486">
        <v>1424</v>
      </c>
      <c r="C1427" s="1487">
        <v>0</v>
      </c>
      <c r="D1427" s="1487">
        <v>0</v>
      </c>
      <c r="E1427" s="1650">
        <f t="shared" si="22"/>
        <v>24</v>
      </c>
    </row>
    <row r="1428" spans="2:5" ht="16.5" customHeight="1">
      <c r="B1428" s="1486">
        <v>1425</v>
      </c>
      <c r="C1428" s="1487">
        <v>0</v>
      </c>
      <c r="D1428" s="1487">
        <f>D1378+75</f>
        <v>2175</v>
      </c>
      <c r="E1428" s="1650">
        <f t="shared" si="22"/>
        <v>0</v>
      </c>
    </row>
    <row r="1429" spans="2:5" ht="16.5" hidden="1" customHeight="1">
      <c r="B1429" s="1486">
        <v>1426</v>
      </c>
      <c r="C1429" s="1487">
        <v>0</v>
      </c>
      <c r="D1429" s="1487">
        <v>0</v>
      </c>
      <c r="E1429" s="1650">
        <f t="shared" si="22"/>
        <v>1</v>
      </c>
    </row>
    <row r="1430" spans="2:5" ht="16.5" hidden="1" customHeight="1">
      <c r="B1430" s="1486">
        <v>1427</v>
      </c>
      <c r="C1430" s="1487">
        <v>0</v>
      </c>
      <c r="D1430" s="1487">
        <v>0</v>
      </c>
      <c r="E1430" s="1650">
        <f t="shared" si="22"/>
        <v>2</v>
      </c>
    </row>
    <row r="1431" spans="2:5" ht="16.5" hidden="1" customHeight="1">
      <c r="B1431" s="1486">
        <v>1428</v>
      </c>
      <c r="C1431" s="1487">
        <v>0</v>
      </c>
      <c r="D1431" s="1487">
        <v>0</v>
      </c>
      <c r="E1431" s="1650">
        <f t="shared" si="22"/>
        <v>3</v>
      </c>
    </row>
    <row r="1432" spans="2:5" ht="16.5" hidden="1" customHeight="1">
      <c r="B1432" s="1486">
        <v>1429</v>
      </c>
      <c r="C1432" s="1487">
        <v>0</v>
      </c>
      <c r="D1432" s="1487">
        <v>0</v>
      </c>
      <c r="E1432" s="1650">
        <f t="shared" si="22"/>
        <v>4</v>
      </c>
    </row>
    <row r="1433" spans="2:5" ht="16.5" hidden="1" customHeight="1">
      <c r="B1433" s="1486">
        <v>1430</v>
      </c>
      <c r="C1433" s="1487">
        <v>0</v>
      </c>
      <c r="D1433" s="1487">
        <v>0</v>
      </c>
      <c r="E1433" s="1650">
        <f t="shared" si="22"/>
        <v>5</v>
      </c>
    </row>
    <row r="1434" spans="2:5" ht="16.5" hidden="1" customHeight="1">
      <c r="B1434" s="1486">
        <v>1431</v>
      </c>
      <c r="C1434" s="1487">
        <v>0</v>
      </c>
      <c r="D1434" s="1487">
        <v>0</v>
      </c>
      <c r="E1434" s="1650">
        <f t="shared" si="22"/>
        <v>6</v>
      </c>
    </row>
    <row r="1435" spans="2:5" ht="16.5" hidden="1" customHeight="1">
      <c r="B1435" s="1486">
        <v>1432</v>
      </c>
      <c r="C1435" s="1487">
        <v>0</v>
      </c>
      <c r="D1435" s="1487">
        <v>0</v>
      </c>
      <c r="E1435" s="1650">
        <f t="shared" si="22"/>
        <v>7</v>
      </c>
    </row>
    <row r="1436" spans="2:5" ht="16.5" hidden="1" customHeight="1">
      <c r="B1436" s="1486">
        <v>1433</v>
      </c>
      <c r="C1436" s="1487">
        <v>0</v>
      </c>
      <c r="D1436" s="1487">
        <v>0</v>
      </c>
      <c r="E1436" s="1650">
        <f t="shared" si="22"/>
        <v>8</v>
      </c>
    </row>
    <row r="1437" spans="2:5" ht="16.5" hidden="1" customHeight="1">
      <c r="B1437" s="1486">
        <v>1434</v>
      </c>
      <c r="C1437" s="1487">
        <v>0</v>
      </c>
      <c r="D1437" s="1487">
        <v>0</v>
      </c>
      <c r="E1437" s="1650">
        <f t="shared" si="22"/>
        <v>9</v>
      </c>
    </row>
    <row r="1438" spans="2:5" ht="16.5" hidden="1" customHeight="1">
      <c r="B1438" s="1486">
        <v>1435</v>
      </c>
      <c r="C1438" s="1487">
        <v>0</v>
      </c>
      <c r="D1438" s="1487">
        <v>0</v>
      </c>
      <c r="E1438" s="1650">
        <f t="shared" si="22"/>
        <v>10</v>
      </c>
    </row>
    <row r="1439" spans="2:5" ht="16.5" hidden="1" customHeight="1">
      <c r="B1439" s="1486">
        <v>1436</v>
      </c>
      <c r="C1439" s="1487">
        <v>0</v>
      </c>
      <c r="D1439" s="1487">
        <v>0</v>
      </c>
      <c r="E1439" s="1650">
        <f t="shared" si="22"/>
        <v>11</v>
      </c>
    </row>
    <row r="1440" spans="2:5" ht="16.5" hidden="1" customHeight="1">
      <c r="B1440" s="1486">
        <v>1437</v>
      </c>
      <c r="C1440" s="1487">
        <v>0</v>
      </c>
      <c r="D1440" s="1487">
        <v>0</v>
      </c>
      <c r="E1440" s="1650">
        <f t="shared" si="22"/>
        <v>12</v>
      </c>
    </row>
    <row r="1441" spans="2:5" ht="16.5" hidden="1" customHeight="1">
      <c r="B1441" s="1486">
        <v>1438</v>
      </c>
      <c r="C1441" s="1487">
        <v>0</v>
      </c>
      <c r="D1441" s="1487">
        <v>0</v>
      </c>
      <c r="E1441" s="1650">
        <f t="shared" si="22"/>
        <v>13</v>
      </c>
    </row>
    <row r="1442" spans="2:5" ht="16.5" hidden="1" customHeight="1">
      <c r="B1442" s="1486">
        <v>1439</v>
      </c>
      <c r="C1442" s="1487">
        <v>0</v>
      </c>
      <c r="D1442" s="1487">
        <v>0</v>
      </c>
      <c r="E1442" s="1650">
        <f t="shared" si="22"/>
        <v>14</v>
      </c>
    </row>
    <row r="1443" spans="2:5" ht="16.5" hidden="1" customHeight="1">
      <c r="B1443" s="1486">
        <v>1440</v>
      </c>
      <c r="C1443" s="1487">
        <v>0</v>
      </c>
      <c r="D1443" s="1487">
        <v>0</v>
      </c>
      <c r="E1443" s="1650">
        <f t="shared" si="22"/>
        <v>15</v>
      </c>
    </row>
    <row r="1444" spans="2:5" ht="16.5" hidden="1" customHeight="1">
      <c r="B1444" s="1486">
        <v>1441</v>
      </c>
      <c r="C1444" s="1487">
        <v>0</v>
      </c>
      <c r="D1444" s="1487">
        <v>0</v>
      </c>
      <c r="E1444" s="1650">
        <f t="shared" si="22"/>
        <v>16</v>
      </c>
    </row>
    <row r="1445" spans="2:5" ht="16.5" hidden="1" customHeight="1">
      <c r="B1445" s="1486">
        <v>1442</v>
      </c>
      <c r="C1445" s="1487">
        <v>0</v>
      </c>
      <c r="D1445" s="1487">
        <v>0</v>
      </c>
      <c r="E1445" s="1650">
        <f t="shared" si="22"/>
        <v>17</v>
      </c>
    </row>
    <row r="1446" spans="2:5" ht="16.5" hidden="1" customHeight="1">
      <c r="B1446" s="1486">
        <v>1443</v>
      </c>
      <c r="C1446" s="1487">
        <v>0</v>
      </c>
      <c r="D1446" s="1487">
        <v>0</v>
      </c>
      <c r="E1446" s="1650">
        <f t="shared" si="22"/>
        <v>18</v>
      </c>
    </row>
    <row r="1447" spans="2:5" ht="16.5" hidden="1" customHeight="1">
      <c r="B1447" s="1486">
        <v>1444</v>
      </c>
      <c r="C1447" s="1487">
        <v>0</v>
      </c>
      <c r="D1447" s="1487">
        <v>0</v>
      </c>
      <c r="E1447" s="1650">
        <f t="shared" si="22"/>
        <v>19</v>
      </c>
    </row>
    <row r="1448" spans="2:5" ht="16.5" hidden="1" customHeight="1">
      <c r="B1448" s="1486">
        <v>1445</v>
      </c>
      <c r="C1448" s="1487">
        <v>0</v>
      </c>
      <c r="D1448" s="1487">
        <v>0</v>
      </c>
      <c r="E1448" s="1650">
        <f t="shared" si="22"/>
        <v>20</v>
      </c>
    </row>
    <row r="1449" spans="2:5" ht="16.5" hidden="1" customHeight="1">
      <c r="B1449" s="1486">
        <v>1446</v>
      </c>
      <c r="C1449" s="1487">
        <v>0</v>
      </c>
      <c r="D1449" s="1487">
        <v>0</v>
      </c>
      <c r="E1449" s="1650">
        <f t="shared" si="22"/>
        <v>21</v>
      </c>
    </row>
    <row r="1450" spans="2:5" ht="16.5" hidden="1" customHeight="1">
      <c r="B1450" s="1486">
        <v>1447</v>
      </c>
      <c r="C1450" s="1487">
        <v>0</v>
      </c>
      <c r="D1450" s="1487">
        <v>0</v>
      </c>
      <c r="E1450" s="1650">
        <f t="shared" si="22"/>
        <v>22</v>
      </c>
    </row>
    <row r="1451" spans="2:5" ht="16.5" hidden="1" customHeight="1">
      <c r="B1451" s="1486">
        <v>1448</v>
      </c>
      <c r="C1451" s="1487">
        <v>0</v>
      </c>
      <c r="D1451" s="1487">
        <v>0</v>
      </c>
      <c r="E1451" s="1650">
        <f t="shared" si="22"/>
        <v>23</v>
      </c>
    </row>
    <row r="1452" spans="2:5" ht="16.5" hidden="1" customHeight="1">
      <c r="B1452" s="1486">
        <v>1449</v>
      </c>
      <c r="C1452" s="1487">
        <v>0</v>
      </c>
      <c r="D1452" s="1487">
        <v>0</v>
      </c>
      <c r="E1452" s="1650">
        <f t="shared" si="22"/>
        <v>24</v>
      </c>
    </row>
    <row r="1453" spans="2:5" ht="16.5" customHeight="1">
      <c r="B1453" s="1486">
        <v>1450</v>
      </c>
      <c r="C1453" s="1487">
        <f>C1403+1250</f>
        <v>36250</v>
      </c>
      <c r="D1453" s="1487">
        <v>0</v>
      </c>
      <c r="E1453" s="1650">
        <f t="shared" si="22"/>
        <v>0</v>
      </c>
    </row>
    <row r="1454" spans="2:5" ht="16.5" hidden="1" customHeight="1">
      <c r="B1454" s="1486">
        <v>1451</v>
      </c>
      <c r="C1454" s="1487">
        <v>0</v>
      </c>
      <c r="D1454" s="1487">
        <v>0</v>
      </c>
      <c r="E1454" s="1650">
        <f t="shared" si="22"/>
        <v>1</v>
      </c>
    </row>
    <row r="1455" spans="2:5" ht="16.5" hidden="1" customHeight="1">
      <c r="B1455" s="1486">
        <v>1452</v>
      </c>
      <c r="C1455" s="1487">
        <v>0</v>
      </c>
      <c r="D1455" s="1487">
        <v>0</v>
      </c>
      <c r="E1455" s="1650">
        <f t="shared" si="22"/>
        <v>2</v>
      </c>
    </row>
    <row r="1456" spans="2:5" ht="16.5" hidden="1" customHeight="1">
      <c r="B1456" s="1486">
        <v>1453</v>
      </c>
      <c r="C1456" s="1487">
        <v>0</v>
      </c>
      <c r="D1456" s="1487">
        <v>0</v>
      </c>
      <c r="E1456" s="1650">
        <f t="shared" si="22"/>
        <v>3</v>
      </c>
    </row>
    <row r="1457" spans="2:5" ht="16.5" hidden="1" customHeight="1">
      <c r="B1457" s="1486">
        <v>1454</v>
      </c>
      <c r="C1457" s="1487">
        <v>0</v>
      </c>
      <c r="D1457" s="1487">
        <v>0</v>
      </c>
      <c r="E1457" s="1650">
        <f t="shared" si="22"/>
        <v>4</v>
      </c>
    </row>
    <row r="1458" spans="2:5" ht="16.5" hidden="1" customHeight="1">
      <c r="B1458" s="1486">
        <v>1455</v>
      </c>
      <c r="C1458" s="1487">
        <v>0</v>
      </c>
      <c r="D1458" s="1487">
        <v>0</v>
      </c>
      <c r="E1458" s="1650">
        <f t="shared" si="22"/>
        <v>5</v>
      </c>
    </row>
    <row r="1459" spans="2:5" ht="16.5" hidden="1" customHeight="1">
      <c r="B1459" s="1486">
        <v>1456</v>
      </c>
      <c r="C1459" s="1487">
        <v>0</v>
      </c>
      <c r="D1459" s="1487">
        <v>0</v>
      </c>
      <c r="E1459" s="1650">
        <f t="shared" si="22"/>
        <v>6</v>
      </c>
    </row>
    <row r="1460" spans="2:5" ht="16.5" hidden="1" customHeight="1">
      <c r="B1460" s="1486">
        <v>1457</v>
      </c>
      <c r="C1460" s="1487">
        <v>0</v>
      </c>
      <c r="D1460" s="1487">
        <v>0</v>
      </c>
      <c r="E1460" s="1650">
        <f t="shared" si="22"/>
        <v>7</v>
      </c>
    </row>
    <row r="1461" spans="2:5" ht="16.5" hidden="1" customHeight="1">
      <c r="B1461" s="1486">
        <v>1458</v>
      </c>
      <c r="C1461" s="1487">
        <v>0</v>
      </c>
      <c r="D1461" s="1487">
        <v>0</v>
      </c>
      <c r="E1461" s="1650">
        <f t="shared" si="22"/>
        <v>8</v>
      </c>
    </row>
    <row r="1462" spans="2:5" ht="16.5" hidden="1" customHeight="1">
      <c r="B1462" s="1486">
        <v>1459</v>
      </c>
      <c r="C1462" s="1487">
        <v>0</v>
      </c>
      <c r="D1462" s="1487">
        <v>0</v>
      </c>
      <c r="E1462" s="1650">
        <f t="shared" si="22"/>
        <v>9</v>
      </c>
    </row>
    <row r="1463" spans="2:5" ht="16.5" hidden="1" customHeight="1">
      <c r="B1463" s="1486">
        <v>1460</v>
      </c>
      <c r="C1463" s="1487">
        <v>0</v>
      </c>
      <c r="D1463" s="1487">
        <v>0</v>
      </c>
      <c r="E1463" s="1650">
        <f t="shared" si="22"/>
        <v>10</v>
      </c>
    </row>
    <row r="1464" spans="2:5" ht="16.5" hidden="1" customHeight="1">
      <c r="B1464" s="1486">
        <v>1461</v>
      </c>
      <c r="C1464" s="1487">
        <v>0</v>
      </c>
      <c r="D1464" s="1487">
        <v>0</v>
      </c>
      <c r="E1464" s="1650">
        <f t="shared" si="22"/>
        <v>11</v>
      </c>
    </row>
    <row r="1465" spans="2:5" ht="16.5" hidden="1" customHeight="1">
      <c r="B1465" s="1486">
        <v>1462</v>
      </c>
      <c r="C1465" s="1487">
        <v>0</v>
      </c>
      <c r="D1465" s="1487">
        <v>0</v>
      </c>
      <c r="E1465" s="1650">
        <f t="shared" si="22"/>
        <v>12</v>
      </c>
    </row>
    <row r="1466" spans="2:5" ht="16.5" hidden="1" customHeight="1">
      <c r="B1466" s="1486">
        <v>1463</v>
      </c>
      <c r="C1466" s="1487">
        <v>0</v>
      </c>
      <c r="D1466" s="1487">
        <v>0</v>
      </c>
      <c r="E1466" s="1650">
        <f t="shared" si="22"/>
        <v>13</v>
      </c>
    </row>
    <row r="1467" spans="2:5" ht="16.5" hidden="1" customHeight="1">
      <c r="B1467" s="1486">
        <v>1464</v>
      </c>
      <c r="C1467" s="1487">
        <v>0</v>
      </c>
      <c r="D1467" s="1487">
        <v>0</v>
      </c>
      <c r="E1467" s="1650">
        <f t="shared" si="22"/>
        <v>14</v>
      </c>
    </row>
    <row r="1468" spans="2:5" ht="16.5" hidden="1" customHeight="1">
      <c r="B1468" s="1486">
        <v>1465</v>
      </c>
      <c r="C1468" s="1487">
        <v>0</v>
      </c>
      <c r="D1468" s="1487">
        <v>0</v>
      </c>
      <c r="E1468" s="1650">
        <f t="shared" si="22"/>
        <v>15</v>
      </c>
    </row>
    <row r="1469" spans="2:5" ht="16.5" hidden="1" customHeight="1">
      <c r="B1469" s="1486">
        <v>1466</v>
      </c>
      <c r="C1469" s="1487">
        <v>0</v>
      </c>
      <c r="D1469" s="1487">
        <v>0</v>
      </c>
      <c r="E1469" s="1650">
        <f t="shared" si="22"/>
        <v>16</v>
      </c>
    </row>
    <row r="1470" spans="2:5" ht="16.5" hidden="1" customHeight="1">
      <c r="B1470" s="1486">
        <v>1467</v>
      </c>
      <c r="C1470" s="1487">
        <v>0</v>
      </c>
      <c r="D1470" s="1487">
        <v>0</v>
      </c>
      <c r="E1470" s="1650">
        <f t="shared" si="22"/>
        <v>17</v>
      </c>
    </row>
    <row r="1471" spans="2:5" ht="16.5" hidden="1" customHeight="1">
      <c r="B1471" s="1486">
        <v>1468</v>
      </c>
      <c r="C1471" s="1487">
        <v>0</v>
      </c>
      <c r="D1471" s="1487">
        <v>0</v>
      </c>
      <c r="E1471" s="1650">
        <f t="shared" si="22"/>
        <v>18</v>
      </c>
    </row>
    <row r="1472" spans="2:5" ht="16.5" hidden="1" customHeight="1">
      <c r="B1472" s="1486">
        <v>1469</v>
      </c>
      <c r="C1472" s="1487">
        <v>0</v>
      </c>
      <c r="D1472" s="1487">
        <v>0</v>
      </c>
      <c r="E1472" s="1650">
        <f t="shared" si="22"/>
        <v>19</v>
      </c>
    </row>
    <row r="1473" spans="2:5" ht="16.5" hidden="1" customHeight="1">
      <c r="B1473" s="1486">
        <v>1470</v>
      </c>
      <c r="C1473" s="1487">
        <v>0</v>
      </c>
      <c r="D1473" s="1487">
        <v>0</v>
      </c>
      <c r="E1473" s="1650">
        <f t="shared" si="22"/>
        <v>20</v>
      </c>
    </row>
    <row r="1474" spans="2:5" ht="16.5" hidden="1" customHeight="1">
      <c r="B1474" s="1486">
        <v>1471</v>
      </c>
      <c r="C1474" s="1487">
        <v>0</v>
      </c>
      <c r="D1474" s="1487">
        <v>0</v>
      </c>
      <c r="E1474" s="1650">
        <f t="shared" si="22"/>
        <v>21</v>
      </c>
    </row>
    <row r="1475" spans="2:5" ht="16.5" hidden="1" customHeight="1">
      <c r="B1475" s="1486">
        <v>1472</v>
      </c>
      <c r="C1475" s="1487">
        <v>0</v>
      </c>
      <c r="D1475" s="1487">
        <v>0</v>
      </c>
      <c r="E1475" s="1650">
        <f t="shared" si="22"/>
        <v>22</v>
      </c>
    </row>
    <row r="1476" spans="2:5" ht="16.5" hidden="1" customHeight="1">
      <c r="B1476" s="1486">
        <v>1473</v>
      </c>
      <c r="C1476" s="1487">
        <v>0</v>
      </c>
      <c r="D1476" s="1487">
        <v>0</v>
      </c>
      <c r="E1476" s="1650">
        <f t="shared" ref="E1476:E1539" si="23">MOD(ROW()-3,25)</f>
        <v>23</v>
      </c>
    </row>
    <row r="1477" spans="2:5" ht="16.5" hidden="1" customHeight="1">
      <c r="B1477" s="1486">
        <v>1474</v>
      </c>
      <c r="C1477" s="1487">
        <v>0</v>
      </c>
      <c r="D1477" s="1487">
        <v>0</v>
      </c>
      <c r="E1477" s="1650">
        <f t="shared" si="23"/>
        <v>24</v>
      </c>
    </row>
    <row r="1478" spans="2:5" ht="16.5" customHeight="1">
      <c r="B1478" s="1486">
        <v>1475</v>
      </c>
      <c r="C1478" s="1487">
        <v>0</v>
      </c>
      <c r="D1478" s="1487">
        <f>D1428+75</f>
        <v>2250</v>
      </c>
      <c r="E1478" s="1650">
        <f t="shared" si="23"/>
        <v>0</v>
      </c>
    </row>
    <row r="1479" spans="2:5" ht="16.5" hidden="1" customHeight="1">
      <c r="B1479" s="1486">
        <v>1476</v>
      </c>
      <c r="C1479" s="1487">
        <v>0</v>
      </c>
      <c r="D1479" s="1487">
        <v>0</v>
      </c>
      <c r="E1479" s="1650">
        <f t="shared" si="23"/>
        <v>1</v>
      </c>
    </row>
    <row r="1480" spans="2:5" ht="16.5" hidden="1" customHeight="1">
      <c r="B1480" s="1486">
        <v>1477</v>
      </c>
      <c r="C1480" s="1487">
        <v>0</v>
      </c>
      <c r="D1480" s="1487">
        <v>0</v>
      </c>
      <c r="E1480" s="1650">
        <f t="shared" si="23"/>
        <v>2</v>
      </c>
    </row>
    <row r="1481" spans="2:5" ht="16.5" hidden="1" customHeight="1">
      <c r="B1481" s="1486">
        <v>1478</v>
      </c>
      <c r="C1481" s="1487">
        <v>0</v>
      </c>
      <c r="D1481" s="1487">
        <v>0</v>
      </c>
      <c r="E1481" s="1650">
        <f t="shared" si="23"/>
        <v>3</v>
      </c>
    </row>
    <row r="1482" spans="2:5" ht="16.5" hidden="1" customHeight="1">
      <c r="B1482" s="1486">
        <v>1479</v>
      </c>
      <c r="C1482" s="1487">
        <v>0</v>
      </c>
      <c r="D1482" s="1487">
        <v>0</v>
      </c>
      <c r="E1482" s="1650">
        <f t="shared" si="23"/>
        <v>4</v>
      </c>
    </row>
    <row r="1483" spans="2:5" ht="16.5" hidden="1" customHeight="1">
      <c r="B1483" s="1486">
        <v>1480</v>
      </c>
      <c r="C1483" s="1487">
        <v>0</v>
      </c>
      <c r="D1483" s="1487">
        <v>0</v>
      </c>
      <c r="E1483" s="1650">
        <f t="shared" si="23"/>
        <v>5</v>
      </c>
    </row>
    <row r="1484" spans="2:5" ht="16.5" hidden="1" customHeight="1">
      <c r="B1484" s="1486">
        <v>1481</v>
      </c>
      <c r="C1484" s="1487">
        <v>0</v>
      </c>
      <c r="D1484" s="1487">
        <v>0</v>
      </c>
      <c r="E1484" s="1650">
        <f t="shared" si="23"/>
        <v>6</v>
      </c>
    </row>
    <row r="1485" spans="2:5" ht="16.5" hidden="1" customHeight="1">
      <c r="B1485" s="1486">
        <v>1482</v>
      </c>
      <c r="C1485" s="1487">
        <v>0</v>
      </c>
      <c r="D1485" s="1487">
        <v>0</v>
      </c>
      <c r="E1485" s="1650">
        <f t="shared" si="23"/>
        <v>7</v>
      </c>
    </row>
    <row r="1486" spans="2:5" ht="16.5" hidden="1" customHeight="1">
      <c r="B1486" s="1486">
        <v>1483</v>
      </c>
      <c r="C1486" s="1487">
        <v>0</v>
      </c>
      <c r="D1486" s="1487">
        <v>0</v>
      </c>
      <c r="E1486" s="1650">
        <f t="shared" si="23"/>
        <v>8</v>
      </c>
    </row>
    <row r="1487" spans="2:5" ht="16.5" hidden="1" customHeight="1">
      <c r="B1487" s="1486">
        <v>1484</v>
      </c>
      <c r="C1487" s="1487">
        <v>0</v>
      </c>
      <c r="D1487" s="1487">
        <v>0</v>
      </c>
      <c r="E1487" s="1650">
        <f t="shared" si="23"/>
        <v>9</v>
      </c>
    </row>
    <row r="1488" spans="2:5" ht="16.5" hidden="1" customHeight="1">
      <c r="B1488" s="1486">
        <v>1485</v>
      </c>
      <c r="C1488" s="1487">
        <v>0</v>
      </c>
      <c r="D1488" s="1487">
        <v>0</v>
      </c>
      <c r="E1488" s="1650">
        <f t="shared" si="23"/>
        <v>10</v>
      </c>
    </row>
    <row r="1489" spans="2:5" ht="16.5" hidden="1" customHeight="1">
      <c r="B1489" s="1486">
        <v>1486</v>
      </c>
      <c r="C1489" s="1487">
        <v>0</v>
      </c>
      <c r="D1489" s="1487">
        <v>0</v>
      </c>
      <c r="E1489" s="1650">
        <f t="shared" si="23"/>
        <v>11</v>
      </c>
    </row>
    <row r="1490" spans="2:5" ht="16.5" hidden="1" customHeight="1">
      <c r="B1490" s="1486">
        <v>1487</v>
      </c>
      <c r="C1490" s="1487">
        <v>0</v>
      </c>
      <c r="D1490" s="1487">
        <v>0</v>
      </c>
      <c r="E1490" s="1650">
        <f t="shared" si="23"/>
        <v>12</v>
      </c>
    </row>
    <row r="1491" spans="2:5" ht="16.5" hidden="1" customHeight="1">
      <c r="B1491" s="1486">
        <v>1488</v>
      </c>
      <c r="C1491" s="1487">
        <v>0</v>
      </c>
      <c r="D1491" s="1487">
        <v>0</v>
      </c>
      <c r="E1491" s="1650">
        <f t="shared" si="23"/>
        <v>13</v>
      </c>
    </row>
    <row r="1492" spans="2:5" ht="16.5" hidden="1" customHeight="1">
      <c r="B1492" s="1486">
        <v>1489</v>
      </c>
      <c r="C1492" s="1487">
        <v>0</v>
      </c>
      <c r="D1492" s="1487">
        <v>0</v>
      </c>
      <c r="E1492" s="1650">
        <f t="shared" si="23"/>
        <v>14</v>
      </c>
    </row>
    <row r="1493" spans="2:5" ht="16.5" hidden="1" customHeight="1">
      <c r="B1493" s="1486">
        <v>1490</v>
      </c>
      <c r="C1493" s="1487">
        <v>0</v>
      </c>
      <c r="D1493" s="1487">
        <v>0</v>
      </c>
      <c r="E1493" s="1650">
        <f t="shared" si="23"/>
        <v>15</v>
      </c>
    </row>
    <row r="1494" spans="2:5" ht="16.5" hidden="1" customHeight="1">
      <c r="B1494" s="1486">
        <v>1491</v>
      </c>
      <c r="C1494" s="1487">
        <v>0</v>
      </c>
      <c r="D1494" s="1487">
        <v>0</v>
      </c>
      <c r="E1494" s="1650">
        <f t="shared" si="23"/>
        <v>16</v>
      </c>
    </row>
    <row r="1495" spans="2:5" ht="16.5" hidden="1" customHeight="1">
      <c r="B1495" s="1486">
        <v>1492</v>
      </c>
      <c r="C1495" s="1487">
        <v>0</v>
      </c>
      <c r="D1495" s="1487">
        <v>0</v>
      </c>
      <c r="E1495" s="1650">
        <f t="shared" si="23"/>
        <v>17</v>
      </c>
    </row>
    <row r="1496" spans="2:5" ht="16.5" hidden="1" customHeight="1">
      <c r="B1496" s="1486">
        <v>1493</v>
      </c>
      <c r="C1496" s="1487">
        <v>0</v>
      </c>
      <c r="D1496" s="1487">
        <v>0</v>
      </c>
      <c r="E1496" s="1650">
        <f t="shared" si="23"/>
        <v>18</v>
      </c>
    </row>
    <row r="1497" spans="2:5" ht="16.5" hidden="1" customHeight="1">
      <c r="B1497" s="1486">
        <v>1494</v>
      </c>
      <c r="C1497" s="1487">
        <v>0</v>
      </c>
      <c r="D1497" s="1487">
        <v>0</v>
      </c>
      <c r="E1497" s="1650">
        <f t="shared" si="23"/>
        <v>19</v>
      </c>
    </row>
    <row r="1498" spans="2:5" ht="16.5" hidden="1" customHeight="1">
      <c r="B1498" s="1486">
        <v>1495</v>
      </c>
      <c r="C1498" s="1487">
        <v>0</v>
      </c>
      <c r="D1498" s="1487">
        <v>0</v>
      </c>
      <c r="E1498" s="1650">
        <f t="shared" si="23"/>
        <v>20</v>
      </c>
    </row>
    <row r="1499" spans="2:5" ht="16.5" hidden="1" customHeight="1">
      <c r="B1499" s="1486">
        <v>1496</v>
      </c>
      <c r="C1499" s="1487">
        <v>0</v>
      </c>
      <c r="D1499" s="1487">
        <v>0</v>
      </c>
      <c r="E1499" s="1650">
        <f t="shared" si="23"/>
        <v>21</v>
      </c>
    </row>
    <row r="1500" spans="2:5" ht="16.5" hidden="1" customHeight="1">
      <c r="B1500" s="1486">
        <v>1497</v>
      </c>
      <c r="C1500" s="1487">
        <v>0</v>
      </c>
      <c r="D1500" s="1487">
        <v>0</v>
      </c>
      <c r="E1500" s="1650">
        <f t="shared" si="23"/>
        <v>22</v>
      </c>
    </row>
    <row r="1501" spans="2:5" ht="16.5" hidden="1" customHeight="1">
      <c r="B1501" s="1486">
        <v>1498</v>
      </c>
      <c r="C1501" s="1487">
        <v>0</v>
      </c>
      <c r="D1501" s="1487">
        <v>0</v>
      </c>
      <c r="E1501" s="1650">
        <f t="shared" si="23"/>
        <v>23</v>
      </c>
    </row>
    <row r="1502" spans="2:5" ht="16.5" hidden="1" customHeight="1">
      <c r="B1502" s="1486">
        <v>1499</v>
      </c>
      <c r="C1502" s="1487">
        <v>0</v>
      </c>
      <c r="D1502" s="1487">
        <v>0</v>
      </c>
      <c r="E1502" s="1650">
        <f t="shared" si="23"/>
        <v>24</v>
      </c>
    </row>
    <row r="1503" spans="2:5" ht="16.5" customHeight="1">
      <c r="B1503" s="1486">
        <v>1500</v>
      </c>
      <c r="C1503" s="1487">
        <f>C1453+1250</f>
        <v>37500</v>
      </c>
      <c r="D1503" s="1487">
        <v>0</v>
      </c>
      <c r="E1503" s="1650">
        <f t="shared" si="23"/>
        <v>0</v>
      </c>
    </row>
    <row r="1504" spans="2:5" ht="16.5" hidden="1" customHeight="1">
      <c r="B1504" s="1486">
        <v>1501</v>
      </c>
      <c r="C1504" s="1487">
        <v>0</v>
      </c>
      <c r="D1504" s="1487">
        <v>0</v>
      </c>
      <c r="E1504" s="1650">
        <f t="shared" si="23"/>
        <v>1</v>
      </c>
    </row>
    <row r="1505" spans="2:5" ht="16.5" hidden="1" customHeight="1">
      <c r="B1505" s="1486">
        <v>1502</v>
      </c>
      <c r="C1505" s="1487">
        <v>0</v>
      </c>
      <c r="D1505" s="1487">
        <v>0</v>
      </c>
      <c r="E1505" s="1650">
        <f t="shared" si="23"/>
        <v>2</v>
      </c>
    </row>
    <row r="1506" spans="2:5" ht="16.5" hidden="1" customHeight="1">
      <c r="B1506" s="1486">
        <v>1503</v>
      </c>
      <c r="C1506" s="1487">
        <v>0</v>
      </c>
      <c r="D1506" s="1487">
        <v>0</v>
      </c>
      <c r="E1506" s="1650">
        <f t="shared" si="23"/>
        <v>3</v>
      </c>
    </row>
    <row r="1507" spans="2:5" ht="16.5" hidden="1" customHeight="1">
      <c r="B1507" s="1486">
        <v>1504</v>
      </c>
      <c r="C1507" s="1487">
        <v>0</v>
      </c>
      <c r="D1507" s="1487">
        <v>0</v>
      </c>
      <c r="E1507" s="1650">
        <f t="shared" si="23"/>
        <v>4</v>
      </c>
    </row>
    <row r="1508" spans="2:5" ht="16.5" hidden="1" customHeight="1">
      <c r="B1508" s="1486">
        <v>1505</v>
      </c>
      <c r="C1508" s="1487">
        <v>0</v>
      </c>
      <c r="D1508" s="1487">
        <v>0</v>
      </c>
      <c r="E1508" s="1650">
        <f t="shared" si="23"/>
        <v>5</v>
      </c>
    </row>
    <row r="1509" spans="2:5" ht="16.5" hidden="1" customHeight="1">
      <c r="B1509" s="1486">
        <v>1506</v>
      </c>
      <c r="C1509" s="1487">
        <v>0</v>
      </c>
      <c r="D1509" s="1487">
        <v>0</v>
      </c>
      <c r="E1509" s="1650">
        <f t="shared" si="23"/>
        <v>6</v>
      </c>
    </row>
    <row r="1510" spans="2:5" ht="16.5" hidden="1" customHeight="1">
      <c r="B1510" s="1486">
        <v>1507</v>
      </c>
      <c r="C1510" s="1487">
        <v>0</v>
      </c>
      <c r="D1510" s="1487">
        <v>0</v>
      </c>
      <c r="E1510" s="1650">
        <f t="shared" si="23"/>
        <v>7</v>
      </c>
    </row>
    <row r="1511" spans="2:5" ht="16.5" hidden="1" customHeight="1">
      <c r="B1511" s="1486">
        <v>1508</v>
      </c>
      <c r="C1511" s="1487">
        <v>0</v>
      </c>
      <c r="D1511" s="1487">
        <v>0</v>
      </c>
      <c r="E1511" s="1650">
        <f t="shared" si="23"/>
        <v>8</v>
      </c>
    </row>
    <row r="1512" spans="2:5" ht="16.5" hidden="1" customHeight="1">
      <c r="B1512" s="1486">
        <v>1509</v>
      </c>
      <c r="C1512" s="1487">
        <v>0</v>
      </c>
      <c r="D1512" s="1487">
        <v>0</v>
      </c>
      <c r="E1512" s="1650">
        <f t="shared" si="23"/>
        <v>9</v>
      </c>
    </row>
    <row r="1513" spans="2:5" ht="16.5" hidden="1" customHeight="1">
      <c r="B1513" s="1486">
        <v>1510</v>
      </c>
      <c r="C1513" s="1487">
        <v>0</v>
      </c>
      <c r="D1513" s="1487">
        <v>0</v>
      </c>
      <c r="E1513" s="1650">
        <f t="shared" si="23"/>
        <v>10</v>
      </c>
    </row>
    <row r="1514" spans="2:5" ht="16.5" hidden="1" customHeight="1">
      <c r="B1514" s="1486">
        <v>1511</v>
      </c>
      <c r="C1514" s="1487">
        <v>0</v>
      </c>
      <c r="D1514" s="1487">
        <v>0</v>
      </c>
      <c r="E1514" s="1650">
        <f t="shared" si="23"/>
        <v>11</v>
      </c>
    </row>
    <row r="1515" spans="2:5" ht="16.5" hidden="1" customHeight="1">
      <c r="B1515" s="1486">
        <v>1512</v>
      </c>
      <c r="C1515" s="1487">
        <v>0</v>
      </c>
      <c r="D1515" s="1487">
        <v>0</v>
      </c>
      <c r="E1515" s="1650">
        <f t="shared" si="23"/>
        <v>12</v>
      </c>
    </row>
    <row r="1516" spans="2:5" ht="16.5" hidden="1" customHeight="1">
      <c r="B1516" s="1486">
        <v>1513</v>
      </c>
      <c r="C1516" s="1487">
        <v>0</v>
      </c>
      <c r="D1516" s="1487">
        <v>0</v>
      </c>
      <c r="E1516" s="1650">
        <f t="shared" si="23"/>
        <v>13</v>
      </c>
    </row>
    <row r="1517" spans="2:5" ht="16.5" hidden="1" customHeight="1">
      <c r="B1517" s="1486">
        <v>1514</v>
      </c>
      <c r="C1517" s="1487">
        <v>0</v>
      </c>
      <c r="D1517" s="1487">
        <v>0</v>
      </c>
      <c r="E1517" s="1650">
        <f t="shared" si="23"/>
        <v>14</v>
      </c>
    </row>
    <row r="1518" spans="2:5" ht="16.5" hidden="1" customHeight="1">
      <c r="B1518" s="1486">
        <v>1515</v>
      </c>
      <c r="C1518" s="1487">
        <v>0</v>
      </c>
      <c r="D1518" s="1487">
        <v>0</v>
      </c>
      <c r="E1518" s="1650">
        <f t="shared" si="23"/>
        <v>15</v>
      </c>
    </row>
    <row r="1519" spans="2:5" ht="16.5" hidden="1" customHeight="1">
      <c r="B1519" s="1486">
        <v>1516</v>
      </c>
      <c r="C1519" s="1487">
        <v>0</v>
      </c>
      <c r="D1519" s="1487">
        <v>0</v>
      </c>
      <c r="E1519" s="1650">
        <f t="shared" si="23"/>
        <v>16</v>
      </c>
    </row>
    <row r="1520" spans="2:5" ht="16.5" hidden="1" customHeight="1">
      <c r="B1520" s="1486">
        <v>1517</v>
      </c>
      <c r="C1520" s="1487">
        <v>0</v>
      </c>
      <c r="D1520" s="1487">
        <v>0</v>
      </c>
      <c r="E1520" s="1650">
        <f t="shared" si="23"/>
        <v>17</v>
      </c>
    </row>
    <row r="1521" spans="2:5" ht="16.5" hidden="1" customHeight="1">
      <c r="B1521" s="1486">
        <v>1518</v>
      </c>
      <c r="C1521" s="1487">
        <v>0</v>
      </c>
      <c r="D1521" s="1487">
        <v>0</v>
      </c>
      <c r="E1521" s="1650">
        <f t="shared" si="23"/>
        <v>18</v>
      </c>
    </row>
    <row r="1522" spans="2:5" ht="16.5" hidden="1" customHeight="1">
      <c r="B1522" s="1486">
        <v>1519</v>
      </c>
      <c r="C1522" s="1487">
        <v>0</v>
      </c>
      <c r="D1522" s="1487">
        <v>0</v>
      </c>
      <c r="E1522" s="1650">
        <f t="shared" si="23"/>
        <v>19</v>
      </c>
    </row>
    <row r="1523" spans="2:5" ht="16.5" hidden="1" customHeight="1">
      <c r="B1523" s="1486">
        <v>1520</v>
      </c>
      <c r="C1523" s="1487">
        <v>0</v>
      </c>
      <c r="D1523" s="1487">
        <v>0</v>
      </c>
      <c r="E1523" s="1650">
        <f t="shared" si="23"/>
        <v>20</v>
      </c>
    </row>
    <row r="1524" spans="2:5" ht="16.5" hidden="1" customHeight="1">
      <c r="B1524" s="1486">
        <v>1521</v>
      </c>
      <c r="C1524" s="1487">
        <v>0</v>
      </c>
      <c r="D1524" s="1487">
        <v>0</v>
      </c>
      <c r="E1524" s="1650">
        <f t="shared" si="23"/>
        <v>21</v>
      </c>
    </row>
    <row r="1525" spans="2:5" ht="16.5" hidden="1" customHeight="1">
      <c r="B1525" s="1486">
        <v>1522</v>
      </c>
      <c r="C1525" s="1487">
        <v>0</v>
      </c>
      <c r="D1525" s="1487">
        <v>0</v>
      </c>
      <c r="E1525" s="1650">
        <f t="shared" si="23"/>
        <v>22</v>
      </c>
    </row>
    <row r="1526" spans="2:5" ht="16.5" hidden="1" customHeight="1">
      <c r="B1526" s="1486">
        <v>1523</v>
      </c>
      <c r="C1526" s="1487">
        <v>0</v>
      </c>
      <c r="D1526" s="1487">
        <v>0</v>
      </c>
      <c r="E1526" s="1650">
        <f t="shared" si="23"/>
        <v>23</v>
      </c>
    </row>
    <row r="1527" spans="2:5" ht="16.5" hidden="1" customHeight="1">
      <c r="B1527" s="1486">
        <v>1524</v>
      </c>
      <c r="C1527" s="1487">
        <v>0</v>
      </c>
      <c r="D1527" s="1487">
        <v>0</v>
      </c>
      <c r="E1527" s="1650">
        <f t="shared" si="23"/>
        <v>24</v>
      </c>
    </row>
    <row r="1528" spans="2:5" ht="16.5" customHeight="1">
      <c r="B1528" s="1486">
        <v>1525</v>
      </c>
      <c r="C1528" s="1487">
        <v>0</v>
      </c>
      <c r="D1528" s="1487">
        <f>D1478+75</f>
        <v>2325</v>
      </c>
      <c r="E1528" s="1650">
        <f t="shared" si="23"/>
        <v>0</v>
      </c>
    </row>
    <row r="1529" spans="2:5" ht="16.5" hidden="1" customHeight="1">
      <c r="B1529" s="1486">
        <v>1526</v>
      </c>
      <c r="C1529" s="1487">
        <v>0</v>
      </c>
      <c r="D1529" s="1487">
        <v>0</v>
      </c>
      <c r="E1529" s="1650">
        <f t="shared" si="23"/>
        <v>1</v>
      </c>
    </row>
    <row r="1530" spans="2:5" ht="16.5" hidden="1" customHeight="1">
      <c r="B1530" s="1486">
        <v>1527</v>
      </c>
      <c r="C1530" s="1487">
        <v>0</v>
      </c>
      <c r="D1530" s="1487">
        <v>0</v>
      </c>
      <c r="E1530" s="1650">
        <f t="shared" si="23"/>
        <v>2</v>
      </c>
    </row>
    <row r="1531" spans="2:5" ht="16.5" hidden="1" customHeight="1">
      <c r="B1531" s="1486">
        <v>1528</v>
      </c>
      <c r="C1531" s="1487">
        <v>0</v>
      </c>
      <c r="D1531" s="1487">
        <v>0</v>
      </c>
      <c r="E1531" s="1650">
        <f t="shared" si="23"/>
        <v>3</v>
      </c>
    </row>
    <row r="1532" spans="2:5" ht="16.5" hidden="1" customHeight="1">
      <c r="B1532" s="1486">
        <v>1529</v>
      </c>
      <c r="C1532" s="1487">
        <v>0</v>
      </c>
      <c r="D1532" s="1487">
        <v>0</v>
      </c>
      <c r="E1532" s="1650">
        <f t="shared" si="23"/>
        <v>4</v>
      </c>
    </row>
    <row r="1533" spans="2:5" ht="16.5" hidden="1" customHeight="1">
      <c r="B1533" s="1486">
        <v>1530</v>
      </c>
      <c r="C1533" s="1487">
        <v>0</v>
      </c>
      <c r="D1533" s="1487">
        <v>0</v>
      </c>
      <c r="E1533" s="1650">
        <f t="shared" si="23"/>
        <v>5</v>
      </c>
    </row>
    <row r="1534" spans="2:5" ht="16.5" hidden="1" customHeight="1">
      <c r="B1534" s="1486">
        <v>1531</v>
      </c>
      <c r="C1534" s="1487">
        <v>0</v>
      </c>
      <c r="D1534" s="1487">
        <v>0</v>
      </c>
      <c r="E1534" s="1650">
        <f t="shared" si="23"/>
        <v>6</v>
      </c>
    </row>
    <row r="1535" spans="2:5" ht="16.5" hidden="1" customHeight="1">
      <c r="B1535" s="1486">
        <v>1532</v>
      </c>
      <c r="C1535" s="1487">
        <v>0</v>
      </c>
      <c r="D1535" s="1487">
        <v>0</v>
      </c>
      <c r="E1535" s="1650">
        <f t="shared" si="23"/>
        <v>7</v>
      </c>
    </row>
    <row r="1536" spans="2:5" ht="16.5" hidden="1" customHeight="1">
      <c r="B1536" s="1486">
        <v>1533</v>
      </c>
      <c r="C1536" s="1487">
        <v>0</v>
      </c>
      <c r="D1536" s="1487">
        <v>0</v>
      </c>
      <c r="E1536" s="1650">
        <f t="shared" si="23"/>
        <v>8</v>
      </c>
    </row>
    <row r="1537" spans="2:5" ht="16.5" hidden="1" customHeight="1">
      <c r="B1537" s="1486">
        <v>1534</v>
      </c>
      <c r="C1537" s="1487">
        <v>0</v>
      </c>
      <c r="D1537" s="1487">
        <v>0</v>
      </c>
      <c r="E1537" s="1650">
        <f t="shared" si="23"/>
        <v>9</v>
      </c>
    </row>
    <row r="1538" spans="2:5" ht="16.5" hidden="1" customHeight="1">
      <c r="B1538" s="1486">
        <v>1535</v>
      </c>
      <c r="C1538" s="1487">
        <v>0</v>
      </c>
      <c r="D1538" s="1487">
        <v>0</v>
      </c>
      <c r="E1538" s="1650">
        <f t="shared" si="23"/>
        <v>10</v>
      </c>
    </row>
    <row r="1539" spans="2:5" ht="16.5" hidden="1" customHeight="1">
      <c r="B1539" s="1486">
        <v>1536</v>
      </c>
      <c r="C1539" s="1487">
        <v>0</v>
      </c>
      <c r="D1539" s="1487">
        <v>0</v>
      </c>
      <c r="E1539" s="1650">
        <f t="shared" si="23"/>
        <v>11</v>
      </c>
    </row>
    <row r="1540" spans="2:5" ht="16.5" hidden="1" customHeight="1">
      <c r="B1540" s="1486">
        <v>1537</v>
      </c>
      <c r="C1540" s="1487">
        <v>0</v>
      </c>
      <c r="D1540" s="1487">
        <v>0</v>
      </c>
      <c r="E1540" s="1650">
        <f t="shared" ref="E1540:E1603" si="24">MOD(ROW()-3,25)</f>
        <v>12</v>
      </c>
    </row>
    <row r="1541" spans="2:5" ht="16.5" hidden="1" customHeight="1">
      <c r="B1541" s="1486">
        <v>1538</v>
      </c>
      <c r="C1541" s="1487">
        <v>0</v>
      </c>
      <c r="D1541" s="1487">
        <v>0</v>
      </c>
      <c r="E1541" s="1650">
        <f t="shared" si="24"/>
        <v>13</v>
      </c>
    </row>
    <row r="1542" spans="2:5" ht="16.5" hidden="1" customHeight="1">
      <c r="B1542" s="1486">
        <v>1539</v>
      </c>
      <c r="C1542" s="1487">
        <v>0</v>
      </c>
      <c r="D1542" s="1487">
        <v>0</v>
      </c>
      <c r="E1542" s="1650">
        <f t="shared" si="24"/>
        <v>14</v>
      </c>
    </row>
    <row r="1543" spans="2:5" ht="16.5" hidden="1" customHeight="1">
      <c r="B1543" s="1486">
        <v>1540</v>
      </c>
      <c r="C1543" s="1487">
        <v>0</v>
      </c>
      <c r="D1543" s="1487">
        <v>0</v>
      </c>
      <c r="E1543" s="1650">
        <f t="shared" si="24"/>
        <v>15</v>
      </c>
    </row>
    <row r="1544" spans="2:5" ht="16.5" hidden="1" customHeight="1">
      <c r="B1544" s="1486">
        <v>1541</v>
      </c>
      <c r="C1544" s="1487">
        <v>0</v>
      </c>
      <c r="D1544" s="1487">
        <v>0</v>
      </c>
      <c r="E1544" s="1650">
        <f t="shared" si="24"/>
        <v>16</v>
      </c>
    </row>
    <row r="1545" spans="2:5" ht="16.5" hidden="1" customHeight="1">
      <c r="B1545" s="1486">
        <v>1542</v>
      </c>
      <c r="C1545" s="1487">
        <v>0</v>
      </c>
      <c r="D1545" s="1487">
        <v>0</v>
      </c>
      <c r="E1545" s="1650">
        <f t="shared" si="24"/>
        <v>17</v>
      </c>
    </row>
    <row r="1546" spans="2:5" ht="16.5" hidden="1" customHeight="1">
      <c r="B1546" s="1486">
        <v>1543</v>
      </c>
      <c r="C1546" s="1487">
        <v>0</v>
      </c>
      <c r="D1546" s="1487">
        <v>0</v>
      </c>
      <c r="E1546" s="1650">
        <f t="shared" si="24"/>
        <v>18</v>
      </c>
    </row>
    <row r="1547" spans="2:5" ht="16.5" hidden="1" customHeight="1">
      <c r="B1547" s="1486">
        <v>1544</v>
      </c>
      <c r="C1547" s="1487">
        <v>0</v>
      </c>
      <c r="D1547" s="1487">
        <v>0</v>
      </c>
      <c r="E1547" s="1650">
        <f t="shared" si="24"/>
        <v>19</v>
      </c>
    </row>
    <row r="1548" spans="2:5" ht="16.5" hidden="1" customHeight="1">
      <c r="B1548" s="1486">
        <v>1545</v>
      </c>
      <c r="C1548" s="1487">
        <v>0</v>
      </c>
      <c r="D1548" s="1487">
        <v>0</v>
      </c>
      <c r="E1548" s="1650">
        <f t="shared" si="24"/>
        <v>20</v>
      </c>
    </row>
    <row r="1549" spans="2:5" ht="16.5" hidden="1" customHeight="1">
      <c r="B1549" s="1486">
        <v>1546</v>
      </c>
      <c r="C1549" s="1487">
        <v>0</v>
      </c>
      <c r="D1549" s="1487">
        <v>0</v>
      </c>
      <c r="E1549" s="1650">
        <f t="shared" si="24"/>
        <v>21</v>
      </c>
    </row>
    <row r="1550" spans="2:5" ht="16.5" hidden="1" customHeight="1">
      <c r="B1550" s="1486">
        <v>1547</v>
      </c>
      <c r="C1550" s="1487">
        <v>0</v>
      </c>
      <c r="D1550" s="1487">
        <v>0</v>
      </c>
      <c r="E1550" s="1650">
        <f t="shared" si="24"/>
        <v>22</v>
      </c>
    </row>
    <row r="1551" spans="2:5" ht="16.5" hidden="1" customHeight="1">
      <c r="B1551" s="1486">
        <v>1548</v>
      </c>
      <c r="C1551" s="1487">
        <v>0</v>
      </c>
      <c r="D1551" s="1487">
        <v>0</v>
      </c>
      <c r="E1551" s="1650">
        <f t="shared" si="24"/>
        <v>23</v>
      </c>
    </row>
    <row r="1552" spans="2:5" ht="16.5" hidden="1" customHeight="1">
      <c r="B1552" s="1486">
        <v>1549</v>
      </c>
      <c r="C1552" s="1487">
        <v>0</v>
      </c>
      <c r="D1552" s="1487">
        <v>0</v>
      </c>
      <c r="E1552" s="1650">
        <f t="shared" si="24"/>
        <v>24</v>
      </c>
    </row>
    <row r="1553" spans="2:5" ht="16.5" customHeight="1">
      <c r="B1553" s="1486">
        <v>1550</v>
      </c>
      <c r="C1553" s="1487">
        <f>C1503+1250</f>
        <v>38750</v>
      </c>
      <c r="D1553" s="1487">
        <v>0</v>
      </c>
      <c r="E1553" s="1650">
        <f t="shared" si="24"/>
        <v>0</v>
      </c>
    </row>
    <row r="1554" spans="2:5" ht="16.5" hidden="1" customHeight="1">
      <c r="B1554" s="1486">
        <v>1551</v>
      </c>
      <c r="C1554" s="1487">
        <v>0</v>
      </c>
      <c r="D1554" s="1487">
        <v>0</v>
      </c>
      <c r="E1554" s="1650">
        <f t="shared" si="24"/>
        <v>1</v>
      </c>
    </row>
    <row r="1555" spans="2:5" ht="16.5" hidden="1" customHeight="1">
      <c r="B1555" s="1486">
        <v>1552</v>
      </c>
      <c r="C1555" s="1487">
        <v>0</v>
      </c>
      <c r="D1555" s="1487">
        <v>0</v>
      </c>
      <c r="E1555" s="1650">
        <f t="shared" si="24"/>
        <v>2</v>
      </c>
    </row>
    <row r="1556" spans="2:5" ht="16.5" hidden="1" customHeight="1">
      <c r="B1556" s="1486">
        <v>1553</v>
      </c>
      <c r="C1556" s="1487">
        <v>0</v>
      </c>
      <c r="D1556" s="1487">
        <v>0</v>
      </c>
      <c r="E1556" s="1650">
        <f t="shared" si="24"/>
        <v>3</v>
      </c>
    </row>
    <row r="1557" spans="2:5" ht="16.5" hidden="1" customHeight="1">
      <c r="B1557" s="1486">
        <v>1554</v>
      </c>
      <c r="C1557" s="1487">
        <v>0</v>
      </c>
      <c r="D1557" s="1487">
        <v>0</v>
      </c>
      <c r="E1557" s="1650">
        <f t="shared" si="24"/>
        <v>4</v>
      </c>
    </row>
    <row r="1558" spans="2:5" ht="16.5" hidden="1" customHeight="1">
      <c r="B1558" s="1486">
        <v>1555</v>
      </c>
      <c r="C1558" s="1487">
        <v>0</v>
      </c>
      <c r="D1558" s="1487">
        <v>0</v>
      </c>
      <c r="E1558" s="1650">
        <f t="shared" si="24"/>
        <v>5</v>
      </c>
    </row>
    <row r="1559" spans="2:5" ht="16.5" hidden="1" customHeight="1">
      <c r="B1559" s="1486">
        <v>1556</v>
      </c>
      <c r="C1559" s="1487">
        <v>0</v>
      </c>
      <c r="D1559" s="1487">
        <v>0</v>
      </c>
      <c r="E1559" s="1650">
        <f t="shared" si="24"/>
        <v>6</v>
      </c>
    </row>
    <row r="1560" spans="2:5" ht="16.5" hidden="1" customHeight="1">
      <c r="B1560" s="1486">
        <v>1557</v>
      </c>
      <c r="C1560" s="1487">
        <v>0</v>
      </c>
      <c r="D1560" s="1487">
        <v>0</v>
      </c>
      <c r="E1560" s="1650">
        <f t="shared" si="24"/>
        <v>7</v>
      </c>
    </row>
    <row r="1561" spans="2:5" ht="16.5" hidden="1" customHeight="1">
      <c r="B1561" s="1486">
        <v>1558</v>
      </c>
      <c r="C1561" s="1487">
        <v>0</v>
      </c>
      <c r="D1561" s="1487">
        <v>0</v>
      </c>
      <c r="E1561" s="1650">
        <f t="shared" si="24"/>
        <v>8</v>
      </c>
    </row>
    <row r="1562" spans="2:5" ht="16.5" hidden="1" customHeight="1">
      <c r="B1562" s="1486">
        <v>1559</v>
      </c>
      <c r="C1562" s="1487">
        <v>0</v>
      </c>
      <c r="D1562" s="1487">
        <v>0</v>
      </c>
      <c r="E1562" s="1650">
        <f t="shared" si="24"/>
        <v>9</v>
      </c>
    </row>
    <row r="1563" spans="2:5" ht="16.5" hidden="1" customHeight="1">
      <c r="B1563" s="1486">
        <v>1560</v>
      </c>
      <c r="C1563" s="1487">
        <v>0</v>
      </c>
      <c r="D1563" s="1487">
        <v>0</v>
      </c>
      <c r="E1563" s="1650">
        <f t="shared" si="24"/>
        <v>10</v>
      </c>
    </row>
    <row r="1564" spans="2:5" ht="16.5" hidden="1" customHeight="1">
      <c r="B1564" s="1486">
        <v>1561</v>
      </c>
      <c r="C1564" s="1487">
        <v>0</v>
      </c>
      <c r="D1564" s="1487">
        <v>0</v>
      </c>
      <c r="E1564" s="1650">
        <f t="shared" si="24"/>
        <v>11</v>
      </c>
    </row>
    <row r="1565" spans="2:5" ht="16.5" hidden="1" customHeight="1">
      <c r="B1565" s="1486">
        <v>1562</v>
      </c>
      <c r="C1565" s="1487">
        <v>0</v>
      </c>
      <c r="D1565" s="1487">
        <v>0</v>
      </c>
      <c r="E1565" s="1650">
        <f t="shared" si="24"/>
        <v>12</v>
      </c>
    </row>
    <row r="1566" spans="2:5" ht="16.5" hidden="1" customHeight="1">
      <c r="B1566" s="1486">
        <v>1563</v>
      </c>
      <c r="C1566" s="1487">
        <v>0</v>
      </c>
      <c r="D1566" s="1487">
        <v>0</v>
      </c>
      <c r="E1566" s="1650">
        <f t="shared" si="24"/>
        <v>13</v>
      </c>
    </row>
    <row r="1567" spans="2:5" ht="16.5" hidden="1" customHeight="1">
      <c r="B1567" s="1486">
        <v>1564</v>
      </c>
      <c r="C1567" s="1487">
        <v>0</v>
      </c>
      <c r="D1567" s="1487">
        <v>0</v>
      </c>
      <c r="E1567" s="1650">
        <f t="shared" si="24"/>
        <v>14</v>
      </c>
    </row>
    <row r="1568" spans="2:5" ht="16.5" hidden="1" customHeight="1">
      <c r="B1568" s="1486">
        <v>1565</v>
      </c>
      <c r="C1568" s="1487">
        <v>0</v>
      </c>
      <c r="D1568" s="1487">
        <v>0</v>
      </c>
      <c r="E1568" s="1650">
        <f t="shared" si="24"/>
        <v>15</v>
      </c>
    </row>
    <row r="1569" spans="2:5" ht="16.5" hidden="1" customHeight="1">
      <c r="B1569" s="1486">
        <v>1566</v>
      </c>
      <c r="C1569" s="1487">
        <v>0</v>
      </c>
      <c r="D1569" s="1487">
        <v>0</v>
      </c>
      <c r="E1569" s="1650">
        <f t="shared" si="24"/>
        <v>16</v>
      </c>
    </row>
    <row r="1570" spans="2:5" ht="16.5" hidden="1" customHeight="1">
      <c r="B1570" s="1486">
        <v>1567</v>
      </c>
      <c r="C1570" s="1487">
        <v>0</v>
      </c>
      <c r="D1570" s="1487">
        <v>0</v>
      </c>
      <c r="E1570" s="1650">
        <f t="shared" si="24"/>
        <v>17</v>
      </c>
    </row>
    <row r="1571" spans="2:5" ht="16.5" hidden="1" customHeight="1">
      <c r="B1571" s="1486">
        <v>1568</v>
      </c>
      <c r="C1571" s="1487">
        <v>0</v>
      </c>
      <c r="D1571" s="1487">
        <v>0</v>
      </c>
      <c r="E1571" s="1650">
        <f t="shared" si="24"/>
        <v>18</v>
      </c>
    </row>
    <row r="1572" spans="2:5" ht="16.5" hidden="1" customHeight="1">
      <c r="B1572" s="1486">
        <v>1569</v>
      </c>
      <c r="C1572" s="1487">
        <v>0</v>
      </c>
      <c r="D1572" s="1487">
        <v>0</v>
      </c>
      <c r="E1572" s="1650">
        <f t="shared" si="24"/>
        <v>19</v>
      </c>
    </row>
    <row r="1573" spans="2:5" ht="16.5" hidden="1" customHeight="1">
      <c r="B1573" s="1486">
        <v>1570</v>
      </c>
      <c r="C1573" s="1487">
        <v>0</v>
      </c>
      <c r="D1573" s="1487">
        <v>0</v>
      </c>
      <c r="E1573" s="1650">
        <f t="shared" si="24"/>
        <v>20</v>
      </c>
    </row>
    <row r="1574" spans="2:5" ht="16.5" hidden="1" customHeight="1">
      <c r="B1574" s="1486">
        <v>1571</v>
      </c>
      <c r="C1574" s="1487">
        <v>0</v>
      </c>
      <c r="D1574" s="1487">
        <v>0</v>
      </c>
      <c r="E1574" s="1650">
        <f t="shared" si="24"/>
        <v>21</v>
      </c>
    </row>
    <row r="1575" spans="2:5" ht="16.5" hidden="1" customHeight="1">
      <c r="B1575" s="1486">
        <v>1572</v>
      </c>
      <c r="C1575" s="1487">
        <v>0</v>
      </c>
      <c r="D1575" s="1487">
        <v>0</v>
      </c>
      <c r="E1575" s="1650">
        <f t="shared" si="24"/>
        <v>22</v>
      </c>
    </row>
    <row r="1576" spans="2:5" ht="16.5" hidden="1" customHeight="1">
      <c r="B1576" s="1486">
        <v>1573</v>
      </c>
      <c r="C1576" s="1487">
        <v>0</v>
      </c>
      <c r="D1576" s="1487">
        <v>0</v>
      </c>
      <c r="E1576" s="1650">
        <f t="shared" si="24"/>
        <v>23</v>
      </c>
    </row>
    <row r="1577" spans="2:5" ht="16.5" hidden="1" customHeight="1">
      <c r="B1577" s="1486">
        <v>1574</v>
      </c>
      <c r="C1577" s="1487">
        <v>0</v>
      </c>
      <c r="D1577" s="1487">
        <v>0</v>
      </c>
      <c r="E1577" s="1650">
        <f t="shared" si="24"/>
        <v>24</v>
      </c>
    </row>
    <row r="1578" spans="2:5" ht="16.5" customHeight="1">
      <c r="B1578" s="1486">
        <v>1575</v>
      </c>
      <c r="C1578" s="1487">
        <v>0</v>
      </c>
      <c r="D1578" s="1487">
        <f>D1528+75</f>
        <v>2400</v>
      </c>
      <c r="E1578" s="1650">
        <f t="shared" si="24"/>
        <v>0</v>
      </c>
    </row>
    <row r="1579" spans="2:5" ht="16.5" hidden="1" customHeight="1">
      <c r="B1579" s="1486">
        <v>1576</v>
      </c>
      <c r="C1579" s="1487">
        <v>0</v>
      </c>
      <c r="D1579" s="1487">
        <v>0</v>
      </c>
      <c r="E1579" s="1650">
        <f t="shared" si="24"/>
        <v>1</v>
      </c>
    </row>
    <row r="1580" spans="2:5" ht="16.5" hidden="1" customHeight="1">
      <c r="B1580" s="1486">
        <v>1577</v>
      </c>
      <c r="C1580" s="1487">
        <v>0</v>
      </c>
      <c r="D1580" s="1487">
        <v>0</v>
      </c>
      <c r="E1580" s="1650">
        <f t="shared" si="24"/>
        <v>2</v>
      </c>
    </row>
    <row r="1581" spans="2:5" ht="16.5" hidden="1" customHeight="1">
      <c r="B1581" s="1486">
        <v>1578</v>
      </c>
      <c r="C1581" s="1487">
        <v>0</v>
      </c>
      <c r="D1581" s="1487">
        <v>0</v>
      </c>
      <c r="E1581" s="1650">
        <f t="shared" si="24"/>
        <v>3</v>
      </c>
    </row>
    <row r="1582" spans="2:5" ht="16.5" hidden="1" customHeight="1">
      <c r="B1582" s="1486">
        <v>1579</v>
      </c>
      <c r="C1582" s="1487">
        <v>0</v>
      </c>
      <c r="D1582" s="1487">
        <v>0</v>
      </c>
      <c r="E1582" s="1650">
        <f t="shared" si="24"/>
        <v>4</v>
      </c>
    </row>
    <row r="1583" spans="2:5" ht="16.5" hidden="1" customHeight="1">
      <c r="B1583" s="1486">
        <v>1580</v>
      </c>
      <c r="C1583" s="1487">
        <v>0</v>
      </c>
      <c r="D1583" s="1487">
        <v>0</v>
      </c>
      <c r="E1583" s="1650">
        <f t="shared" si="24"/>
        <v>5</v>
      </c>
    </row>
    <row r="1584" spans="2:5" ht="16.5" hidden="1" customHeight="1">
      <c r="B1584" s="1486">
        <v>1581</v>
      </c>
      <c r="C1584" s="1487">
        <v>0</v>
      </c>
      <c r="D1584" s="1487">
        <v>0</v>
      </c>
      <c r="E1584" s="1650">
        <f t="shared" si="24"/>
        <v>6</v>
      </c>
    </row>
    <row r="1585" spans="2:5" ht="16.5" hidden="1" customHeight="1">
      <c r="B1585" s="1486">
        <v>1582</v>
      </c>
      <c r="C1585" s="1487">
        <v>0</v>
      </c>
      <c r="D1585" s="1487">
        <v>0</v>
      </c>
      <c r="E1585" s="1650">
        <f t="shared" si="24"/>
        <v>7</v>
      </c>
    </row>
    <row r="1586" spans="2:5" ht="16.5" hidden="1" customHeight="1">
      <c r="B1586" s="1486">
        <v>1583</v>
      </c>
      <c r="C1586" s="1487">
        <v>0</v>
      </c>
      <c r="D1586" s="1487">
        <v>0</v>
      </c>
      <c r="E1586" s="1650">
        <f t="shared" si="24"/>
        <v>8</v>
      </c>
    </row>
    <row r="1587" spans="2:5" ht="16.5" hidden="1" customHeight="1">
      <c r="B1587" s="1486">
        <v>1584</v>
      </c>
      <c r="C1587" s="1487">
        <v>0</v>
      </c>
      <c r="D1587" s="1487">
        <v>0</v>
      </c>
      <c r="E1587" s="1650">
        <f t="shared" si="24"/>
        <v>9</v>
      </c>
    </row>
    <row r="1588" spans="2:5" ht="16.5" hidden="1" customHeight="1">
      <c r="B1588" s="1486">
        <v>1585</v>
      </c>
      <c r="C1588" s="1487">
        <v>0</v>
      </c>
      <c r="D1588" s="1487">
        <v>0</v>
      </c>
      <c r="E1588" s="1650">
        <f t="shared" si="24"/>
        <v>10</v>
      </c>
    </row>
    <row r="1589" spans="2:5" ht="16.5" hidden="1" customHeight="1">
      <c r="B1589" s="1486">
        <v>1586</v>
      </c>
      <c r="C1589" s="1487">
        <v>0</v>
      </c>
      <c r="D1589" s="1487">
        <v>0</v>
      </c>
      <c r="E1589" s="1650">
        <f t="shared" si="24"/>
        <v>11</v>
      </c>
    </row>
    <row r="1590" spans="2:5" ht="16.5" hidden="1" customHeight="1">
      <c r="B1590" s="1486">
        <v>1587</v>
      </c>
      <c r="C1590" s="1487">
        <v>0</v>
      </c>
      <c r="D1590" s="1487">
        <v>0</v>
      </c>
      <c r="E1590" s="1650">
        <f t="shared" si="24"/>
        <v>12</v>
      </c>
    </row>
    <row r="1591" spans="2:5" ht="16.5" hidden="1" customHeight="1">
      <c r="B1591" s="1486">
        <v>1588</v>
      </c>
      <c r="C1591" s="1487">
        <v>0</v>
      </c>
      <c r="D1591" s="1487">
        <v>0</v>
      </c>
      <c r="E1591" s="1650">
        <f t="shared" si="24"/>
        <v>13</v>
      </c>
    </row>
    <row r="1592" spans="2:5" ht="16.5" hidden="1" customHeight="1">
      <c r="B1592" s="1486">
        <v>1589</v>
      </c>
      <c r="C1592" s="1487">
        <v>0</v>
      </c>
      <c r="D1592" s="1487">
        <v>0</v>
      </c>
      <c r="E1592" s="1650">
        <f t="shared" si="24"/>
        <v>14</v>
      </c>
    </row>
    <row r="1593" spans="2:5" ht="16.5" hidden="1" customHeight="1">
      <c r="B1593" s="1486">
        <v>1590</v>
      </c>
      <c r="C1593" s="1487">
        <v>0</v>
      </c>
      <c r="D1593" s="1487">
        <v>0</v>
      </c>
      <c r="E1593" s="1650">
        <f t="shared" si="24"/>
        <v>15</v>
      </c>
    </row>
    <row r="1594" spans="2:5" ht="16.5" hidden="1" customHeight="1">
      <c r="B1594" s="1486">
        <v>1591</v>
      </c>
      <c r="C1594" s="1487">
        <v>0</v>
      </c>
      <c r="D1594" s="1487">
        <v>0</v>
      </c>
      <c r="E1594" s="1650">
        <f t="shared" si="24"/>
        <v>16</v>
      </c>
    </row>
    <row r="1595" spans="2:5" ht="16.5" hidden="1" customHeight="1">
      <c r="B1595" s="1486">
        <v>1592</v>
      </c>
      <c r="C1595" s="1487">
        <v>0</v>
      </c>
      <c r="D1595" s="1487">
        <v>0</v>
      </c>
      <c r="E1595" s="1650">
        <f t="shared" si="24"/>
        <v>17</v>
      </c>
    </row>
    <row r="1596" spans="2:5" ht="16.5" hidden="1" customHeight="1">
      <c r="B1596" s="1486">
        <v>1593</v>
      </c>
      <c r="C1596" s="1487">
        <v>0</v>
      </c>
      <c r="D1596" s="1487">
        <v>0</v>
      </c>
      <c r="E1596" s="1650">
        <f t="shared" si="24"/>
        <v>18</v>
      </c>
    </row>
    <row r="1597" spans="2:5" ht="16.5" hidden="1" customHeight="1">
      <c r="B1597" s="1486">
        <v>1594</v>
      </c>
      <c r="C1597" s="1487">
        <v>0</v>
      </c>
      <c r="D1597" s="1487">
        <v>0</v>
      </c>
      <c r="E1597" s="1650">
        <f t="shared" si="24"/>
        <v>19</v>
      </c>
    </row>
    <row r="1598" spans="2:5" ht="16.5" hidden="1" customHeight="1">
      <c r="B1598" s="1486">
        <v>1595</v>
      </c>
      <c r="C1598" s="1487">
        <v>0</v>
      </c>
      <c r="D1598" s="1487">
        <v>0</v>
      </c>
      <c r="E1598" s="1650">
        <f t="shared" si="24"/>
        <v>20</v>
      </c>
    </row>
    <row r="1599" spans="2:5" ht="16.5" hidden="1" customHeight="1">
      <c r="B1599" s="1486">
        <v>1596</v>
      </c>
      <c r="C1599" s="1487">
        <v>0</v>
      </c>
      <c r="D1599" s="1487">
        <v>0</v>
      </c>
      <c r="E1599" s="1650">
        <f t="shared" si="24"/>
        <v>21</v>
      </c>
    </row>
    <row r="1600" spans="2:5" ht="16.5" hidden="1" customHeight="1">
      <c r="B1600" s="1486">
        <v>1597</v>
      </c>
      <c r="C1600" s="1487">
        <v>0</v>
      </c>
      <c r="D1600" s="1487">
        <v>0</v>
      </c>
      <c r="E1600" s="1650">
        <f t="shared" si="24"/>
        <v>22</v>
      </c>
    </row>
    <row r="1601" spans="2:5" ht="16.5" hidden="1" customHeight="1">
      <c r="B1601" s="1486">
        <v>1598</v>
      </c>
      <c r="C1601" s="1487">
        <v>0</v>
      </c>
      <c r="D1601" s="1487">
        <v>0</v>
      </c>
      <c r="E1601" s="1650">
        <f t="shared" si="24"/>
        <v>23</v>
      </c>
    </row>
    <row r="1602" spans="2:5" ht="16.5" hidden="1" customHeight="1">
      <c r="B1602" s="1486">
        <v>1599</v>
      </c>
      <c r="C1602" s="1487">
        <v>0</v>
      </c>
      <c r="D1602" s="1487">
        <v>0</v>
      </c>
      <c r="E1602" s="1650">
        <f t="shared" si="24"/>
        <v>24</v>
      </c>
    </row>
    <row r="1603" spans="2:5" ht="16.5" customHeight="1">
      <c r="B1603" s="1486">
        <v>1600</v>
      </c>
      <c r="C1603" s="1487">
        <f>C1553+1250</f>
        <v>40000</v>
      </c>
      <c r="D1603" s="1487">
        <v>0</v>
      </c>
      <c r="E1603" s="1650">
        <f t="shared" si="24"/>
        <v>0</v>
      </c>
    </row>
    <row r="1604" spans="2:5" ht="16.5" hidden="1" customHeight="1">
      <c r="B1604" s="1486">
        <v>1601</v>
      </c>
      <c r="C1604" s="1487">
        <v>0</v>
      </c>
      <c r="D1604" s="1487">
        <v>0</v>
      </c>
      <c r="E1604" s="1650">
        <f t="shared" ref="E1604:E1667" si="25">MOD(ROW()-3,25)</f>
        <v>1</v>
      </c>
    </row>
    <row r="1605" spans="2:5" ht="16.5" hidden="1" customHeight="1">
      <c r="B1605" s="1486">
        <v>1602</v>
      </c>
      <c r="C1605" s="1487">
        <v>0</v>
      </c>
      <c r="D1605" s="1487">
        <v>0</v>
      </c>
      <c r="E1605" s="1650">
        <f t="shared" si="25"/>
        <v>2</v>
      </c>
    </row>
    <row r="1606" spans="2:5" ht="16.5" hidden="1" customHeight="1">
      <c r="B1606" s="1486">
        <v>1603</v>
      </c>
      <c r="C1606" s="1487">
        <v>0</v>
      </c>
      <c r="D1606" s="1487">
        <v>0</v>
      </c>
      <c r="E1606" s="1650">
        <f t="shared" si="25"/>
        <v>3</v>
      </c>
    </row>
    <row r="1607" spans="2:5" ht="16.5" hidden="1" customHeight="1">
      <c r="B1607" s="1486">
        <v>1604</v>
      </c>
      <c r="C1607" s="1487">
        <v>0</v>
      </c>
      <c r="D1607" s="1487">
        <v>0</v>
      </c>
      <c r="E1607" s="1650">
        <f t="shared" si="25"/>
        <v>4</v>
      </c>
    </row>
    <row r="1608" spans="2:5" ht="16.5" hidden="1" customHeight="1">
      <c r="B1608" s="1486">
        <v>1605</v>
      </c>
      <c r="C1608" s="1487">
        <v>0</v>
      </c>
      <c r="D1608" s="1487">
        <v>0</v>
      </c>
      <c r="E1608" s="1650">
        <f t="shared" si="25"/>
        <v>5</v>
      </c>
    </row>
    <row r="1609" spans="2:5" ht="16.5" hidden="1" customHeight="1">
      <c r="B1609" s="1486">
        <v>1606</v>
      </c>
      <c r="C1609" s="1487">
        <v>0</v>
      </c>
      <c r="D1609" s="1487">
        <v>0</v>
      </c>
      <c r="E1609" s="1650">
        <f t="shared" si="25"/>
        <v>6</v>
      </c>
    </row>
    <row r="1610" spans="2:5" ht="16.5" hidden="1" customHeight="1">
      <c r="B1610" s="1486">
        <v>1607</v>
      </c>
      <c r="C1610" s="1487">
        <v>0</v>
      </c>
      <c r="D1610" s="1487">
        <v>0</v>
      </c>
      <c r="E1610" s="1650">
        <f t="shared" si="25"/>
        <v>7</v>
      </c>
    </row>
    <row r="1611" spans="2:5" ht="16.5" hidden="1" customHeight="1">
      <c r="B1611" s="1486">
        <v>1608</v>
      </c>
      <c r="C1611" s="1487">
        <v>0</v>
      </c>
      <c r="D1611" s="1487">
        <v>0</v>
      </c>
      <c r="E1611" s="1650">
        <f t="shared" si="25"/>
        <v>8</v>
      </c>
    </row>
    <row r="1612" spans="2:5" ht="16.5" hidden="1" customHeight="1">
      <c r="B1612" s="1486">
        <v>1609</v>
      </c>
      <c r="C1612" s="1487">
        <v>0</v>
      </c>
      <c r="D1612" s="1487">
        <v>0</v>
      </c>
      <c r="E1612" s="1650">
        <f t="shared" si="25"/>
        <v>9</v>
      </c>
    </row>
    <row r="1613" spans="2:5" ht="16.5" hidden="1" customHeight="1">
      <c r="B1613" s="1486">
        <v>1610</v>
      </c>
      <c r="C1613" s="1487">
        <v>0</v>
      </c>
      <c r="D1613" s="1487">
        <v>0</v>
      </c>
      <c r="E1613" s="1650">
        <f t="shared" si="25"/>
        <v>10</v>
      </c>
    </row>
    <row r="1614" spans="2:5" ht="16.5" hidden="1" customHeight="1">
      <c r="B1614" s="1486">
        <v>1611</v>
      </c>
      <c r="C1614" s="1487">
        <v>0</v>
      </c>
      <c r="D1614" s="1487">
        <v>0</v>
      </c>
      <c r="E1614" s="1650">
        <f t="shared" si="25"/>
        <v>11</v>
      </c>
    </row>
    <row r="1615" spans="2:5" ht="16.5" hidden="1" customHeight="1">
      <c r="B1615" s="1486">
        <v>1612</v>
      </c>
      <c r="C1615" s="1487">
        <v>0</v>
      </c>
      <c r="D1615" s="1487">
        <v>0</v>
      </c>
      <c r="E1615" s="1650">
        <f t="shared" si="25"/>
        <v>12</v>
      </c>
    </row>
    <row r="1616" spans="2:5" ht="16.5" hidden="1" customHeight="1">
      <c r="B1616" s="1486">
        <v>1613</v>
      </c>
      <c r="C1616" s="1487">
        <v>0</v>
      </c>
      <c r="D1616" s="1487">
        <v>0</v>
      </c>
      <c r="E1616" s="1650">
        <f t="shared" si="25"/>
        <v>13</v>
      </c>
    </row>
    <row r="1617" spans="2:5" ht="16.5" hidden="1" customHeight="1">
      <c r="B1617" s="1486">
        <v>1614</v>
      </c>
      <c r="C1617" s="1487">
        <v>0</v>
      </c>
      <c r="D1617" s="1487">
        <v>0</v>
      </c>
      <c r="E1617" s="1650">
        <f t="shared" si="25"/>
        <v>14</v>
      </c>
    </row>
    <row r="1618" spans="2:5" ht="16.5" hidden="1" customHeight="1">
      <c r="B1618" s="1486">
        <v>1615</v>
      </c>
      <c r="C1618" s="1487">
        <v>0</v>
      </c>
      <c r="D1618" s="1487">
        <v>0</v>
      </c>
      <c r="E1618" s="1650">
        <f t="shared" si="25"/>
        <v>15</v>
      </c>
    </row>
    <row r="1619" spans="2:5" ht="16.5" hidden="1" customHeight="1">
      <c r="B1619" s="1486">
        <v>1616</v>
      </c>
      <c r="C1619" s="1487">
        <v>0</v>
      </c>
      <c r="D1619" s="1487">
        <v>0</v>
      </c>
      <c r="E1619" s="1650">
        <f t="shared" si="25"/>
        <v>16</v>
      </c>
    </row>
    <row r="1620" spans="2:5" ht="16.5" hidden="1" customHeight="1">
      <c r="B1620" s="1486">
        <v>1617</v>
      </c>
      <c r="C1620" s="1487">
        <v>0</v>
      </c>
      <c r="D1620" s="1487">
        <v>0</v>
      </c>
      <c r="E1620" s="1650">
        <f t="shared" si="25"/>
        <v>17</v>
      </c>
    </row>
    <row r="1621" spans="2:5" ht="16.5" hidden="1" customHeight="1">
      <c r="B1621" s="1486">
        <v>1618</v>
      </c>
      <c r="C1621" s="1487">
        <v>0</v>
      </c>
      <c r="D1621" s="1487">
        <v>0</v>
      </c>
      <c r="E1621" s="1650">
        <f t="shared" si="25"/>
        <v>18</v>
      </c>
    </row>
    <row r="1622" spans="2:5" ht="16.5" hidden="1" customHeight="1">
      <c r="B1622" s="1486">
        <v>1619</v>
      </c>
      <c r="C1622" s="1487">
        <v>0</v>
      </c>
      <c r="D1622" s="1487">
        <v>0</v>
      </c>
      <c r="E1622" s="1650">
        <f t="shared" si="25"/>
        <v>19</v>
      </c>
    </row>
    <row r="1623" spans="2:5" ht="16.5" hidden="1" customHeight="1">
      <c r="B1623" s="1486">
        <v>1620</v>
      </c>
      <c r="C1623" s="1487">
        <v>0</v>
      </c>
      <c r="D1623" s="1487">
        <v>0</v>
      </c>
      <c r="E1623" s="1650">
        <f t="shared" si="25"/>
        <v>20</v>
      </c>
    </row>
    <row r="1624" spans="2:5" ht="16.5" hidden="1" customHeight="1">
      <c r="B1624" s="1486">
        <v>1621</v>
      </c>
      <c r="C1624" s="1487">
        <v>0</v>
      </c>
      <c r="D1624" s="1487">
        <v>0</v>
      </c>
      <c r="E1624" s="1650">
        <f t="shared" si="25"/>
        <v>21</v>
      </c>
    </row>
    <row r="1625" spans="2:5" ht="16.5" hidden="1" customHeight="1">
      <c r="B1625" s="1486">
        <v>1622</v>
      </c>
      <c r="C1625" s="1487">
        <v>0</v>
      </c>
      <c r="D1625" s="1487">
        <v>0</v>
      </c>
      <c r="E1625" s="1650">
        <f t="shared" si="25"/>
        <v>22</v>
      </c>
    </row>
    <row r="1626" spans="2:5" ht="16.5" hidden="1" customHeight="1">
      <c r="B1626" s="1486">
        <v>1623</v>
      </c>
      <c r="C1626" s="1487">
        <v>0</v>
      </c>
      <c r="D1626" s="1487">
        <v>0</v>
      </c>
      <c r="E1626" s="1650">
        <f t="shared" si="25"/>
        <v>23</v>
      </c>
    </row>
    <row r="1627" spans="2:5" ht="16.5" hidden="1" customHeight="1">
      <c r="B1627" s="1486">
        <v>1624</v>
      </c>
      <c r="C1627" s="1487">
        <v>0</v>
      </c>
      <c r="D1627" s="1487">
        <v>0</v>
      </c>
      <c r="E1627" s="1650">
        <f t="shared" si="25"/>
        <v>24</v>
      </c>
    </row>
    <row r="1628" spans="2:5" ht="16.5" customHeight="1">
      <c r="B1628" s="1486">
        <v>1625</v>
      </c>
      <c r="C1628" s="1487">
        <v>0</v>
      </c>
      <c r="D1628" s="1487">
        <f>D1578+75</f>
        <v>2475</v>
      </c>
      <c r="E1628" s="1650">
        <f t="shared" si="25"/>
        <v>0</v>
      </c>
    </row>
    <row r="1629" spans="2:5" ht="16.5" hidden="1" customHeight="1">
      <c r="B1629" s="1486">
        <v>1626</v>
      </c>
      <c r="C1629" s="1487">
        <v>0</v>
      </c>
      <c r="D1629" s="1487">
        <v>0</v>
      </c>
      <c r="E1629" s="1650">
        <f t="shared" si="25"/>
        <v>1</v>
      </c>
    </row>
    <row r="1630" spans="2:5" ht="16.5" hidden="1" customHeight="1">
      <c r="B1630" s="1486">
        <v>1627</v>
      </c>
      <c r="C1630" s="1487">
        <v>0</v>
      </c>
      <c r="D1630" s="1487">
        <v>0</v>
      </c>
      <c r="E1630" s="1650">
        <f t="shared" si="25"/>
        <v>2</v>
      </c>
    </row>
    <row r="1631" spans="2:5" ht="16.5" hidden="1" customHeight="1">
      <c r="B1631" s="1486">
        <v>1628</v>
      </c>
      <c r="C1631" s="1487">
        <v>0</v>
      </c>
      <c r="D1631" s="1487">
        <v>0</v>
      </c>
      <c r="E1631" s="1650">
        <f t="shared" si="25"/>
        <v>3</v>
      </c>
    </row>
    <row r="1632" spans="2:5" ht="16.5" hidden="1" customHeight="1">
      <c r="B1632" s="1486">
        <v>1629</v>
      </c>
      <c r="C1632" s="1487">
        <v>0</v>
      </c>
      <c r="D1632" s="1487">
        <v>0</v>
      </c>
      <c r="E1632" s="1650">
        <f t="shared" si="25"/>
        <v>4</v>
      </c>
    </row>
    <row r="1633" spans="2:5" ht="16.5" hidden="1" customHeight="1">
      <c r="B1633" s="1486">
        <v>1630</v>
      </c>
      <c r="C1633" s="1487">
        <v>0</v>
      </c>
      <c r="D1633" s="1487">
        <v>0</v>
      </c>
      <c r="E1633" s="1650">
        <f t="shared" si="25"/>
        <v>5</v>
      </c>
    </row>
    <row r="1634" spans="2:5" ht="16.5" hidden="1" customHeight="1">
      <c r="B1634" s="1486">
        <v>1631</v>
      </c>
      <c r="C1634" s="1487">
        <v>0</v>
      </c>
      <c r="D1634" s="1487">
        <v>0</v>
      </c>
      <c r="E1634" s="1650">
        <f t="shared" si="25"/>
        <v>6</v>
      </c>
    </row>
    <row r="1635" spans="2:5" ht="16.5" hidden="1" customHeight="1">
      <c r="B1635" s="1486">
        <v>1632</v>
      </c>
      <c r="C1635" s="1487">
        <v>0</v>
      </c>
      <c r="D1635" s="1487">
        <v>0</v>
      </c>
      <c r="E1635" s="1650">
        <f t="shared" si="25"/>
        <v>7</v>
      </c>
    </row>
    <row r="1636" spans="2:5" ht="16.5" hidden="1" customHeight="1">
      <c r="B1636" s="1486">
        <v>1633</v>
      </c>
      <c r="C1636" s="1487">
        <v>0</v>
      </c>
      <c r="D1636" s="1487">
        <v>0</v>
      </c>
      <c r="E1636" s="1650">
        <f t="shared" si="25"/>
        <v>8</v>
      </c>
    </row>
    <row r="1637" spans="2:5" ht="16.5" hidden="1" customHeight="1">
      <c r="B1637" s="1486">
        <v>1634</v>
      </c>
      <c r="C1637" s="1487">
        <v>0</v>
      </c>
      <c r="D1637" s="1487">
        <v>0</v>
      </c>
      <c r="E1637" s="1650">
        <f t="shared" si="25"/>
        <v>9</v>
      </c>
    </row>
    <row r="1638" spans="2:5" ht="16.5" hidden="1" customHeight="1">
      <c r="B1638" s="1486">
        <v>1635</v>
      </c>
      <c r="C1638" s="1487">
        <v>0</v>
      </c>
      <c r="D1638" s="1487">
        <v>0</v>
      </c>
      <c r="E1638" s="1650">
        <f t="shared" si="25"/>
        <v>10</v>
      </c>
    </row>
    <row r="1639" spans="2:5" ht="16.5" hidden="1" customHeight="1">
      <c r="B1639" s="1486">
        <v>1636</v>
      </c>
      <c r="C1639" s="1487">
        <v>0</v>
      </c>
      <c r="D1639" s="1487">
        <v>0</v>
      </c>
      <c r="E1639" s="1650">
        <f t="shared" si="25"/>
        <v>11</v>
      </c>
    </row>
    <row r="1640" spans="2:5" ht="16.5" hidden="1" customHeight="1">
      <c r="B1640" s="1486">
        <v>1637</v>
      </c>
      <c r="C1640" s="1487">
        <v>0</v>
      </c>
      <c r="D1640" s="1487">
        <v>0</v>
      </c>
      <c r="E1640" s="1650">
        <f t="shared" si="25"/>
        <v>12</v>
      </c>
    </row>
    <row r="1641" spans="2:5" ht="16.5" hidden="1" customHeight="1">
      <c r="B1641" s="1486">
        <v>1638</v>
      </c>
      <c r="C1641" s="1487">
        <v>0</v>
      </c>
      <c r="D1641" s="1487">
        <v>0</v>
      </c>
      <c r="E1641" s="1650">
        <f t="shared" si="25"/>
        <v>13</v>
      </c>
    </row>
    <row r="1642" spans="2:5" ht="16.5" hidden="1" customHeight="1">
      <c r="B1642" s="1486">
        <v>1639</v>
      </c>
      <c r="C1642" s="1487">
        <v>0</v>
      </c>
      <c r="D1642" s="1487">
        <v>0</v>
      </c>
      <c r="E1642" s="1650">
        <f t="shared" si="25"/>
        <v>14</v>
      </c>
    </row>
    <row r="1643" spans="2:5" ht="16.5" hidden="1" customHeight="1">
      <c r="B1643" s="1486">
        <v>1640</v>
      </c>
      <c r="C1643" s="1487">
        <v>0</v>
      </c>
      <c r="D1643" s="1487">
        <v>0</v>
      </c>
      <c r="E1643" s="1650">
        <f t="shared" si="25"/>
        <v>15</v>
      </c>
    </row>
    <row r="1644" spans="2:5" ht="16.5" hidden="1" customHeight="1">
      <c r="B1644" s="1486">
        <v>1641</v>
      </c>
      <c r="C1644" s="1487">
        <v>0</v>
      </c>
      <c r="D1644" s="1487">
        <v>0</v>
      </c>
      <c r="E1644" s="1650">
        <f t="shared" si="25"/>
        <v>16</v>
      </c>
    </row>
    <row r="1645" spans="2:5" ht="16.5" hidden="1" customHeight="1">
      <c r="B1645" s="1486">
        <v>1642</v>
      </c>
      <c r="C1645" s="1487">
        <v>0</v>
      </c>
      <c r="D1645" s="1487">
        <v>0</v>
      </c>
      <c r="E1645" s="1650">
        <f t="shared" si="25"/>
        <v>17</v>
      </c>
    </row>
    <row r="1646" spans="2:5" ht="16.5" hidden="1" customHeight="1">
      <c r="B1646" s="1486">
        <v>1643</v>
      </c>
      <c r="C1646" s="1487">
        <v>0</v>
      </c>
      <c r="D1646" s="1487">
        <v>0</v>
      </c>
      <c r="E1646" s="1650">
        <f t="shared" si="25"/>
        <v>18</v>
      </c>
    </row>
    <row r="1647" spans="2:5" ht="16.5" hidden="1" customHeight="1">
      <c r="B1647" s="1486">
        <v>1644</v>
      </c>
      <c r="C1647" s="1487">
        <v>0</v>
      </c>
      <c r="D1647" s="1487">
        <v>0</v>
      </c>
      <c r="E1647" s="1650">
        <f t="shared" si="25"/>
        <v>19</v>
      </c>
    </row>
    <row r="1648" spans="2:5" ht="16.5" hidden="1" customHeight="1">
      <c r="B1648" s="1486">
        <v>1645</v>
      </c>
      <c r="C1648" s="1487">
        <v>0</v>
      </c>
      <c r="D1648" s="1487">
        <v>0</v>
      </c>
      <c r="E1648" s="1650">
        <f t="shared" si="25"/>
        <v>20</v>
      </c>
    </row>
    <row r="1649" spans="2:5" ht="16.5" hidden="1" customHeight="1">
      <c r="B1649" s="1486">
        <v>1646</v>
      </c>
      <c r="C1649" s="1487">
        <v>0</v>
      </c>
      <c r="D1649" s="1487">
        <v>0</v>
      </c>
      <c r="E1649" s="1650">
        <f t="shared" si="25"/>
        <v>21</v>
      </c>
    </row>
    <row r="1650" spans="2:5" ht="16.5" hidden="1" customHeight="1">
      <c r="B1650" s="1486">
        <v>1647</v>
      </c>
      <c r="C1650" s="1487">
        <v>0</v>
      </c>
      <c r="D1650" s="1487">
        <v>0</v>
      </c>
      <c r="E1650" s="1650">
        <f t="shared" si="25"/>
        <v>22</v>
      </c>
    </row>
    <row r="1651" spans="2:5" ht="16.5" hidden="1" customHeight="1">
      <c r="B1651" s="1486">
        <v>1648</v>
      </c>
      <c r="C1651" s="1487">
        <v>0</v>
      </c>
      <c r="D1651" s="1487">
        <v>0</v>
      </c>
      <c r="E1651" s="1650">
        <f t="shared" si="25"/>
        <v>23</v>
      </c>
    </row>
    <row r="1652" spans="2:5" ht="16.5" hidden="1" customHeight="1">
      <c r="B1652" s="1486">
        <v>1649</v>
      </c>
      <c r="C1652" s="1487">
        <v>0</v>
      </c>
      <c r="D1652" s="1487">
        <v>0</v>
      </c>
      <c r="E1652" s="1650">
        <f t="shared" si="25"/>
        <v>24</v>
      </c>
    </row>
    <row r="1653" spans="2:5" ht="16.5" customHeight="1">
      <c r="B1653" s="1486">
        <v>1650</v>
      </c>
      <c r="C1653" s="1487">
        <f>C1603+1250</f>
        <v>41250</v>
      </c>
      <c r="D1653" s="1487">
        <v>0</v>
      </c>
      <c r="E1653" s="1650">
        <f t="shared" si="25"/>
        <v>0</v>
      </c>
    </row>
    <row r="1654" spans="2:5" ht="16.5" hidden="1" customHeight="1">
      <c r="B1654" s="1486">
        <v>1651</v>
      </c>
      <c r="C1654" s="1487">
        <v>0</v>
      </c>
      <c r="D1654" s="1487">
        <v>0</v>
      </c>
      <c r="E1654" s="1650">
        <f t="shared" si="25"/>
        <v>1</v>
      </c>
    </row>
    <row r="1655" spans="2:5" ht="16.5" hidden="1" customHeight="1">
      <c r="B1655" s="1486">
        <v>1652</v>
      </c>
      <c r="C1655" s="1487">
        <v>0</v>
      </c>
      <c r="D1655" s="1487">
        <v>0</v>
      </c>
      <c r="E1655" s="1650">
        <f t="shared" si="25"/>
        <v>2</v>
      </c>
    </row>
    <row r="1656" spans="2:5" ht="16.5" hidden="1" customHeight="1">
      <c r="B1656" s="1486">
        <v>1653</v>
      </c>
      <c r="C1656" s="1487">
        <v>0</v>
      </c>
      <c r="D1656" s="1487">
        <v>0</v>
      </c>
      <c r="E1656" s="1650">
        <f t="shared" si="25"/>
        <v>3</v>
      </c>
    </row>
    <row r="1657" spans="2:5" ht="16.5" hidden="1" customHeight="1">
      <c r="B1657" s="1486">
        <v>1654</v>
      </c>
      <c r="C1657" s="1487">
        <v>0</v>
      </c>
      <c r="D1657" s="1487">
        <v>0</v>
      </c>
      <c r="E1657" s="1650">
        <f t="shared" si="25"/>
        <v>4</v>
      </c>
    </row>
    <row r="1658" spans="2:5" ht="16.5" hidden="1" customHeight="1">
      <c r="B1658" s="1486">
        <v>1655</v>
      </c>
      <c r="C1658" s="1487">
        <v>0</v>
      </c>
      <c r="D1658" s="1487">
        <v>0</v>
      </c>
      <c r="E1658" s="1650">
        <f t="shared" si="25"/>
        <v>5</v>
      </c>
    </row>
    <row r="1659" spans="2:5" ht="16.5" hidden="1" customHeight="1">
      <c r="B1659" s="1486">
        <v>1656</v>
      </c>
      <c r="C1659" s="1487">
        <v>0</v>
      </c>
      <c r="D1659" s="1487">
        <v>0</v>
      </c>
      <c r="E1659" s="1650">
        <f t="shared" si="25"/>
        <v>6</v>
      </c>
    </row>
    <row r="1660" spans="2:5" ht="16.5" hidden="1" customHeight="1">
      <c r="B1660" s="1486">
        <v>1657</v>
      </c>
      <c r="C1660" s="1487">
        <v>0</v>
      </c>
      <c r="D1660" s="1487">
        <v>0</v>
      </c>
      <c r="E1660" s="1650">
        <f t="shared" si="25"/>
        <v>7</v>
      </c>
    </row>
    <row r="1661" spans="2:5" ht="16.5" hidden="1" customHeight="1">
      <c r="B1661" s="1486">
        <v>1658</v>
      </c>
      <c r="C1661" s="1487">
        <v>0</v>
      </c>
      <c r="D1661" s="1487">
        <v>0</v>
      </c>
      <c r="E1661" s="1650">
        <f t="shared" si="25"/>
        <v>8</v>
      </c>
    </row>
    <row r="1662" spans="2:5" ht="16.5" hidden="1" customHeight="1">
      <c r="B1662" s="1486">
        <v>1659</v>
      </c>
      <c r="C1662" s="1487">
        <v>0</v>
      </c>
      <c r="D1662" s="1487">
        <v>0</v>
      </c>
      <c r="E1662" s="1650">
        <f t="shared" si="25"/>
        <v>9</v>
      </c>
    </row>
    <row r="1663" spans="2:5" ht="16.5" hidden="1" customHeight="1">
      <c r="B1663" s="1486">
        <v>1660</v>
      </c>
      <c r="C1663" s="1487">
        <v>0</v>
      </c>
      <c r="D1663" s="1487">
        <v>0</v>
      </c>
      <c r="E1663" s="1650">
        <f t="shared" si="25"/>
        <v>10</v>
      </c>
    </row>
    <row r="1664" spans="2:5" ht="16.5" hidden="1" customHeight="1">
      <c r="B1664" s="1486">
        <v>1661</v>
      </c>
      <c r="C1664" s="1487">
        <v>0</v>
      </c>
      <c r="D1664" s="1487">
        <v>0</v>
      </c>
      <c r="E1664" s="1650">
        <f t="shared" si="25"/>
        <v>11</v>
      </c>
    </row>
    <row r="1665" spans="2:5" ht="16.5" hidden="1" customHeight="1">
      <c r="B1665" s="1486">
        <v>1662</v>
      </c>
      <c r="C1665" s="1487">
        <v>0</v>
      </c>
      <c r="D1665" s="1487">
        <v>0</v>
      </c>
      <c r="E1665" s="1650">
        <f t="shared" si="25"/>
        <v>12</v>
      </c>
    </row>
    <row r="1666" spans="2:5" ht="16.5" hidden="1" customHeight="1">
      <c r="B1666" s="1486">
        <v>1663</v>
      </c>
      <c r="C1666" s="1487">
        <v>0</v>
      </c>
      <c r="D1666" s="1487">
        <v>0</v>
      </c>
      <c r="E1666" s="1650">
        <f t="shared" si="25"/>
        <v>13</v>
      </c>
    </row>
    <row r="1667" spans="2:5" ht="16.5" hidden="1" customHeight="1">
      <c r="B1667" s="1486">
        <v>1664</v>
      </c>
      <c r="C1667" s="1487">
        <v>0</v>
      </c>
      <c r="D1667" s="1487">
        <v>0</v>
      </c>
      <c r="E1667" s="1650">
        <f t="shared" si="25"/>
        <v>14</v>
      </c>
    </row>
    <row r="1668" spans="2:5" ht="16.5" hidden="1" customHeight="1">
      <c r="B1668" s="1486">
        <v>1665</v>
      </c>
      <c r="C1668" s="1487">
        <v>0</v>
      </c>
      <c r="D1668" s="1487">
        <v>0</v>
      </c>
      <c r="E1668" s="1650">
        <f t="shared" ref="E1668:E1731" si="26">MOD(ROW()-3,25)</f>
        <v>15</v>
      </c>
    </row>
    <row r="1669" spans="2:5" ht="16.5" hidden="1" customHeight="1">
      <c r="B1669" s="1486">
        <v>1666</v>
      </c>
      <c r="C1669" s="1487">
        <v>0</v>
      </c>
      <c r="D1669" s="1487">
        <v>0</v>
      </c>
      <c r="E1669" s="1650">
        <f t="shared" si="26"/>
        <v>16</v>
      </c>
    </row>
    <row r="1670" spans="2:5" ht="16.5" hidden="1" customHeight="1">
      <c r="B1670" s="1486">
        <v>1667</v>
      </c>
      <c r="C1670" s="1487">
        <v>0</v>
      </c>
      <c r="D1670" s="1487">
        <v>0</v>
      </c>
      <c r="E1670" s="1650">
        <f t="shared" si="26"/>
        <v>17</v>
      </c>
    </row>
    <row r="1671" spans="2:5" ht="16.5" hidden="1" customHeight="1">
      <c r="B1671" s="1486">
        <v>1668</v>
      </c>
      <c r="C1671" s="1487">
        <v>0</v>
      </c>
      <c r="D1671" s="1487">
        <v>0</v>
      </c>
      <c r="E1671" s="1650">
        <f t="shared" si="26"/>
        <v>18</v>
      </c>
    </row>
    <row r="1672" spans="2:5" ht="16.5" hidden="1" customHeight="1">
      <c r="B1672" s="1486">
        <v>1669</v>
      </c>
      <c r="C1672" s="1487">
        <v>0</v>
      </c>
      <c r="D1672" s="1487">
        <v>0</v>
      </c>
      <c r="E1672" s="1650">
        <f t="shared" si="26"/>
        <v>19</v>
      </c>
    </row>
    <row r="1673" spans="2:5" ht="16.5" hidden="1" customHeight="1">
      <c r="B1673" s="1486">
        <v>1670</v>
      </c>
      <c r="C1673" s="1487">
        <v>0</v>
      </c>
      <c r="D1673" s="1487">
        <v>0</v>
      </c>
      <c r="E1673" s="1650">
        <f t="shared" si="26"/>
        <v>20</v>
      </c>
    </row>
    <row r="1674" spans="2:5" ht="16.5" hidden="1" customHeight="1">
      <c r="B1674" s="1486">
        <v>1671</v>
      </c>
      <c r="C1674" s="1487">
        <v>0</v>
      </c>
      <c r="D1674" s="1487">
        <v>0</v>
      </c>
      <c r="E1674" s="1650">
        <f t="shared" si="26"/>
        <v>21</v>
      </c>
    </row>
    <row r="1675" spans="2:5" ht="16.5" hidden="1" customHeight="1">
      <c r="B1675" s="1486">
        <v>1672</v>
      </c>
      <c r="C1675" s="1487">
        <v>0</v>
      </c>
      <c r="D1675" s="1487">
        <v>0</v>
      </c>
      <c r="E1675" s="1650">
        <f t="shared" si="26"/>
        <v>22</v>
      </c>
    </row>
    <row r="1676" spans="2:5" ht="16.5" hidden="1" customHeight="1">
      <c r="B1676" s="1486">
        <v>1673</v>
      </c>
      <c r="C1676" s="1487">
        <v>0</v>
      </c>
      <c r="D1676" s="1487">
        <v>0</v>
      </c>
      <c r="E1676" s="1650">
        <f t="shared" si="26"/>
        <v>23</v>
      </c>
    </row>
    <row r="1677" spans="2:5" ht="16.5" hidden="1" customHeight="1">
      <c r="B1677" s="1486">
        <v>1674</v>
      </c>
      <c r="C1677" s="1487">
        <v>0</v>
      </c>
      <c r="D1677" s="1487">
        <v>0</v>
      </c>
      <c r="E1677" s="1650">
        <f t="shared" si="26"/>
        <v>24</v>
      </c>
    </row>
    <row r="1678" spans="2:5" ht="16.5" customHeight="1">
      <c r="B1678" s="1486">
        <v>1675</v>
      </c>
      <c r="C1678" s="1487">
        <v>0</v>
      </c>
      <c r="D1678" s="1487">
        <f>D1628+75</f>
        <v>2550</v>
      </c>
      <c r="E1678" s="1650">
        <f t="shared" si="26"/>
        <v>0</v>
      </c>
    </row>
    <row r="1679" spans="2:5" ht="16.5" hidden="1" customHeight="1">
      <c r="B1679" s="1486">
        <v>1676</v>
      </c>
      <c r="C1679" s="1487">
        <v>0</v>
      </c>
      <c r="D1679" s="1487">
        <v>0</v>
      </c>
      <c r="E1679" s="1650">
        <f t="shared" si="26"/>
        <v>1</v>
      </c>
    </row>
    <row r="1680" spans="2:5" ht="16.5" hidden="1" customHeight="1">
      <c r="B1680" s="1486">
        <v>1677</v>
      </c>
      <c r="C1680" s="1487">
        <v>0</v>
      </c>
      <c r="D1680" s="1487">
        <v>0</v>
      </c>
      <c r="E1680" s="1650">
        <f t="shared" si="26"/>
        <v>2</v>
      </c>
    </row>
    <row r="1681" spans="2:5" ht="16.5" hidden="1" customHeight="1">
      <c r="B1681" s="1486">
        <v>1678</v>
      </c>
      <c r="C1681" s="1487">
        <v>0</v>
      </c>
      <c r="D1681" s="1487">
        <v>0</v>
      </c>
      <c r="E1681" s="1650">
        <f t="shared" si="26"/>
        <v>3</v>
      </c>
    </row>
    <row r="1682" spans="2:5" ht="16.5" hidden="1" customHeight="1">
      <c r="B1682" s="1486">
        <v>1679</v>
      </c>
      <c r="C1682" s="1487">
        <v>0</v>
      </c>
      <c r="D1682" s="1487">
        <v>0</v>
      </c>
      <c r="E1682" s="1650">
        <f t="shared" si="26"/>
        <v>4</v>
      </c>
    </row>
    <row r="1683" spans="2:5" ht="16.5" hidden="1" customHeight="1">
      <c r="B1683" s="1486">
        <v>1680</v>
      </c>
      <c r="C1683" s="1487">
        <v>0</v>
      </c>
      <c r="D1683" s="1487">
        <v>0</v>
      </c>
      <c r="E1683" s="1650">
        <f t="shared" si="26"/>
        <v>5</v>
      </c>
    </row>
    <row r="1684" spans="2:5" ht="16.5" hidden="1" customHeight="1">
      <c r="B1684" s="1486">
        <v>1681</v>
      </c>
      <c r="C1684" s="1487">
        <v>0</v>
      </c>
      <c r="D1684" s="1487">
        <v>0</v>
      </c>
      <c r="E1684" s="1650">
        <f t="shared" si="26"/>
        <v>6</v>
      </c>
    </row>
    <row r="1685" spans="2:5" ht="16.5" hidden="1" customHeight="1">
      <c r="B1685" s="1486">
        <v>1682</v>
      </c>
      <c r="C1685" s="1487">
        <v>0</v>
      </c>
      <c r="D1685" s="1487">
        <v>0</v>
      </c>
      <c r="E1685" s="1650">
        <f t="shared" si="26"/>
        <v>7</v>
      </c>
    </row>
    <row r="1686" spans="2:5" ht="16.5" hidden="1" customHeight="1">
      <c r="B1686" s="1486">
        <v>1683</v>
      </c>
      <c r="C1686" s="1487">
        <v>0</v>
      </c>
      <c r="D1686" s="1487">
        <v>0</v>
      </c>
      <c r="E1686" s="1650">
        <f t="shared" si="26"/>
        <v>8</v>
      </c>
    </row>
    <row r="1687" spans="2:5" ht="16.5" hidden="1" customHeight="1">
      <c r="B1687" s="1486">
        <v>1684</v>
      </c>
      <c r="C1687" s="1487">
        <v>0</v>
      </c>
      <c r="D1687" s="1487">
        <v>0</v>
      </c>
      <c r="E1687" s="1650">
        <f t="shared" si="26"/>
        <v>9</v>
      </c>
    </row>
    <row r="1688" spans="2:5" ht="16.5" hidden="1" customHeight="1">
      <c r="B1688" s="1486">
        <v>1685</v>
      </c>
      <c r="C1688" s="1487">
        <v>0</v>
      </c>
      <c r="D1688" s="1487">
        <v>0</v>
      </c>
      <c r="E1688" s="1650">
        <f t="shared" si="26"/>
        <v>10</v>
      </c>
    </row>
    <row r="1689" spans="2:5" ht="16.5" hidden="1" customHeight="1">
      <c r="B1689" s="1486">
        <v>1686</v>
      </c>
      <c r="C1689" s="1487">
        <v>0</v>
      </c>
      <c r="D1689" s="1487">
        <v>0</v>
      </c>
      <c r="E1689" s="1650">
        <f t="shared" si="26"/>
        <v>11</v>
      </c>
    </row>
    <row r="1690" spans="2:5" ht="16.5" hidden="1" customHeight="1">
      <c r="B1690" s="1486">
        <v>1687</v>
      </c>
      <c r="C1690" s="1487">
        <v>0</v>
      </c>
      <c r="D1690" s="1487">
        <v>0</v>
      </c>
      <c r="E1690" s="1650">
        <f t="shared" si="26"/>
        <v>12</v>
      </c>
    </row>
    <row r="1691" spans="2:5" ht="16.5" hidden="1" customHeight="1">
      <c r="B1691" s="1486">
        <v>1688</v>
      </c>
      <c r="C1691" s="1487">
        <v>0</v>
      </c>
      <c r="D1691" s="1487">
        <v>0</v>
      </c>
      <c r="E1691" s="1650">
        <f t="shared" si="26"/>
        <v>13</v>
      </c>
    </row>
    <row r="1692" spans="2:5" ht="16.5" hidden="1" customHeight="1">
      <c r="B1692" s="1486">
        <v>1689</v>
      </c>
      <c r="C1692" s="1487">
        <v>0</v>
      </c>
      <c r="D1692" s="1487">
        <v>0</v>
      </c>
      <c r="E1692" s="1650">
        <f t="shared" si="26"/>
        <v>14</v>
      </c>
    </row>
    <row r="1693" spans="2:5" ht="16.5" hidden="1" customHeight="1">
      <c r="B1693" s="1486">
        <v>1690</v>
      </c>
      <c r="C1693" s="1487">
        <v>0</v>
      </c>
      <c r="D1693" s="1487">
        <v>0</v>
      </c>
      <c r="E1693" s="1650">
        <f t="shared" si="26"/>
        <v>15</v>
      </c>
    </row>
    <row r="1694" spans="2:5" ht="16.5" hidden="1" customHeight="1">
      <c r="B1694" s="1486">
        <v>1691</v>
      </c>
      <c r="C1694" s="1487">
        <v>0</v>
      </c>
      <c r="D1694" s="1487">
        <v>0</v>
      </c>
      <c r="E1694" s="1650">
        <f t="shared" si="26"/>
        <v>16</v>
      </c>
    </row>
    <row r="1695" spans="2:5" ht="16.5" hidden="1" customHeight="1">
      <c r="B1695" s="1486">
        <v>1692</v>
      </c>
      <c r="C1695" s="1487">
        <v>0</v>
      </c>
      <c r="D1695" s="1487">
        <v>0</v>
      </c>
      <c r="E1695" s="1650">
        <f t="shared" si="26"/>
        <v>17</v>
      </c>
    </row>
    <row r="1696" spans="2:5" ht="16.5" hidden="1" customHeight="1">
      <c r="B1696" s="1486">
        <v>1693</v>
      </c>
      <c r="C1696" s="1487">
        <v>0</v>
      </c>
      <c r="D1696" s="1487">
        <v>0</v>
      </c>
      <c r="E1696" s="1650">
        <f t="shared" si="26"/>
        <v>18</v>
      </c>
    </row>
    <row r="1697" spans="2:5" ht="16.5" hidden="1" customHeight="1">
      <c r="B1697" s="1486">
        <v>1694</v>
      </c>
      <c r="C1697" s="1487">
        <v>0</v>
      </c>
      <c r="D1697" s="1487">
        <v>0</v>
      </c>
      <c r="E1697" s="1650">
        <f t="shared" si="26"/>
        <v>19</v>
      </c>
    </row>
    <row r="1698" spans="2:5" ht="16.5" hidden="1" customHeight="1">
      <c r="B1698" s="1486">
        <v>1695</v>
      </c>
      <c r="C1698" s="1487">
        <v>0</v>
      </c>
      <c r="D1698" s="1487">
        <v>0</v>
      </c>
      <c r="E1698" s="1650">
        <f t="shared" si="26"/>
        <v>20</v>
      </c>
    </row>
    <row r="1699" spans="2:5" ht="16.5" hidden="1" customHeight="1">
      <c r="B1699" s="1486">
        <v>1696</v>
      </c>
      <c r="C1699" s="1487">
        <v>0</v>
      </c>
      <c r="D1699" s="1487">
        <v>0</v>
      </c>
      <c r="E1699" s="1650">
        <f t="shared" si="26"/>
        <v>21</v>
      </c>
    </row>
    <row r="1700" spans="2:5" ht="16.5" hidden="1" customHeight="1">
      <c r="B1700" s="1486">
        <v>1697</v>
      </c>
      <c r="C1700" s="1487">
        <v>0</v>
      </c>
      <c r="D1700" s="1487">
        <v>0</v>
      </c>
      <c r="E1700" s="1650">
        <f t="shared" si="26"/>
        <v>22</v>
      </c>
    </row>
    <row r="1701" spans="2:5" ht="16.5" hidden="1" customHeight="1">
      <c r="B1701" s="1486">
        <v>1698</v>
      </c>
      <c r="C1701" s="1487">
        <v>0</v>
      </c>
      <c r="D1701" s="1487">
        <v>0</v>
      </c>
      <c r="E1701" s="1650">
        <f t="shared" si="26"/>
        <v>23</v>
      </c>
    </row>
    <row r="1702" spans="2:5" ht="16.5" hidden="1" customHeight="1">
      <c r="B1702" s="1486">
        <v>1699</v>
      </c>
      <c r="C1702" s="1487">
        <v>0</v>
      </c>
      <c r="D1702" s="1487">
        <v>0</v>
      </c>
      <c r="E1702" s="1650">
        <f t="shared" si="26"/>
        <v>24</v>
      </c>
    </row>
    <row r="1703" spans="2:5" ht="16.5" customHeight="1">
      <c r="B1703" s="1486">
        <v>1700</v>
      </c>
      <c r="C1703" s="1487">
        <f>C1653+1250</f>
        <v>42500</v>
      </c>
      <c r="D1703" s="1487">
        <v>0</v>
      </c>
      <c r="E1703" s="1650">
        <f t="shared" si="26"/>
        <v>0</v>
      </c>
    </row>
    <row r="1704" spans="2:5" ht="16.5" hidden="1" customHeight="1">
      <c r="B1704" s="1486">
        <v>1701</v>
      </c>
      <c r="C1704" s="1487">
        <v>0</v>
      </c>
      <c r="D1704" s="1487">
        <v>0</v>
      </c>
      <c r="E1704" s="1650">
        <f t="shared" si="26"/>
        <v>1</v>
      </c>
    </row>
    <row r="1705" spans="2:5" ht="16.5" hidden="1" customHeight="1">
      <c r="B1705" s="1486">
        <v>1702</v>
      </c>
      <c r="C1705" s="1487">
        <v>0</v>
      </c>
      <c r="D1705" s="1487">
        <v>0</v>
      </c>
      <c r="E1705" s="1650">
        <f t="shared" si="26"/>
        <v>2</v>
      </c>
    </row>
    <row r="1706" spans="2:5" ht="16.5" hidden="1" customHeight="1">
      <c r="B1706" s="1486">
        <v>1703</v>
      </c>
      <c r="C1706" s="1487">
        <v>0</v>
      </c>
      <c r="D1706" s="1487">
        <v>0</v>
      </c>
      <c r="E1706" s="1650">
        <f t="shared" si="26"/>
        <v>3</v>
      </c>
    </row>
    <row r="1707" spans="2:5" ht="16.5" hidden="1" customHeight="1">
      <c r="B1707" s="1486">
        <v>1704</v>
      </c>
      <c r="C1707" s="1487">
        <v>0</v>
      </c>
      <c r="D1707" s="1487">
        <v>0</v>
      </c>
      <c r="E1707" s="1650">
        <f t="shared" si="26"/>
        <v>4</v>
      </c>
    </row>
    <row r="1708" spans="2:5" ht="16.5" hidden="1" customHeight="1">
      <c r="B1708" s="1486">
        <v>1705</v>
      </c>
      <c r="C1708" s="1487">
        <v>0</v>
      </c>
      <c r="D1708" s="1487">
        <v>0</v>
      </c>
      <c r="E1708" s="1650">
        <f t="shared" si="26"/>
        <v>5</v>
      </c>
    </row>
    <row r="1709" spans="2:5" ht="16.5" hidden="1" customHeight="1">
      <c r="B1709" s="1486">
        <v>1706</v>
      </c>
      <c r="C1709" s="1487">
        <v>0</v>
      </c>
      <c r="D1709" s="1487">
        <v>0</v>
      </c>
      <c r="E1709" s="1650">
        <f t="shared" si="26"/>
        <v>6</v>
      </c>
    </row>
    <row r="1710" spans="2:5" ht="16.5" hidden="1" customHeight="1">
      <c r="B1710" s="1486">
        <v>1707</v>
      </c>
      <c r="C1710" s="1487">
        <v>0</v>
      </c>
      <c r="D1710" s="1487">
        <v>0</v>
      </c>
      <c r="E1710" s="1650">
        <f t="shared" si="26"/>
        <v>7</v>
      </c>
    </row>
    <row r="1711" spans="2:5" ht="16.5" hidden="1" customHeight="1">
      <c r="B1711" s="1486">
        <v>1708</v>
      </c>
      <c r="C1711" s="1487">
        <v>0</v>
      </c>
      <c r="D1711" s="1487">
        <v>0</v>
      </c>
      <c r="E1711" s="1650">
        <f t="shared" si="26"/>
        <v>8</v>
      </c>
    </row>
    <row r="1712" spans="2:5" ht="16.5" hidden="1" customHeight="1">
      <c r="B1712" s="1486">
        <v>1709</v>
      </c>
      <c r="C1712" s="1487">
        <v>0</v>
      </c>
      <c r="D1712" s="1487">
        <v>0</v>
      </c>
      <c r="E1712" s="1650">
        <f t="shared" si="26"/>
        <v>9</v>
      </c>
    </row>
    <row r="1713" spans="2:5" ht="16.5" hidden="1" customHeight="1">
      <c r="B1713" s="1486">
        <v>1710</v>
      </c>
      <c r="C1713" s="1487">
        <v>0</v>
      </c>
      <c r="D1713" s="1487">
        <v>0</v>
      </c>
      <c r="E1713" s="1650">
        <f t="shared" si="26"/>
        <v>10</v>
      </c>
    </row>
    <row r="1714" spans="2:5" ht="16.5" hidden="1" customHeight="1">
      <c r="B1714" s="1486">
        <v>1711</v>
      </c>
      <c r="C1714" s="1487">
        <v>0</v>
      </c>
      <c r="D1714" s="1487">
        <v>0</v>
      </c>
      <c r="E1714" s="1650">
        <f t="shared" si="26"/>
        <v>11</v>
      </c>
    </row>
    <row r="1715" spans="2:5" ht="16.5" hidden="1" customHeight="1">
      <c r="B1715" s="1486">
        <v>1712</v>
      </c>
      <c r="C1715" s="1487">
        <v>0</v>
      </c>
      <c r="D1715" s="1487">
        <v>0</v>
      </c>
      <c r="E1715" s="1650">
        <f t="shared" si="26"/>
        <v>12</v>
      </c>
    </row>
    <row r="1716" spans="2:5" ht="16.5" hidden="1" customHeight="1">
      <c r="B1716" s="1486">
        <v>1713</v>
      </c>
      <c r="C1716" s="1487">
        <v>0</v>
      </c>
      <c r="D1716" s="1487">
        <v>0</v>
      </c>
      <c r="E1716" s="1650">
        <f t="shared" si="26"/>
        <v>13</v>
      </c>
    </row>
    <row r="1717" spans="2:5" ht="16.5" hidden="1" customHeight="1">
      <c r="B1717" s="1486">
        <v>1714</v>
      </c>
      <c r="C1717" s="1487">
        <v>0</v>
      </c>
      <c r="D1717" s="1487">
        <v>0</v>
      </c>
      <c r="E1717" s="1650">
        <f t="shared" si="26"/>
        <v>14</v>
      </c>
    </row>
    <row r="1718" spans="2:5" ht="16.5" hidden="1" customHeight="1">
      <c r="B1718" s="1486">
        <v>1715</v>
      </c>
      <c r="C1718" s="1487">
        <v>0</v>
      </c>
      <c r="D1718" s="1487">
        <v>0</v>
      </c>
      <c r="E1718" s="1650">
        <f t="shared" si="26"/>
        <v>15</v>
      </c>
    </row>
    <row r="1719" spans="2:5" ht="16.5" hidden="1" customHeight="1">
      <c r="B1719" s="1486">
        <v>1716</v>
      </c>
      <c r="C1719" s="1487">
        <v>0</v>
      </c>
      <c r="D1719" s="1487">
        <v>0</v>
      </c>
      <c r="E1719" s="1650">
        <f t="shared" si="26"/>
        <v>16</v>
      </c>
    </row>
    <row r="1720" spans="2:5" ht="16.5" hidden="1" customHeight="1">
      <c r="B1720" s="1486">
        <v>1717</v>
      </c>
      <c r="C1720" s="1487">
        <v>0</v>
      </c>
      <c r="D1720" s="1487">
        <v>0</v>
      </c>
      <c r="E1720" s="1650">
        <f t="shared" si="26"/>
        <v>17</v>
      </c>
    </row>
    <row r="1721" spans="2:5" ht="16.5" hidden="1" customHeight="1">
      <c r="B1721" s="1486">
        <v>1718</v>
      </c>
      <c r="C1721" s="1487">
        <v>0</v>
      </c>
      <c r="D1721" s="1487">
        <v>0</v>
      </c>
      <c r="E1721" s="1650">
        <f t="shared" si="26"/>
        <v>18</v>
      </c>
    </row>
    <row r="1722" spans="2:5" ht="16.5" hidden="1" customHeight="1">
      <c r="B1722" s="1486">
        <v>1719</v>
      </c>
      <c r="C1722" s="1487">
        <v>0</v>
      </c>
      <c r="D1722" s="1487">
        <v>0</v>
      </c>
      <c r="E1722" s="1650">
        <f t="shared" si="26"/>
        <v>19</v>
      </c>
    </row>
    <row r="1723" spans="2:5" ht="16.5" hidden="1" customHeight="1">
      <c r="B1723" s="1486">
        <v>1720</v>
      </c>
      <c r="C1723" s="1487">
        <v>0</v>
      </c>
      <c r="D1723" s="1487">
        <v>0</v>
      </c>
      <c r="E1723" s="1650">
        <f t="shared" si="26"/>
        <v>20</v>
      </c>
    </row>
    <row r="1724" spans="2:5" ht="16.5" hidden="1" customHeight="1">
      <c r="B1724" s="1486">
        <v>1721</v>
      </c>
      <c r="C1724" s="1487">
        <v>0</v>
      </c>
      <c r="D1724" s="1487">
        <v>0</v>
      </c>
      <c r="E1724" s="1650">
        <f t="shared" si="26"/>
        <v>21</v>
      </c>
    </row>
    <row r="1725" spans="2:5" ht="16.5" hidden="1" customHeight="1">
      <c r="B1725" s="1486">
        <v>1722</v>
      </c>
      <c r="C1725" s="1487">
        <v>0</v>
      </c>
      <c r="D1725" s="1487">
        <v>0</v>
      </c>
      <c r="E1725" s="1650">
        <f t="shared" si="26"/>
        <v>22</v>
      </c>
    </row>
    <row r="1726" spans="2:5" ht="16.5" hidden="1" customHeight="1">
      <c r="B1726" s="1486">
        <v>1723</v>
      </c>
      <c r="C1726" s="1487">
        <v>0</v>
      </c>
      <c r="D1726" s="1487">
        <v>0</v>
      </c>
      <c r="E1726" s="1650">
        <f t="shared" si="26"/>
        <v>23</v>
      </c>
    </row>
    <row r="1727" spans="2:5" ht="16.5" hidden="1" customHeight="1">
      <c r="B1727" s="1486">
        <v>1724</v>
      </c>
      <c r="C1727" s="1487">
        <v>0</v>
      </c>
      <c r="D1727" s="1487">
        <v>0</v>
      </c>
      <c r="E1727" s="1650">
        <f t="shared" si="26"/>
        <v>24</v>
      </c>
    </row>
    <row r="1728" spans="2:5" ht="16.5" customHeight="1">
      <c r="B1728" s="1486">
        <v>1725</v>
      </c>
      <c r="C1728" s="1487">
        <v>0</v>
      </c>
      <c r="D1728" s="1487">
        <f>D1678+75</f>
        <v>2625</v>
      </c>
      <c r="E1728" s="1650">
        <f t="shared" si="26"/>
        <v>0</v>
      </c>
    </row>
    <row r="1729" spans="2:5" ht="16.5" hidden="1" customHeight="1">
      <c r="B1729" s="1486">
        <v>1726</v>
      </c>
      <c r="C1729" s="1487">
        <v>0</v>
      </c>
      <c r="D1729" s="1487">
        <v>0</v>
      </c>
      <c r="E1729" s="1650">
        <f t="shared" si="26"/>
        <v>1</v>
      </c>
    </row>
    <row r="1730" spans="2:5" ht="16.5" hidden="1" customHeight="1">
      <c r="B1730" s="1486">
        <v>1727</v>
      </c>
      <c r="C1730" s="1487">
        <v>0</v>
      </c>
      <c r="D1730" s="1487">
        <v>0</v>
      </c>
      <c r="E1730" s="1650">
        <f t="shared" si="26"/>
        <v>2</v>
      </c>
    </row>
    <row r="1731" spans="2:5" ht="16.5" hidden="1" customHeight="1">
      <c r="B1731" s="1486">
        <v>1728</v>
      </c>
      <c r="C1731" s="1487">
        <v>0</v>
      </c>
      <c r="D1731" s="1487">
        <v>0</v>
      </c>
      <c r="E1731" s="1650">
        <f t="shared" si="26"/>
        <v>3</v>
      </c>
    </row>
    <row r="1732" spans="2:5" ht="16.5" hidden="1" customHeight="1">
      <c r="B1732" s="1486">
        <v>1729</v>
      </c>
      <c r="C1732" s="1487">
        <v>0</v>
      </c>
      <c r="D1732" s="1487">
        <v>0</v>
      </c>
      <c r="E1732" s="1650">
        <f t="shared" ref="E1732:E1795" si="27">MOD(ROW()-3,25)</f>
        <v>4</v>
      </c>
    </row>
    <row r="1733" spans="2:5" ht="16.5" hidden="1" customHeight="1">
      <c r="B1733" s="1486">
        <v>1730</v>
      </c>
      <c r="C1733" s="1487">
        <v>0</v>
      </c>
      <c r="D1733" s="1487">
        <v>0</v>
      </c>
      <c r="E1733" s="1650">
        <f t="shared" si="27"/>
        <v>5</v>
      </c>
    </row>
    <row r="1734" spans="2:5" ht="16.5" hidden="1" customHeight="1">
      <c r="B1734" s="1486">
        <v>1731</v>
      </c>
      <c r="C1734" s="1487">
        <v>0</v>
      </c>
      <c r="D1734" s="1487">
        <v>0</v>
      </c>
      <c r="E1734" s="1650">
        <f t="shared" si="27"/>
        <v>6</v>
      </c>
    </row>
    <row r="1735" spans="2:5" ht="16.5" hidden="1" customHeight="1">
      <c r="B1735" s="1486">
        <v>1732</v>
      </c>
      <c r="C1735" s="1487">
        <v>0</v>
      </c>
      <c r="D1735" s="1487">
        <v>0</v>
      </c>
      <c r="E1735" s="1650">
        <f t="shared" si="27"/>
        <v>7</v>
      </c>
    </row>
    <row r="1736" spans="2:5" ht="16.5" hidden="1" customHeight="1">
      <c r="B1736" s="1486">
        <v>1733</v>
      </c>
      <c r="C1736" s="1487">
        <v>0</v>
      </c>
      <c r="D1736" s="1487">
        <v>0</v>
      </c>
      <c r="E1736" s="1650">
        <f t="shared" si="27"/>
        <v>8</v>
      </c>
    </row>
    <row r="1737" spans="2:5" ht="16.5" hidden="1" customHeight="1">
      <c r="B1737" s="1486">
        <v>1734</v>
      </c>
      <c r="C1737" s="1487">
        <v>0</v>
      </c>
      <c r="D1737" s="1487">
        <v>0</v>
      </c>
      <c r="E1737" s="1650">
        <f t="shared" si="27"/>
        <v>9</v>
      </c>
    </row>
    <row r="1738" spans="2:5" ht="16.5" hidden="1" customHeight="1">
      <c r="B1738" s="1486">
        <v>1735</v>
      </c>
      <c r="C1738" s="1487">
        <v>0</v>
      </c>
      <c r="D1738" s="1487">
        <v>0</v>
      </c>
      <c r="E1738" s="1650">
        <f t="shared" si="27"/>
        <v>10</v>
      </c>
    </row>
    <row r="1739" spans="2:5" ht="16.5" hidden="1" customHeight="1">
      <c r="B1739" s="1486">
        <v>1736</v>
      </c>
      <c r="C1739" s="1487">
        <v>0</v>
      </c>
      <c r="D1739" s="1487">
        <v>0</v>
      </c>
      <c r="E1739" s="1650">
        <f t="shared" si="27"/>
        <v>11</v>
      </c>
    </row>
    <row r="1740" spans="2:5" ht="16.5" hidden="1" customHeight="1">
      <c r="B1740" s="1486">
        <v>1737</v>
      </c>
      <c r="C1740" s="1487">
        <v>0</v>
      </c>
      <c r="D1740" s="1487">
        <v>0</v>
      </c>
      <c r="E1740" s="1650">
        <f t="shared" si="27"/>
        <v>12</v>
      </c>
    </row>
    <row r="1741" spans="2:5" ht="16.5" hidden="1" customHeight="1">
      <c r="B1741" s="1486">
        <v>1738</v>
      </c>
      <c r="C1741" s="1487">
        <v>0</v>
      </c>
      <c r="D1741" s="1487">
        <v>0</v>
      </c>
      <c r="E1741" s="1650">
        <f t="shared" si="27"/>
        <v>13</v>
      </c>
    </row>
    <row r="1742" spans="2:5" ht="16.5" hidden="1" customHeight="1">
      <c r="B1742" s="1486">
        <v>1739</v>
      </c>
      <c r="C1742" s="1487">
        <v>0</v>
      </c>
      <c r="D1742" s="1487">
        <v>0</v>
      </c>
      <c r="E1742" s="1650">
        <f t="shared" si="27"/>
        <v>14</v>
      </c>
    </row>
    <row r="1743" spans="2:5" ht="16.5" hidden="1" customHeight="1">
      <c r="B1743" s="1486">
        <v>1740</v>
      </c>
      <c r="C1743" s="1487">
        <v>0</v>
      </c>
      <c r="D1743" s="1487">
        <v>0</v>
      </c>
      <c r="E1743" s="1650">
        <f t="shared" si="27"/>
        <v>15</v>
      </c>
    </row>
    <row r="1744" spans="2:5" ht="16.5" hidden="1" customHeight="1">
      <c r="B1744" s="1486">
        <v>1741</v>
      </c>
      <c r="C1744" s="1487">
        <v>0</v>
      </c>
      <c r="D1744" s="1487">
        <v>0</v>
      </c>
      <c r="E1744" s="1650">
        <f t="shared" si="27"/>
        <v>16</v>
      </c>
    </row>
    <row r="1745" spans="2:5" ht="16.5" hidden="1" customHeight="1">
      <c r="B1745" s="1486">
        <v>1742</v>
      </c>
      <c r="C1745" s="1487">
        <v>0</v>
      </c>
      <c r="D1745" s="1487">
        <v>0</v>
      </c>
      <c r="E1745" s="1650">
        <f t="shared" si="27"/>
        <v>17</v>
      </c>
    </row>
    <row r="1746" spans="2:5" ht="16.5" hidden="1" customHeight="1">
      <c r="B1746" s="1486">
        <v>1743</v>
      </c>
      <c r="C1746" s="1487">
        <v>0</v>
      </c>
      <c r="D1746" s="1487">
        <v>0</v>
      </c>
      <c r="E1746" s="1650">
        <f t="shared" si="27"/>
        <v>18</v>
      </c>
    </row>
    <row r="1747" spans="2:5" ht="16.5" hidden="1" customHeight="1">
      <c r="B1747" s="1486">
        <v>1744</v>
      </c>
      <c r="C1747" s="1487">
        <v>0</v>
      </c>
      <c r="D1747" s="1487">
        <v>0</v>
      </c>
      <c r="E1747" s="1650">
        <f t="shared" si="27"/>
        <v>19</v>
      </c>
    </row>
    <row r="1748" spans="2:5" ht="16.5" hidden="1" customHeight="1">
      <c r="B1748" s="1486">
        <v>1745</v>
      </c>
      <c r="C1748" s="1487">
        <v>0</v>
      </c>
      <c r="D1748" s="1487">
        <v>0</v>
      </c>
      <c r="E1748" s="1650">
        <f t="shared" si="27"/>
        <v>20</v>
      </c>
    </row>
    <row r="1749" spans="2:5" ht="16.5" hidden="1" customHeight="1">
      <c r="B1749" s="1486">
        <v>1746</v>
      </c>
      <c r="C1749" s="1487">
        <v>0</v>
      </c>
      <c r="D1749" s="1487">
        <v>0</v>
      </c>
      <c r="E1749" s="1650">
        <f t="shared" si="27"/>
        <v>21</v>
      </c>
    </row>
    <row r="1750" spans="2:5" ht="16.5" hidden="1" customHeight="1">
      <c r="B1750" s="1486">
        <v>1747</v>
      </c>
      <c r="C1750" s="1487">
        <v>0</v>
      </c>
      <c r="D1750" s="1487">
        <v>0</v>
      </c>
      <c r="E1750" s="1650">
        <f t="shared" si="27"/>
        <v>22</v>
      </c>
    </row>
    <row r="1751" spans="2:5" ht="16.5" hidden="1" customHeight="1">
      <c r="B1751" s="1486">
        <v>1748</v>
      </c>
      <c r="C1751" s="1487">
        <v>0</v>
      </c>
      <c r="D1751" s="1487">
        <v>0</v>
      </c>
      <c r="E1751" s="1650">
        <f t="shared" si="27"/>
        <v>23</v>
      </c>
    </row>
    <row r="1752" spans="2:5" ht="16.5" hidden="1" customHeight="1">
      <c r="B1752" s="1486">
        <v>1749</v>
      </c>
      <c r="C1752" s="1487">
        <v>0</v>
      </c>
      <c r="D1752" s="1487">
        <v>0</v>
      </c>
      <c r="E1752" s="1650">
        <f t="shared" si="27"/>
        <v>24</v>
      </c>
    </row>
    <row r="1753" spans="2:5" ht="16.5" customHeight="1">
      <c r="B1753" s="1486">
        <v>1750</v>
      </c>
      <c r="C1753" s="1487">
        <f>C1703+1250</f>
        <v>43750</v>
      </c>
      <c r="D1753" s="1487">
        <v>0</v>
      </c>
      <c r="E1753" s="1650">
        <f t="shared" si="27"/>
        <v>0</v>
      </c>
    </row>
    <row r="1754" spans="2:5" ht="16.5" hidden="1" customHeight="1">
      <c r="B1754" s="1486">
        <v>1751</v>
      </c>
      <c r="C1754" s="1487">
        <v>0</v>
      </c>
      <c r="D1754" s="1487">
        <v>0</v>
      </c>
      <c r="E1754" s="1650">
        <f t="shared" si="27"/>
        <v>1</v>
      </c>
    </row>
    <row r="1755" spans="2:5" ht="16.5" hidden="1" customHeight="1">
      <c r="B1755" s="1486">
        <v>1752</v>
      </c>
      <c r="C1755" s="1487">
        <v>0</v>
      </c>
      <c r="D1755" s="1487">
        <v>0</v>
      </c>
      <c r="E1755" s="1650">
        <f t="shared" si="27"/>
        <v>2</v>
      </c>
    </row>
    <row r="1756" spans="2:5" ht="16.5" hidden="1" customHeight="1">
      <c r="B1756" s="1486">
        <v>1753</v>
      </c>
      <c r="C1756" s="1487">
        <v>0</v>
      </c>
      <c r="D1756" s="1487">
        <v>0</v>
      </c>
      <c r="E1756" s="1650">
        <f t="shared" si="27"/>
        <v>3</v>
      </c>
    </row>
    <row r="1757" spans="2:5" ht="16.5" hidden="1" customHeight="1">
      <c r="B1757" s="1486">
        <v>1754</v>
      </c>
      <c r="C1757" s="1487">
        <v>0</v>
      </c>
      <c r="D1757" s="1487">
        <v>0</v>
      </c>
      <c r="E1757" s="1650">
        <f t="shared" si="27"/>
        <v>4</v>
      </c>
    </row>
    <row r="1758" spans="2:5" ht="16.5" hidden="1" customHeight="1">
      <c r="B1758" s="1486">
        <v>1755</v>
      </c>
      <c r="C1758" s="1487">
        <v>0</v>
      </c>
      <c r="D1758" s="1487">
        <v>0</v>
      </c>
      <c r="E1758" s="1650">
        <f t="shared" si="27"/>
        <v>5</v>
      </c>
    </row>
    <row r="1759" spans="2:5" ht="16.5" hidden="1" customHeight="1">
      <c r="B1759" s="1486">
        <v>1756</v>
      </c>
      <c r="C1759" s="1487">
        <v>0</v>
      </c>
      <c r="D1759" s="1487">
        <v>0</v>
      </c>
      <c r="E1759" s="1650">
        <f t="shared" si="27"/>
        <v>6</v>
      </c>
    </row>
    <row r="1760" spans="2:5" ht="16.5" hidden="1" customHeight="1">
      <c r="B1760" s="1486">
        <v>1757</v>
      </c>
      <c r="C1760" s="1487">
        <v>0</v>
      </c>
      <c r="D1760" s="1487">
        <v>0</v>
      </c>
      <c r="E1760" s="1650">
        <f t="shared" si="27"/>
        <v>7</v>
      </c>
    </row>
    <row r="1761" spans="2:5" ht="16.5" hidden="1" customHeight="1">
      <c r="B1761" s="1486">
        <v>1758</v>
      </c>
      <c r="C1761" s="1487">
        <v>0</v>
      </c>
      <c r="D1761" s="1487">
        <v>0</v>
      </c>
      <c r="E1761" s="1650">
        <f t="shared" si="27"/>
        <v>8</v>
      </c>
    </row>
    <row r="1762" spans="2:5" ht="16.5" hidden="1" customHeight="1">
      <c r="B1762" s="1486">
        <v>1759</v>
      </c>
      <c r="C1762" s="1487">
        <v>0</v>
      </c>
      <c r="D1762" s="1487">
        <v>0</v>
      </c>
      <c r="E1762" s="1650">
        <f t="shared" si="27"/>
        <v>9</v>
      </c>
    </row>
    <row r="1763" spans="2:5" ht="16.5" hidden="1" customHeight="1">
      <c r="B1763" s="1486">
        <v>1760</v>
      </c>
      <c r="C1763" s="1487">
        <v>0</v>
      </c>
      <c r="D1763" s="1487">
        <v>0</v>
      </c>
      <c r="E1763" s="1650">
        <f t="shared" si="27"/>
        <v>10</v>
      </c>
    </row>
    <row r="1764" spans="2:5" ht="16.5" hidden="1" customHeight="1">
      <c r="B1764" s="1486">
        <v>1761</v>
      </c>
      <c r="C1764" s="1487">
        <v>0</v>
      </c>
      <c r="D1764" s="1487">
        <v>0</v>
      </c>
      <c r="E1764" s="1650">
        <f t="shared" si="27"/>
        <v>11</v>
      </c>
    </row>
    <row r="1765" spans="2:5" ht="16.5" hidden="1" customHeight="1">
      <c r="B1765" s="1486">
        <v>1762</v>
      </c>
      <c r="C1765" s="1487">
        <v>0</v>
      </c>
      <c r="D1765" s="1487">
        <v>0</v>
      </c>
      <c r="E1765" s="1650">
        <f t="shared" si="27"/>
        <v>12</v>
      </c>
    </row>
    <row r="1766" spans="2:5" ht="16.5" hidden="1" customHeight="1">
      <c r="B1766" s="1486">
        <v>1763</v>
      </c>
      <c r="C1766" s="1487">
        <v>0</v>
      </c>
      <c r="D1766" s="1487">
        <v>0</v>
      </c>
      <c r="E1766" s="1650">
        <f t="shared" si="27"/>
        <v>13</v>
      </c>
    </row>
    <row r="1767" spans="2:5" ht="16.5" hidden="1" customHeight="1">
      <c r="B1767" s="1486">
        <v>1764</v>
      </c>
      <c r="C1767" s="1487">
        <v>0</v>
      </c>
      <c r="D1767" s="1487">
        <v>0</v>
      </c>
      <c r="E1767" s="1650">
        <f t="shared" si="27"/>
        <v>14</v>
      </c>
    </row>
    <row r="1768" spans="2:5" ht="16.5" hidden="1" customHeight="1">
      <c r="B1768" s="1486">
        <v>1765</v>
      </c>
      <c r="C1768" s="1487">
        <v>0</v>
      </c>
      <c r="D1768" s="1487">
        <v>0</v>
      </c>
      <c r="E1768" s="1650">
        <f t="shared" si="27"/>
        <v>15</v>
      </c>
    </row>
    <row r="1769" spans="2:5" ht="16.5" hidden="1" customHeight="1">
      <c r="B1769" s="1486">
        <v>1766</v>
      </c>
      <c r="C1769" s="1487">
        <v>0</v>
      </c>
      <c r="D1769" s="1487">
        <v>0</v>
      </c>
      <c r="E1769" s="1650">
        <f t="shared" si="27"/>
        <v>16</v>
      </c>
    </row>
    <row r="1770" spans="2:5" ht="16.5" hidden="1" customHeight="1">
      <c r="B1770" s="1486">
        <v>1767</v>
      </c>
      <c r="C1770" s="1487">
        <v>0</v>
      </c>
      <c r="D1770" s="1487">
        <v>0</v>
      </c>
      <c r="E1770" s="1650">
        <f t="shared" si="27"/>
        <v>17</v>
      </c>
    </row>
    <row r="1771" spans="2:5" ht="16.5" hidden="1" customHeight="1">
      <c r="B1771" s="1486">
        <v>1768</v>
      </c>
      <c r="C1771" s="1487">
        <v>0</v>
      </c>
      <c r="D1771" s="1487">
        <v>0</v>
      </c>
      <c r="E1771" s="1650">
        <f t="shared" si="27"/>
        <v>18</v>
      </c>
    </row>
    <row r="1772" spans="2:5" ht="16.5" hidden="1" customHeight="1">
      <c r="B1772" s="1486">
        <v>1769</v>
      </c>
      <c r="C1772" s="1487">
        <v>0</v>
      </c>
      <c r="D1772" s="1487">
        <v>0</v>
      </c>
      <c r="E1772" s="1650">
        <f t="shared" si="27"/>
        <v>19</v>
      </c>
    </row>
    <row r="1773" spans="2:5" ht="16.5" hidden="1" customHeight="1">
      <c r="B1773" s="1486">
        <v>1770</v>
      </c>
      <c r="C1773" s="1487">
        <v>0</v>
      </c>
      <c r="D1773" s="1487">
        <v>0</v>
      </c>
      <c r="E1773" s="1650">
        <f t="shared" si="27"/>
        <v>20</v>
      </c>
    </row>
    <row r="1774" spans="2:5" ht="16.5" hidden="1" customHeight="1">
      <c r="B1774" s="1486">
        <v>1771</v>
      </c>
      <c r="C1774" s="1487">
        <v>0</v>
      </c>
      <c r="D1774" s="1487">
        <v>0</v>
      </c>
      <c r="E1774" s="1650">
        <f t="shared" si="27"/>
        <v>21</v>
      </c>
    </row>
    <row r="1775" spans="2:5" ht="16.5" hidden="1" customHeight="1">
      <c r="B1775" s="1486">
        <v>1772</v>
      </c>
      <c r="C1775" s="1487">
        <v>0</v>
      </c>
      <c r="D1775" s="1487">
        <v>0</v>
      </c>
      <c r="E1775" s="1650">
        <f t="shared" si="27"/>
        <v>22</v>
      </c>
    </row>
    <row r="1776" spans="2:5" ht="16.5" hidden="1" customHeight="1">
      <c r="B1776" s="1486">
        <v>1773</v>
      </c>
      <c r="C1776" s="1487">
        <v>0</v>
      </c>
      <c r="D1776" s="1487">
        <v>0</v>
      </c>
      <c r="E1776" s="1650">
        <f t="shared" si="27"/>
        <v>23</v>
      </c>
    </row>
    <row r="1777" spans="2:5" ht="16.5" hidden="1" customHeight="1">
      <c r="B1777" s="1486">
        <v>1774</v>
      </c>
      <c r="C1777" s="1487">
        <v>0</v>
      </c>
      <c r="D1777" s="1487">
        <v>0</v>
      </c>
      <c r="E1777" s="1650">
        <f t="shared" si="27"/>
        <v>24</v>
      </c>
    </row>
    <row r="1778" spans="2:5" ht="16.5" customHeight="1">
      <c r="B1778" s="1486">
        <v>1775</v>
      </c>
      <c r="C1778" s="1487">
        <v>0</v>
      </c>
      <c r="D1778" s="1487">
        <f>D1728+75</f>
        <v>2700</v>
      </c>
      <c r="E1778" s="1650">
        <f t="shared" si="27"/>
        <v>0</v>
      </c>
    </row>
    <row r="1779" spans="2:5" ht="16.5" hidden="1" customHeight="1">
      <c r="B1779" s="1486">
        <v>1776</v>
      </c>
      <c r="C1779" s="1487">
        <v>0</v>
      </c>
      <c r="D1779" s="1487">
        <v>0</v>
      </c>
      <c r="E1779" s="1650">
        <f t="shared" si="27"/>
        <v>1</v>
      </c>
    </row>
    <row r="1780" spans="2:5" ht="16.5" hidden="1" customHeight="1">
      <c r="B1780" s="1486">
        <v>1777</v>
      </c>
      <c r="C1780" s="1487">
        <v>0</v>
      </c>
      <c r="D1780" s="1487">
        <v>0</v>
      </c>
      <c r="E1780" s="1650">
        <f t="shared" si="27"/>
        <v>2</v>
      </c>
    </row>
    <row r="1781" spans="2:5" ht="16.5" hidden="1" customHeight="1">
      <c r="B1781" s="1486">
        <v>1778</v>
      </c>
      <c r="C1781" s="1487">
        <v>0</v>
      </c>
      <c r="D1781" s="1487">
        <v>0</v>
      </c>
      <c r="E1781" s="1650">
        <f t="shared" si="27"/>
        <v>3</v>
      </c>
    </row>
    <row r="1782" spans="2:5" ht="16.5" hidden="1" customHeight="1">
      <c r="B1782" s="1486">
        <v>1779</v>
      </c>
      <c r="C1782" s="1487">
        <v>0</v>
      </c>
      <c r="D1782" s="1487">
        <v>0</v>
      </c>
      <c r="E1782" s="1650">
        <f t="shared" si="27"/>
        <v>4</v>
      </c>
    </row>
    <row r="1783" spans="2:5" ht="16.5" hidden="1" customHeight="1">
      <c r="B1783" s="1486">
        <v>1780</v>
      </c>
      <c r="C1783" s="1487">
        <v>0</v>
      </c>
      <c r="D1783" s="1487">
        <v>0</v>
      </c>
      <c r="E1783" s="1650">
        <f t="shared" si="27"/>
        <v>5</v>
      </c>
    </row>
    <row r="1784" spans="2:5" ht="16.5" hidden="1" customHeight="1">
      <c r="B1784" s="1486">
        <v>1781</v>
      </c>
      <c r="C1784" s="1487">
        <v>0</v>
      </c>
      <c r="D1784" s="1487">
        <v>0</v>
      </c>
      <c r="E1784" s="1650">
        <f t="shared" si="27"/>
        <v>6</v>
      </c>
    </row>
    <row r="1785" spans="2:5" ht="16.5" hidden="1" customHeight="1">
      <c r="B1785" s="1486">
        <v>1782</v>
      </c>
      <c r="C1785" s="1487">
        <v>0</v>
      </c>
      <c r="D1785" s="1487">
        <v>0</v>
      </c>
      <c r="E1785" s="1650">
        <f t="shared" si="27"/>
        <v>7</v>
      </c>
    </row>
    <row r="1786" spans="2:5" ht="16.5" hidden="1" customHeight="1">
      <c r="B1786" s="1486">
        <v>1783</v>
      </c>
      <c r="C1786" s="1487">
        <v>0</v>
      </c>
      <c r="D1786" s="1487">
        <v>0</v>
      </c>
      <c r="E1786" s="1650">
        <f t="shared" si="27"/>
        <v>8</v>
      </c>
    </row>
    <row r="1787" spans="2:5" ht="16.5" hidden="1" customHeight="1">
      <c r="B1787" s="1486">
        <v>1784</v>
      </c>
      <c r="C1787" s="1487">
        <v>0</v>
      </c>
      <c r="D1787" s="1487">
        <v>0</v>
      </c>
      <c r="E1787" s="1650">
        <f t="shared" si="27"/>
        <v>9</v>
      </c>
    </row>
    <row r="1788" spans="2:5" ht="16.5" hidden="1" customHeight="1">
      <c r="B1788" s="1486">
        <v>1785</v>
      </c>
      <c r="C1788" s="1487">
        <v>0</v>
      </c>
      <c r="D1788" s="1487">
        <v>0</v>
      </c>
      <c r="E1788" s="1650">
        <f t="shared" si="27"/>
        <v>10</v>
      </c>
    </row>
    <row r="1789" spans="2:5" ht="16.5" hidden="1" customHeight="1">
      <c r="B1789" s="1486">
        <v>1786</v>
      </c>
      <c r="C1789" s="1487">
        <v>0</v>
      </c>
      <c r="D1789" s="1487">
        <v>0</v>
      </c>
      <c r="E1789" s="1650">
        <f t="shared" si="27"/>
        <v>11</v>
      </c>
    </row>
    <row r="1790" spans="2:5" ht="16.5" hidden="1" customHeight="1">
      <c r="B1790" s="1486">
        <v>1787</v>
      </c>
      <c r="C1790" s="1487">
        <v>0</v>
      </c>
      <c r="D1790" s="1487">
        <v>0</v>
      </c>
      <c r="E1790" s="1650">
        <f t="shared" si="27"/>
        <v>12</v>
      </c>
    </row>
    <row r="1791" spans="2:5" ht="16.5" hidden="1" customHeight="1">
      <c r="B1791" s="1486">
        <v>1788</v>
      </c>
      <c r="C1791" s="1487">
        <v>0</v>
      </c>
      <c r="D1791" s="1487">
        <v>0</v>
      </c>
      <c r="E1791" s="1650">
        <f t="shared" si="27"/>
        <v>13</v>
      </c>
    </row>
    <row r="1792" spans="2:5" ht="16.5" hidden="1" customHeight="1">
      <c r="B1792" s="1486">
        <v>1789</v>
      </c>
      <c r="C1792" s="1487">
        <v>0</v>
      </c>
      <c r="D1792" s="1487">
        <v>0</v>
      </c>
      <c r="E1792" s="1650">
        <f t="shared" si="27"/>
        <v>14</v>
      </c>
    </row>
    <row r="1793" spans="2:5" ht="16.5" hidden="1" customHeight="1">
      <c r="B1793" s="1486">
        <v>1790</v>
      </c>
      <c r="C1793" s="1487">
        <v>0</v>
      </c>
      <c r="D1793" s="1487">
        <v>0</v>
      </c>
      <c r="E1793" s="1650">
        <f t="shared" si="27"/>
        <v>15</v>
      </c>
    </row>
    <row r="1794" spans="2:5" ht="16.5" hidden="1" customHeight="1">
      <c r="B1794" s="1486">
        <v>1791</v>
      </c>
      <c r="C1794" s="1487">
        <v>0</v>
      </c>
      <c r="D1794" s="1487">
        <v>0</v>
      </c>
      <c r="E1794" s="1650">
        <f t="shared" si="27"/>
        <v>16</v>
      </c>
    </row>
    <row r="1795" spans="2:5" ht="16.5" hidden="1" customHeight="1">
      <c r="B1795" s="1486">
        <v>1792</v>
      </c>
      <c r="C1795" s="1487">
        <v>0</v>
      </c>
      <c r="D1795" s="1487">
        <v>0</v>
      </c>
      <c r="E1795" s="1650">
        <f t="shared" si="27"/>
        <v>17</v>
      </c>
    </row>
    <row r="1796" spans="2:5" ht="16.5" hidden="1" customHeight="1">
      <c r="B1796" s="1486">
        <v>1793</v>
      </c>
      <c r="C1796" s="1487">
        <v>0</v>
      </c>
      <c r="D1796" s="1487">
        <v>0</v>
      </c>
      <c r="E1796" s="1650">
        <f t="shared" ref="E1796:E1859" si="28">MOD(ROW()-3,25)</f>
        <v>18</v>
      </c>
    </row>
    <row r="1797" spans="2:5" ht="16.5" hidden="1" customHeight="1">
      <c r="B1797" s="1486">
        <v>1794</v>
      </c>
      <c r="C1797" s="1487">
        <v>0</v>
      </c>
      <c r="D1797" s="1487">
        <v>0</v>
      </c>
      <c r="E1797" s="1650">
        <f t="shared" si="28"/>
        <v>19</v>
      </c>
    </row>
    <row r="1798" spans="2:5" ht="16.5" hidden="1" customHeight="1">
      <c r="B1798" s="1486">
        <v>1795</v>
      </c>
      <c r="C1798" s="1487">
        <v>0</v>
      </c>
      <c r="D1798" s="1487">
        <v>0</v>
      </c>
      <c r="E1798" s="1650">
        <f t="shared" si="28"/>
        <v>20</v>
      </c>
    </row>
    <row r="1799" spans="2:5" ht="16.5" hidden="1" customHeight="1">
      <c r="B1799" s="1486">
        <v>1796</v>
      </c>
      <c r="C1799" s="1487">
        <v>0</v>
      </c>
      <c r="D1799" s="1487">
        <v>0</v>
      </c>
      <c r="E1799" s="1650">
        <f t="shared" si="28"/>
        <v>21</v>
      </c>
    </row>
    <row r="1800" spans="2:5" ht="16.5" hidden="1" customHeight="1">
      <c r="B1800" s="1486">
        <v>1797</v>
      </c>
      <c r="C1800" s="1487">
        <v>0</v>
      </c>
      <c r="D1800" s="1487">
        <v>0</v>
      </c>
      <c r="E1800" s="1650">
        <f t="shared" si="28"/>
        <v>22</v>
      </c>
    </row>
    <row r="1801" spans="2:5" ht="16.5" hidden="1" customHeight="1">
      <c r="B1801" s="1486">
        <v>1798</v>
      </c>
      <c r="C1801" s="1487">
        <v>0</v>
      </c>
      <c r="D1801" s="1487">
        <v>0</v>
      </c>
      <c r="E1801" s="1650">
        <f t="shared" si="28"/>
        <v>23</v>
      </c>
    </row>
    <row r="1802" spans="2:5" ht="16.5" hidden="1" customHeight="1">
      <c r="B1802" s="1486">
        <v>1799</v>
      </c>
      <c r="C1802" s="1487">
        <v>0</v>
      </c>
      <c r="D1802" s="1487">
        <v>0</v>
      </c>
      <c r="E1802" s="1650">
        <f t="shared" si="28"/>
        <v>24</v>
      </c>
    </row>
    <row r="1803" spans="2:5" ht="16.5" customHeight="1">
      <c r="B1803" s="1486">
        <v>1800</v>
      </c>
      <c r="C1803" s="1487">
        <f>C1753+1250</f>
        <v>45000</v>
      </c>
      <c r="D1803" s="1487">
        <v>0</v>
      </c>
      <c r="E1803" s="1650">
        <f t="shared" si="28"/>
        <v>0</v>
      </c>
    </row>
    <row r="1804" spans="2:5" ht="16.5" hidden="1" customHeight="1">
      <c r="B1804" s="1486">
        <v>1801</v>
      </c>
      <c r="C1804" s="1487">
        <v>0</v>
      </c>
      <c r="D1804" s="1487">
        <v>0</v>
      </c>
      <c r="E1804" s="1650">
        <f t="shared" si="28"/>
        <v>1</v>
      </c>
    </row>
    <row r="1805" spans="2:5" ht="16.5" hidden="1" customHeight="1">
      <c r="B1805" s="1486">
        <v>1802</v>
      </c>
      <c r="C1805" s="1487">
        <v>0</v>
      </c>
      <c r="D1805" s="1487">
        <v>0</v>
      </c>
      <c r="E1805" s="1650">
        <f t="shared" si="28"/>
        <v>2</v>
      </c>
    </row>
    <row r="1806" spans="2:5" ht="16.5" hidden="1" customHeight="1">
      <c r="B1806" s="1486">
        <v>1803</v>
      </c>
      <c r="C1806" s="1487">
        <v>0</v>
      </c>
      <c r="D1806" s="1487">
        <v>0</v>
      </c>
      <c r="E1806" s="1650">
        <f t="shared" si="28"/>
        <v>3</v>
      </c>
    </row>
    <row r="1807" spans="2:5" ht="16.5" hidden="1" customHeight="1">
      <c r="B1807" s="1486">
        <v>1804</v>
      </c>
      <c r="C1807" s="1487">
        <v>0</v>
      </c>
      <c r="D1807" s="1487">
        <v>0</v>
      </c>
      <c r="E1807" s="1650">
        <f t="shared" si="28"/>
        <v>4</v>
      </c>
    </row>
    <row r="1808" spans="2:5" ht="16.5" hidden="1" customHeight="1">
      <c r="B1808" s="1486">
        <v>1805</v>
      </c>
      <c r="C1808" s="1487">
        <v>0</v>
      </c>
      <c r="D1808" s="1487">
        <v>0</v>
      </c>
      <c r="E1808" s="1650">
        <f t="shared" si="28"/>
        <v>5</v>
      </c>
    </row>
    <row r="1809" spans="2:5" ht="16.5" hidden="1" customHeight="1">
      <c r="B1809" s="1486">
        <v>1806</v>
      </c>
      <c r="C1809" s="1487">
        <v>0</v>
      </c>
      <c r="D1809" s="1487">
        <v>0</v>
      </c>
      <c r="E1809" s="1650">
        <f t="shared" si="28"/>
        <v>6</v>
      </c>
    </row>
    <row r="1810" spans="2:5" ht="16.5" hidden="1" customHeight="1">
      <c r="B1810" s="1486">
        <v>1807</v>
      </c>
      <c r="C1810" s="1487">
        <v>0</v>
      </c>
      <c r="D1810" s="1487">
        <v>0</v>
      </c>
      <c r="E1810" s="1650">
        <f t="shared" si="28"/>
        <v>7</v>
      </c>
    </row>
    <row r="1811" spans="2:5" ht="16.5" hidden="1" customHeight="1">
      <c r="B1811" s="1486">
        <v>1808</v>
      </c>
      <c r="C1811" s="1487">
        <v>0</v>
      </c>
      <c r="D1811" s="1487">
        <v>0</v>
      </c>
      <c r="E1811" s="1650">
        <f t="shared" si="28"/>
        <v>8</v>
      </c>
    </row>
    <row r="1812" spans="2:5" ht="16.5" hidden="1" customHeight="1">
      <c r="B1812" s="1486">
        <v>1809</v>
      </c>
      <c r="C1812" s="1487">
        <v>0</v>
      </c>
      <c r="D1812" s="1487">
        <v>0</v>
      </c>
      <c r="E1812" s="1650">
        <f t="shared" si="28"/>
        <v>9</v>
      </c>
    </row>
    <row r="1813" spans="2:5" ht="16.5" hidden="1" customHeight="1">
      <c r="B1813" s="1486">
        <v>1810</v>
      </c>
      <c r="C1813" s="1487">
        <v>0</v>
      </c>
      <c r="D1813" s="1487">
        <v>0</v>
      </c>
      <c r="E1813" s="1650">
        <f t="shared" si="28"/>
        <v>10</v>
      </c>
    </row>
    <row r="1814" spans="2:5" ht="16.5" hidden="1" customHeight="1">
      <c r="B1814" s="1486">
        <v>1811</v>
      </c>
      <c r="C1814" s="1487">
        <v>0</v>
      </c>
      <c r="D1814" s="1487">
        <v>0</v>
      </c>
      <c r="E1814" s="1650">
        <f t="shared" si="28"/>
        <v>11</v>
      </c>
    </row>
    <row r="1815" spans="2:5" ht="16.5" hidden="1" customHeight="1">
      <c r="B1815" s="1486">
        <v>1812</v>
      </c>
      <c r="C1815" s="1487">
        <v>0</v>
      </c>
      <c r="D1815" s="1487">
        <v>0</v>
      </c>
      <c r="E1815" s="1650">
        <f t="shared" si="28"/>
        <v>12</v>
      </c>
    </row>
    <row r="1816" spans="2:5" ht="16.5" hidden="1" customHeight="1">
      <c r="B1816" s="1486">
        <v>1813</v>
      </c>
      <c r="C1816" s="1487">
        <v>0</v>
      </c>
      <c r="D1816" s="1487">
        <v>0</v>
      </c>
      <c r="E1816" s="1650">
        <f t="shared" si="28"/>
        <v>13</v>
      </c>
    </row>
    <row r="1817" spans="2:5" ht="16.5" hidden="1" customHeight="1">
      <c r="B1817" s="1486">
        <v>1814</v>
      </c>
      <c r="C1817" s="1487">
        <v>0</v>
      </c>
      <c r="D1817" s="1487">
        <v>0</v>
      </c>
      <c r="E1817" s="1650">
        <f t="shared" si="28"/>
        <v>14</v>
      </c>
    </row>
    <row r="1818" spans="2:5" ht="16.5" hidden="1" customHeight="1">
      <c r="B1818" s="1486">
        <v>1815</v>
      </c>
      <c r="C1818" s="1487">
        <v>0</v>
      </c>
      <c r="D1818" s="1487">
        <v>0</v>
      </c>
      <c r="E1818" s="1650">
        <f t="shared" si="28"/>
        <v>15</v>
      </c>
    </row>
    <row r="1819" spans="2:5" ht="16.5" hidden="1" customHeight="1">
      <c r="B1819" s="1486">
        <v>1816</v>
      </c>
      <c r="C1819" s="1487">
        <v>0</v>
      </c>
      <c r="D1819" s="1487">
        <v>0</v>
      </c>
      <c r="E1819" s="1650">
        <f t="shared" si="28"/>
        <v>16</v>
      </c>
    </row>
    <row r="1820" spans="2:5" ht="16.5" hidden="1" customHeight="1">
      <c r="B1820" s="1486">
        <v>1817</v>
      </c>
      <c r="C1820" s="1487">
        <v>0</v>
      </c>
      <c r="D1820" s="1487">
        <v>0</v>
      </c>
      <c r="E1820" s="1650">
        <f t="shared" si="28"/>
        <v>17</v>
      </c>
    </row>
    <row r="1821" spans="2:5" ht="16.5" hidden="1" customHeight="1">
      <c r="B1821" s="1486">
        <v>1818</v>
      </c>
      <c r="C1821" s="1487">
        <v>0</v>
      </c>
      <c r="D1821" s="1487">
        <v>0</v>
      </c>
      <c r="E1821" s="1650">
        <f t="shared" si="28"/>
        <v>18</v>
      </c>
    </row>
    <row r="1822" spans="2:5" ht="16.5" hidden="1" customHeight="1">
      <c r="B1822" s="1486">
        <v>1819</v>
      </c>
      <c r="C1822" s="1487">
        <v>0</v>
      </c>
      <c r="D1822" s="1487">
        <v>0</v>
      </c>
      <c r="E1822" s="1650">
        <f t="shared" si="28"/>
        <v>19</v>
      </c>
    </row>
    <row r="1823" spans="2:5" ht="16.5" hidden="1" customHeight="1">
      <c r="B1823" s="1486">
        <v>1820</v>
      </c>
      <c r="C1823" s="1487">
        <v>0</v>
      </c>
      <c r="D1823" s="1487">
        <v>0</v>
      </c>
      <c r="E1823" s="1650">
        <f t="shared" si="28"/>
        <v>20</v>
      </c>
    </row>
    <row r="1824" spans="2:5" ht="16.5" hidden="1" customHeight="1">
      <c r="B1824" s="1486">
        <v>1821</v>
      </c>
      <c r="C1824" s="1487">
        <v>0</v>
      </c>
      <c r="D1824" s="1487">
        <v>0</v>
      </c>
      <c r="E1824" s="1650">
        <f t="shared" si="28"/>
        <v>21</v>
      </c>
    </row>
    <row r="1825" spans="2:5" ht="16.5" hidden="1" customHeight="1">
      <c r="B1825" s="1486">
        <v>1822</v>
      </c>
      <c r="C1825" s="1487">
        <v>0</v>
      </c>
      <c r="D1825" s="1487">
        <v>0</v>
      </c>
      <c r="E1825" s="1650">
        <f t="shared" si="28"/>
        <v>22</v>
      </c>
    </row>
    <row r="1826" spans="2:5" ht="16.5" hidden="1" customHeight="1">
      <c r="B1826" s="1486">
        <v>1823</v>
      </c>
      <c r="C1826" s="1487">
        <v>0</v>
      </c>
      <c r="D1826" s="1487">
        <v>0</v>
      </c>
      <c r="E1826" s="1650">
        <f t="shared" si="28"/>
        <v>23</v>
      </c>
    </row>
    <row r="1827" spans="2:5" ht="16.5" hidden="1" customHeight="1">
      <c r="B1827" s="1486">
        <v>1824</v>
      </c>
      <c r="C1827" s="1487">
        <v>0</v>
      </c>
      <c r="D1827" s="1487">
        <v>0</v>
      </c>
      <c r="E1827" s="1650">
        <f t="shared" si="28"/>
        <v>24</v>
      </c>
    </row>
    <row r="1828" spans="2:5" ht="16.5" customHeight="1">
      <c r="B1828" s="1486">
        <v>1825</v>
      </c>
      <c r="C1828" s="1487">
        <v>0</v>
      </c>
      <c r="D1828" s="1487">
        <f>D1778+75</f>
        <v>2775</v>
      </c>
      <c r="E1828" s="1650">
        <f t="shared" si="28"/>
        <v>0</v>
      </c>
    </row>
    <row r="1829" spans="2:5" ht="16.5" hidden="1" customHeight="1">
      <c r="B1829" s="1486">
        <v>1826</v>
      </c>
      <c r="C1829" s="1487">
        <v>0</v>
      </c>
      <c r="D1829" s="1487">
        <v>0</v>
      </c>
      <c r="E1829" s="1650">
        <f t="shared" si="28"/>
        <v>1</v>
      </c>
    </row>
    <row r="1830" spans="2:5" ht="16.5" hidden="1" customHeight="1">
      <c r="B1830" s="1486">
        <v>1827</v>
      </c>
      <c r="C1830" s="1487">
        <v>0</v>
      </c>
      <c r="D1830" s="1487">
        <v>0</v>
      </c>
      <c r="E1830" s="1650">
        <f t="shared" si="28"/>
        <v>2</v>
      </c>
    </row>
    <row r="1831" spans="2:5" ht="16.5" hidden="1" customHeight="1">
      <c r="B1831" s="1486">
        <v>1828</v>
      </c>
      <c r="C1831" s="1487">
        <v>0</v>
      </c>
      <c r="D1831" s="1487">
        <v>0</v>
      </c>
      <c r="E1831" s="1650">
        <f t="shared" si="28"/>
        <v>3</v>
      </c>
    </row>
    <row r="1832" spans="2:5" ht="16.5" hidden="1" customHeight="1">
      <c r="B1832" s="1486">
        <v>1829</v>
      </c>
      <c r="C1832" s="1487">
        <v>0</v>
      </c>
      <c r="D1832" s="1487">
        <v>0</v>
      </c>
      <c r="E1832" s="1650">
        <f t="shared" si="28"/>
        <v>4</v>
      </c>
    </row>
    <row r="1833" spans="2:5" ht="16.5" hidden="1" customHeight="1">
      <c r="B1833" s="1486">
        <v>1830</v>
      </c>
      <c r="C1833" s="1487">
        <v>0</v>
      </c>
      <c r="D1833" s="1487">
        <v>0</v>
      </c>
      <c r="E1833" s="1650">
        <f t="shared" si="28"/>
        <v>5</v>
      </c>
    </row>
    <row r="1834" spans="2:5" ht="16.5" hidden="1" customHeight="1">
      <c r="B1834" s="1486">
        <v>1831</v>
      </c>
      <c r="C1834" s="1487">
        <v>0</v>
      </c>
      <c r="D1834" s="1487">
        <v>0</v>
      </c>
      <c r="E1834" s="1650">
        <f t="shared" si="28"/>
        <v>6</v>
      </c>
    </row>
    <row r="1835" spans="2:5" ht="16.5" hidden="1" customHeight="1">
      <c r="B1835" s="1486">
        <v>1832</v>
      </c>
      <c r="C1835" s="1487">
        <v>0</v>
      </c>
      <c r="D1835" s="1487">
        <v>0</v>
      </c>
      <c r="E1835" s="1650">
        <f t="shared" si="28"/>
        <v>7</v>
      </c>
    </row>
    <row r="1836" spans="2:5" ht="16.5" hidden="1" customHeight="1">
      <c r="B1836" s="1486">
        <v>1833</v>
      </c>
      <c r="C1836" s="1487">
        <v>0</v>
      </c>
      <c r="D1836" s="1487">
        <v>0</v>
      </c>
      <c r="E1836" s="1650">
        <f t="shared" si="28"/>
        <v>8</v>
      </c>
    </row>
    <row r="1837" spans="2:5" ht="16.5" hidden="1" customHeight="1">
      <c r="B1837" s="1486">
        <v>1834</v>
      </c>
      <c r="C1837" s="1487">
        <v>0</v>
      </c>
      <c r="D1837" s="1487">
        <v>0</v>
      </c>
      <c r="E1837" s="1650">
        <f t="shared" si="28"/>
        <v>9</v>
      </c>
    </row>
    <row r="1838" spans="2:5" ht="16.5" hidden="1" customHeight="1">
      <c r="B1838" s="1486">
        <v>1835</v>
      </c>
      <c r="C1838" s="1487">
        <v>0</v>
      </c>
      <c r="D1838" s="1487">
        <v>0</v>
      </c>
      <c r="E1838" s="1650">
        <f t="shared" si="28"/>
        <v>10</v>
      </c>
    </row>
    <row r="1839" spans="2:5" ht="16.5" hidden="1" customHeight="1">
      <c r="B1839" s="1486">
        <v>1836</v>
      </c>
      <c r="C1839" s="1487">
        <v>0</v>
      </c>
      <c r="D1839" s="1487">
        <v>0</v>
      </c>
      <c r="E1839" s="1650">
        <f t="shared" si="28"/>
        <v>11</v>
      </c>
    </row>
    <row r="1840" spans="2:5" ht="16.5" hidden="1" customHeight="1">
      <c r="B1840" s="1486">
        <v>1837</v>
      </c>
      <c r="C1840" s="1487">
        <v>0</v>
      </c>
      <c r="D1840" s="1487">
        <v>0</v>
      </c>
      <c r="E1840" s="1650">
        <f t="shared" si="28"/>
        <v>12</v>
      </c>
    </row>
    <row r="1841" spans="2:5" ht="16.5" hidden="1" customHeight="1">
      <c r="B1841" s="1486">
        <v>1838</v>
      </c>
      <c r="C1841" s="1487">
        <v>0</v>
      </c>
      <c r="D1841" s="1487">
        <v>0</v>
      </c>
      <c r="E1841" s="1650">
        <f t="shared" si="28"/>
        <v>13</v>
      </c>
    </row>
    <row r="1842" spans="2:5" ht="16.5" hidden="1" customHeight="1">
      <c r="B1842" s="1486">
        <v>1839</v>
      </c>
      <c r="C1842" s="1487">
        <v>0</v>
      </c>
      <c r="D1842" s="1487">
        <v>0</v>
      </c>
      <c r="E1842" s="1650">
        <f t="shared" si="28"/>
        <v>14</v>
      </c>
    </row>
    <row r="1843" spans="2:5" ht="16.5" hidden="1" customHeight="1">
      <c r="B1843" s="1486">
        <v>1840</v>
      </c>
      <c r="C1843" s="1487">
        <v>0</v>
      </c>
      <c r="D1843" s="1487">
        <v>0</v>
      </c>
      <c r="E1843" s="1650">
        <f t="shared" si="28"/>
        <v>15</v>
      </c>
    </row>
    <row r="1844" spans="2:5" ht="16.5" hidden="1" customHeight="1">
      <c r="B1844" s="1486">
        <v>1841</v>
      </c>
      <c r="C1844" s="1487">
        <v>0</v>
      </c>
      <c r="D1844" s="1487">
        <v>0</v>
      </c>
      <c r="E1844" s="1650">
        <f t="shared" si="28"/>
        <v>16</v>
      </c>
    </row>
    <row r="1845" spans="2:5" ht="16.5" hidden="1" customHeight="1">
      <c r="B1845" s="1486">
        <v>1842</v>
      </c>
      <c r="C1845" s="1487">
        <v>0</v>
      </c>
      <c r="D1845" s="1487">
        <v>0</v>
      </c>
      <c r="E1845" s="1650">
        <f t="shared" si="28"/>
        <v>17</v>
      </c>
    </row>
    <row r="1846" spans="2:5" ht="16.5" hidden="1" customHeight="1">
      <c r="B1846" s="1486">
        <v>1843</v>
      </c>
      <c r="C1846" s="1487">
        <v>0</v>
      </c>
      <c r="D1846" s="1487">
        <v>0</v>
      </c>
      <c r="E1846" s="1650">
        <f t="shared" si="28"/>
        <v>18</v>
      </c>
    </row>
    <row r="1847" spans="2:5" ht="16.5" hidden="1" customHeight="1">
      <c r="B1847" s="1486">
        <v>1844</v>
      </c>
      <c r="C1847" s="1487">
        <v>0</v>
      </c>
      <c r="D1847" s="1487">
        <v>0</v>
      </c>
      <c r="E1847" s="1650">
        <f t="shared" si="28"/>
        <v>19</v>
      </c>
    </row>
    <row r="1848" spans="2:5" ht="16.5" hidden="1" customHeight="1">
      <c r="B1848" s="1486">
        <v>1845</v>
      </c>
      <c r="C1848" s="1487">
        <v>0</v>
      </c>
      <c r="D1848" s="1487">
        <v>0</v>
      </c>
      <c r="E1848" s="1650">
        <f t="shared" si="28"/>
        <v>20</v>
      </c>
    </row>
    <row r="1849" spans="2:5" ht="16.5" hidden="1" customHeight="1">
      <c r="B1849" s="1486">
        <v>1846</v>
      </c>
      <c r="C1849" s="1487">
        <v>0</v>
      </c>
      <c r="D1849" s="1487">
        <v>0</v>
      </c>
      <c r="E1849" s="1650">
        <f t="shared" si="28"/>
        <v>21</v>
      </c>
    </row>
    <row r="1850" spans="2:5" ht="16.5" hidden="1" customHeight="1">
      <c r="B1850" s="1486">
        <v>1847</v>
      </c>
      <c r="C1850" s="1487">
        <v>0</v>
      </c>
      <c r="D1850" s="1487">
        <v>0</v>
      </c>
      <c r="E1850" s="1650">
        <f t="shared" si="28"/>
        <v>22</v>
      </c>
    </row>
    <row r="1851" spans="2:5" ht="16.5" hidden="1" customHeight="1">
      <c r="B1851" s="1486">
        <v>1848</v>
      </c>
      <c r="C1851" s="1487">
        <v>0</v>
      </c>
      <c r="D1851" s="1487">
        <v>0</v>
      </c>
      <c r="E1851" s="1650">
        <f t="shared" si="28"/>
        <v>23</v>
      </c>
    </row>
    <row r="1852" spans="2:5" ht="16.5" hidden="1" customHeight="1">
      <c r="B1852" s="1486">
        <v>1849</v>
      </c>
      <c r="C1852" s="1487">
        <v>0</v>
      </c>
      <c r="D1852" s="1487">
        <v>0</v>
      </c>
      <c r="E1852" s="1650">
        <f t="shared" si="28"/>
        <v>24</v>
      </c>
    </row>
    <row r="1853" spans="2:5" ht="16.5" customHeight="1">
      <c r="B1853" s="1486">
        <v>1850</v>
      </c>
      <c r="C1853" s="1487">
        <f>C1803+1250</f>
        <v>46250</v>
      </c>
      <c r="D1853" s="1487">
        <v>0</v>
      </c>
      <c r="E1853" s="1650">
        <f t="shared" si="28"/>
        <v>0</v>
      </c>
    </row>
    <row r="1854" spans="2:5" ht="16.5" hidden="1" customHeight="1">
      <c r="B1854" s="1486">
        <v>1851</v>
      </c>
      <c r="C1854" s="1487">
        <v>0</v>
      </c>
      <c r="D1854" s="1487">
        <v>0</v>
      </c>
      <c r="E1854" s="1650">
        <f t="shared" si="28"/>
        <v>1</v>
      </c>
    </row>
    <row r="1855" spans="2:5" ht="16.5" hidden="1" customHeight="1">
      <c r="B1855" s="1486">
        <v>1852</v>
      </c>
      <c r="C1855" s="1487">
        <v>0</v>
      </c>
      <c r="D1855" s="1487">
        <v>0</v>
      </c>
      <c r="E1855" s="1650">
        <f t="shared" si="28"/>
        <v>2</v>
      </c>
    </row>
    <row r="1856" spans="2:5" ht="16.5" hidden="1" customHeight="1">
      <c r="B1856" s="1486">
        <v>1853</v>
      </c>
      <c r="C1856" s="1487">
        <v>0</v>
      </c>
      <c r="D1856" s="1487">
        <v>0</v>
      </c>
      <c r="E1856" s="1650">
        <f t="shared" si="28"/>
        <v>3</v>
      </c>
    </row>
    <row r="1857" spans="2:5" ht="16.5" hidden="1" customHeight="1">
      <c r="B1857" s="1486">
        <v>1854</v>
      </c>
      <c r="C1857" s="1487">
        <v>0</v>
      </c>
      <c r="D1857" s="1487">
        <v>0</v>
      </c>
      <c r="E1857" s="1650">
        <f t="shared" si="28"/>
        <v>4</v>
      </c>
    </row>
    <row r="1858" spans="2:5" ht="16.5" hidden="1" customHeight="1">
      <c r="B1858" s="1486">
        <v>1855</v>
      </c>
      <c r="C1858" s="1487">
        <v>0</v>
      </c>
      <c r="D1858" s="1487">
        <v>0</v>
      </c>
      <c r="E1858" s="1650">
        <f t="shared" si="28"/>
        <v>5</v>
      </c>
    </row>
    <row r="1859" spans="2:5" ht="16.5" hidden="1" customHeight="1">
      <c r="B1859" s="1486">
        <v>1856</v>
      </c>
      <c r="C1859" s="1487">
        <v>0</v>
      </c>
      <c r="D1859" s="1487">
        <v>0</v>
      </c>
      <c r="E1859" s="1650">
        <f t="shared" si="28"/>
        <v>6</v>
      </c>
    </row>
    <row r="1860" spans="2:5" ht="16.5" hidden="1" customHeight="1">
      <c r="B1860" s="1486">
        <v>1857</v>
      </c>
      <c r="C1860" s="1487">
        <v>0</v>
      </c>
      <c r="D1860" s="1487">
        <v>0</v>
      </c>
      <c r="E1860" s="1650">
        <f t="shared" ref="E1860:E1923" si="29">MOD(ROW()-3,25)</f>
        <v>7</v>
      </c>
    </row>
    <row r="1861" spans="2:5" ht="16.5" hidden="1" customHeight="1">
      <c r="B1861" s="1486">
        <v>1858</v>
      </c>
      <c r="C1861" s="1487">
        <v>0</v>
      </c>
      <c r="D1861" s="1487">
        <v>0</v>
      </c>
      <c r="E1861" s="1650">
        <f t="shared" si="29"/>
        <v>8</v>
      </c>
    </row>
    <row r="1862" spans="2:5" ht="16.5" hidden="1" customHeight="1">
      <c r="B1862" s="1486">
        <v>1859</v>
      </c>
      <c r="C1862" s="1487">
        <v>0</v>
      </c>
      <c r="D1862" s="1487">
        <v>0</v>
      </c>
      <c r="E1862" s="1650">
        <f t="shared" si="29"/>
        <v>9</v>
      </c>
    </row>
    <row r="1863" spans="2:5" ht="16.5" hidden="1" customHeight="1">
      <c r="B1863" s="1486">
        <v>1860</v>
      </c>
      <c r="C1863" s="1487">
        <v>0</v>
      </c>
      <c r="D1863" s="1487">
        <v>0</v>
      </c>
      <c r="E1863" s="1650">
        <f t="shared" si="29"/>
        <v>10</v>
      </c>
    </row>
    <row r="1864" spans="2:5" ht="16.5" hidden="1" customHeight="1">
      <c r="B1864" s="1486">
        <v>1861</v>
      </c>
      <c r="C1864" s="1487">
        <v>0</v>
      </c>
      <c r="D1864" s="1487">
        <v>0</v>
      </c>
      <c r="E1864" s="1650">
        <f t="shared" si="29"/>
        <v>11</v>
      </c>
    </row>
    <row r="1865" spans="2:5" ht="16.5" hidden="1" customHeight="1">
      <c r="B1865" s="1486">
        <v>1862</v>
      </c>
      <c r="C1865" s="1487">
        <v>0</v>
      </c>
      <c r="D1865" s="1487">
        <v>0</v>
      </c>
      <c r="E1865" s="1650">
        <f t="shared" si="29"/>
        <v>12</v>
      </c>
    </row>
    <row r="1866" spans="2:5" ht="16.5" hidden="1" customHeight="1">
      <c r="B1866" s="1486">
        <v>1863</v>
      </c>
      <c r="C1866" s="1487">
        <v>0</v>
      </c>
      <c r="D1866" s="1487">
        <v>0</v>
      </c>
      <c r="E1866" s="1650">
        <f t="shared" si="29"/>
        <v>13</v>
      </c>
    </row>
    <row r="1867" spans="2:5" ht="16.5" hidden="1" customHeight="1">
      <c r="B1867" s="1486">
        <v>1864</v>
      </c>
      <c r="C1867" s="1487">
        <v>0</v>
      </c>
      <c r="D1867" s="1487">
        <v>0</v>
      </c>
      <c r="E1867" s="1650">
        <f t="shared" si="29"/>
        <v>14</v>
      </c>
    </row>
    <row r="1868" spans="2:5" ht="16.5" hidden="1" customHeight="1">
      <c r="B1868" s="1486">
        <v>1865</v>
      </c>
      <c r="C1868" s="1487">
        <v>0</v>
      </c>
      <c r="D1868" s="1487">
        <v>0</v>
      </c>
      <c r="E1868" s="1650">
        <f t="shared" si="29"/>
        <v>15</v>
      </c>
    </row>
    <row r="1869" spans="2:5" ht="16.5" hidden="1" customHeight="1">
      <c r="B1869" s="1486">
        <v>1866</v>
      </c>
      <c r="C1869" s="1487">
        <v>0</v>
      </c>
      <c r="D1869" s="1487">
        <v>0</v>
      </c>
      <c r="E1869" s="1650">
        <f t="shared" si="29"/>
        <v>16</v>
      </c>
    </row>
    <row r="1870" spans="2:5" ht="16.5" hidden="1" customHeight="1">
      <c r="B1870" s="1486">
        <v>1867</v>
      </c>
      <c r="C1870" s="1487">
        <v>0</v>
      </c>
      <c r="D1870" s="1487">
        <v>0</v>
      </c>
      <c r="E1870" s="1650">
        <f t="shared" si="29"/>
        <v>17</v>
      </c>
    </row>
    <row r="1871" spans="2:5" ht="16.5" hidden="1" customHeight="1">
      <c r="B1871" s="1486">
        <v>1868</v>
      </c>
      <c r="C1871" s="1487">
        <v>0</v>
      </c>
      <c r="D1871" s="1487">
        <v>0</v>
      </c>
      <c r="E1871" s="1650">
        <f t="shared" si="29"/>
        <v>18</v>
      </c>
    </row>
    <row r="1872" spans="2:5" ht="16.5" hidden="1" customHeight="1">
      <c r="B1872" s="1486">
        <v>1869</v>
      </c>
      <c r="C1872" s="1487">
        <v>0</v>
      </c>
      <c r="D1872" s="1487">
        <v>0</v>
      </c>
      <c r="E1872" s="1650">
        <f t="shared" si="29"/>
        <v>19</v>
      </c>
    </row>
    <row r="1873" spans="2:5" ht="16.5" hidden="1" customHeight="1">
      <c r="B1873" s="1486">
        <v>1870</v>
      </c>
      <c r="C1873" s="1487">
        <v>0</v>
      </c>
      <c r="D1873" s="1487">
        <v>0</v>
      </c>
      <c r="E1873" s="1650">
        <f t="shared" si="29"/>
        <v>20</v>
      </c>
    </row>
    <row r="1874" spans="2:5" ht="16.5" hidden="1" customHeight="1">
      <c r="B1874" s="1486">
        <v>1871</v>
      </c>
      <c r="C1874" s="1487">
        <v>0</v>
      </c>
      <c r="D1874" s="1487">
        <v>0</v>
      </c>
      <c r="E1874" s="1650">
        <f t="shared" si="29"/>
        <v>21</v>
      </c>
    </row>
    <row r="1875" spans="2:5" ht="16.5" hidden="1" customHeight="1">
      <c r="B1875" s="1486">
        <v>1872</v>
      </c>
      <c r="C1875" s="1487">
        <v>0</v>
      </c>
      <c r="D1875" s="1487">
        <v>0</v>
      </c>
      <c r="E1875" s="1650">
        <f t="shared" si="29"/>
        <v>22</v>
      </c>
    </row>
    <row r="1876" spans="2:5" ht="16.5" hidden="1" customHeight="1">
      <c r="B1876" s="1486">
        <v>1873</v>
      </c>
      <c r="C1876" s="1487">
        <v>0</v>
      </c>
      <c r="D1876" s="1487">
        <v>0</v>
      </c>
      <c r="E1876" s="1650">
        <f t="shared" si="29"/>
        <v>23</v>
      </c>
    </row>
    <row r="1877" spans="2:5" ht="16.5" hidden="1" customHeight="1">
      <c r="B1877" s="1486">
        <v>1874</v>
      </c>
      <c r="C1877" s="1487">
        <v>0</v>
      </c>
      <c r="D1877" s="1487">
        <v>0</v>
      </c>
      <c r="E1877" s="1650">
        <f t="shared" si="29"/>
        <v>24</v>
      </c>
    </row>
    <row r="1878" spans="2:5" ht="16.5" customHeight="1">
      <c r="B1878" s="1486">
        <v>1875</v>
      </c>
      <c r="C1878" s="1487">
        <v>0</v>
      </c>
      <c r="D1878" s="1487">
        <f>D1828+75</f>
        <v>2850</v>
      </c>
      <c r="E1878" s="1650">
        <f t="shared" si="29"/>
        <v>0</v>
      </c>
    </row>
    <row r="1879" spans="2:5" ht="16.5" hidden="1" customHeight="1">
      <c r="B1879" s="1486">
        <v>1876</v>
      </c>
      <c r="C1879" s="1487">
        <v>0</v>
      </c>
      <c r="D1879" s="1487">
        <v>0</v>
      </c>
      <c r="E1879" s="1650">
        <f t="shared" si="29"/>
        <v>1</v>
      </c>
    </row>
    <row r="1880" spans="2:5" ht="16.5" hidden="1" customHeight="1">
      <c r="B1880" s="1486">
        <v>1877</v>
      </c>
      <c r="C1880" s="1487">
        <v>0</v>
      </c>
      <c r="D1880" s="1487">
        <v>0</v>
      </c>
      <c r="E1880" s="1650">
        <f t="shared" si="29"/>
        <v>2</v>
      </c>
    </row>
    <row r="1881" spans="2:5" ht="16.5" hidden="1" customHeight="1">
      <c r="B1881" s="1486">
        <v>1878</v>
      </c>
      <c r="C1881" s="1487">
        <v>0</v>
      </c>
      <c r="D1881" s="1487">
        <v>0</v>
      </c>
      <c r="E1881" s="1650">
        <f t="shared" si="29"/>
        <v>3</v>
      </c>
    </row>
    <row r="1882" spans="2:5" ht="16.5" hidden="1" customHeight="1">
      <c r="B1882" s="1486">
        <v>1879</v>
      </c>
      <c r="C1882" s="1487">
        <v>0</v>
      </c>
      <c r="D1882" s="1487">
        <v>0</v>
      </c>
      <c r="E1882" s="1650">
        <f t="shared" si="29"/>
        <v>4</v>
      </c>
    </row>
    <row r="1883" spans="2:5" ht="16.5" hidden="1" customHeight="1">
      <c r="B1883" s="1486">
        <v>1880</v>
      </c>
      <c r="C1883" s="1487">
        <v>0</v>
      </c>
      <c r="D1883" s="1487">
        <v>0</v>
      </c>
      <c r="E1883" s="1650">
        <f t="shared" si="29"/>
        <v>5</v>
      </c>
    </row>
    <row r="1884" spans="2:5" ht="16.5" hidden="1" customHeight="1">
      <c r="B1884" s="1486">
        <v>1881</v>
      </c>
      <c r="C1884" s="1487">
        <v>0</v>
      </c>
      <c r="D1884" s="1487">
        <v>0</v>
      </c>
      <c r="E1884" s="1650">
        <f t="shared" si="29"/>
        <v>6</v>
      </c>
    </row>
    <row r="1885" spans="2:5" ht="16.5" hidden="1" customHeight="1">
      <c r="B1885" s="1486">
        <v>1882</v>
      </c>
      <c r="C1885" s="1487">
        <v>0</v>
      </c>
      <c r="D1885" s="1487">
        <v>0</v>
      </c>
      <c r="E1885" s="1650">
        <f t="shared" si="29"/>
        <v>7</v>
      </c>
    </row>
    <row r="1886" spans="2:5" ht="16.5" hidden="1" customHeight="1">
      <c r="B1886" s="1486">
        <v>1883</v>
      </c>
      <c r="C1886" s="1487">
        <v>0</v>
      </c>
      <c r="D1886" s="1487">
        <v>0</v>
      </c>
      <c r="E1886" s="1650">
        <f t="shared" si="29"/>
        <v>8</v>
      </c>
    </row>
    <row r="1887" spans="2:5" ht="16.5" hidden="1" customHeight="1">
      <c r="B1887" s="1486">
        <v>1884</v>
      </c>
      <c r="C1887" s="1487">
        <v>0</v>
      </c>
      <c r="D1887" s="1487">
        <v>0</v>
      </c>
      <c r="E1887" s="1650">
        <f t="shared" si="29"/>
        <v>9</v>
      </c>
    </row>
    <row r="1888" spans="2:5" ht="16.5" hidden="1" customHeight="1">
      <c r="B1888" s="1486">
        <v>1885</v>
      </c>
      <c r="C1888" s="1487">
        <v>0</v>
      </c>
      <c r="D1888" s="1487">
        <v>0</v>
      </c>
      <c r="E1888" s="1650">
        <f t="shared" si="29"/>
        <v>10</v>
      </c>
    </row>
    <row r="1889" spans="2:5" ht="16.5" hidden="1" customHeight="1">
      <c r="B1889" s="1486">
        <v>1886</v>
      </c>
      <c r="C1889" s="1487">
        <v>0</v>
      </c>
      <c r="D1889" s="1487">
        <v>0</v>
      </c>
      <c r="E1889" s="1650">
        <f t="shared" si="29"/>
        <v>11</v>
      </c>
    </row>
    <row r="1890" spans="2:5" ht="16.5" hidden="1" customHeight="1">
      <c r="B1890" s="1486">
        <v>1887</v>
      </c>
      <c r="C1890" s="1487">
        <v>0</v>
      </c>
      <c r="D1890" s="1487">
        <v>0</v>
      </c>
      <c r="E1890" s="1650">
        <f t="shared" si="29"/>
        <v>12</v>
      </c>
    </row>
    <row r="1891" spans="2:5" ht="16.5" hidden="1" customHeight="1">
      <c r="B1891" s="1486">
        <v>1888</v>
      </c>
      <c r="C1891" s="1487">
        <v>0</v>
      </c>
      <c r="D1891" s="1487">
        <v>0</v>
      </c>
      <c r="E1891" s="1650">
        <f t="shared" si="29"/>
        <v>13</v>
      </c>
    </row>
    <row r="1892" spans="2:5" ht="16.5" hidden="1" customHeight="1">
      <c r="B1892" s="1486">
        <v>1889</v>
      </c>
      <c r="C1892" s="1487">
        <v>0</v>
      </c>
      <c r="D1892" s="1487">
        <v>0</v>
      </c>
      <c r="E1892" s="1650">
        <f t="shared" si="29"/>
        <v>14</v>
      </c>
    </row>
    <row r="1893" spans="2:5" ht="16.5" hidden="1" customHeight="1">
      <c r="B1893" s="1486">
        <v>1890</v>
      </c>
      <c r="C1893" s="1487">
        <v>0</v>
      </c>
      <c r="D1893" s="1487">
        <v>0</v>
      </c>
      <c r="E1893" s="1650">
        <f t="shared" si="29"/>
        <v>15</v>
      </c>
    </row>
    <row r="1894" spans="2:5" ht="16.5" hidden="1" customHeight="1">
      <c r="B1894" s="1486">
        <v>1891</v>
      </c>
      <c r="C1894" s="1487">
        <v>0</v>
      </c>
      <c r="D1894" s="1487">
        <v>0</v>
      </c>
      <c r="E1894" s="1650">
        <f t="shared" si="29"/>
        <v>16</v>
      </c>
    </row>
    <row r="1895" spans="2:5" ht="16.5" hidden="1" customHeight="1">
      <c r="B1895" s="1486">
        <v>1892</v>
      </c>
      <c r="C1895" s="1487">
        <v>0</v>
      </c>
      <c r="D1895" s="1487">
        <v>0</v>
      </c>
      <c r="E1895" s="1650">
        <f t="shared" si="29"/>
        <v>17</v>
      </c>
    </row>
    <row r="1896" spans="2:5" ht="16.5" hidden="1" customHeight="1">
      <c r="B1896" s="1486">
        <v>1893</v>
      </c>
      <c r="C1896" s="1487">
        <v>0</v>
      </c>
      <c r="D1896" s="1487">
        <v>0</v>
      </c>
      <c r="E1896" s="1650">
        <f t="shared" si="29"/>
        <v>18</v>
      </c>
    </row>
    <row r="1897" spans="2:5" ht="16.5" hidden="1" customHeight="1">
      <c r="B1897" s="1486">
        <v>1894</v>
      </c>
      <c r="C1897" s="1487">
        <v>0</v>
      </c>
      <c r="D1897" s="1487">
        <v>0</v>
      </c>
      <c r="E1897" s="1650">
        <f t="shared" si="29"/>
        <v>19</v>
      </c>
    </row>
    <row r="1898" spans="2:5" ht="16.5" hidden="1" customHeight="1">
      <c r="B1898" s="1486">
        <v>1895</v>
      </c>
      <c r="C1898" s="1487">
        <v>0</v>
      </c>
      <c r="D1898" s="1487">
        <v>0</v>
      </c>
      <c r="E1898" s="1650">
        <f t="shared" si="29"/>
        <v>20</v>
      </c>
    </row>
    <row r="1899" spans="2:5" ht="16.5" hidden="1" customHeight="1">
      <c r="B1899" s="1486">
        <v>1896</v>
      </c>
      <c r="C1899" s="1487">
        <v>0</v>
      </c>
      <c r="D1899" s="1487">
        <v>0</v>
      </c>
      <c r="E1899" s="1650">
        <f t="shared" si="29"/>
        <v>21</v>
      </c>
    </row>
    <row r="1900" spans="2:5" ht="16.5" hidden="1" customHeight="1">
      <c r="B1900" s="1486">
        <v>1897</v>
      </c>
      <c r="C1900" s="1487">
        <v>0</v>
      </c>
      <c r="D1900" s="1487">
        <v>0</v>
      </c>
      <c r="E1900" s="1650">
        <f t="shared" si="29"/>
        <v>22</v>
      </c>
    </row>
    <row r="1901" spans="2:5" ht="16.5" hidden="1" customHeight="1">
      <c r="B1901" s="1486">
        <v>1898</v>
      </c>
      <c r="C1901" s="1487">
        <v>0</v>
      </c>
      <c r="D1901" s="1487">
        <v>0</v>
      </c>
      <c r="E1901" s="1650">
        <f t="shared" si="29"/>
        <v>23</v>
      </c>
    </row>
    <row r="1902" spans="2:5" ht="16.5" hidden="1" customHeight="1">
      <c r="B1902" s="1486">
        <v>1899</v>
      </c>
      <c r="C1902" s="1487">
        <v>0</v>
      </c>
      <c r="D1902" s="1487">
        <v>0</v>
      </c>
      <c r="E1902" s="1650">
        <f t="shared" si="29"/>
        <v>24</v>
      </c>
    </row>
    <row r="1903" spans="2:5" ht="16.5" customHeight="1">
      <c r="B1903" s="1486">
        <v>1900</v>
      </c>
      <c r="C1903" s="1487">
        <f>C1853+1250</f>
        <v>47500</v>
      </c>
      <c r="D1903" s="1487">
        <v>0</v>
      </c>
      <c r="E1903" s="1650">
        <f t="shared" si="29"/>
        <v>0</v>
      </c>
    </row>
    <row r="1904" spans="2:5" ht="16.5" hidden="1" customHeight="1">
      <c r="B1904" s="1486">
        <v>1901</v>
      </c>
      <c r="C1904" s="1487">
        <v>0</v>
      </c>
      <c r="D1904" s="1487">
        <v>0</v>
      </c>
      <c r="E1904" s="1650">
        <f t="shared" si="29"/>
        <v>1</v>
      </c>
    </row>
    <row r="1905" spans="2:5" ht="16.5" hidden="1" customHeight="1">
      <c r="B1905" s="1486">
        <v>1902</v>
      </c>
      <c r="C1905" s="1487">
        <v>0</v>
      </c>
      <c r="D1905" s="1487">
        <v>0</v>
      </c>
      <c r="E1905" s="1650">
        <f t="shared" si="29"/>
        <v>2</v>
      </c>
    </row>
    <row r="1906" spans="2:5" ht="16.5" hidden="1" customHeight="1">
      <c r="B1906" s="1486">
        <v>1903</v>
      </c>
      <c r="C1906" s="1487">
        <v>0</v>
      </c>
      <c r="D1906" s="1487">
        <v>0</v>
      </c>
      <c r="E1906" s="1650">
        <f t="shared" si="29"/>
        <v>3</v>
      </c>
    </row>
    <row r="1907" spans="2:5" ht="16.5" hidden="1" customHeight="1">
      <c r="B1907" s="1486">
        <v>1904</v>
      </c>
      <c r="C1907" s="1487">
        <v>0</v>
      </c>
      <c r="D1907" s="1487">
        <v>0</v>
      </c>
      <c r="E1907" s="1650">
        <f t="shared" si="29"/>
        <v>4</v>
      </c>
    </row>
    <row r="1908" spans="2:5" ht="16.5" hidden="1" customHeight="1">
      <c r="B1908" s="1486">
        <v>1905</v>
      </c>
      <c r="C1908" s="1487">
        <v>0</v>
      </c>
      <c r="D1908" s="1487">
        <v>0</v>
      </c>
      <c r="E1908" s="1650">
        <f t="shared" si="29"/>
        <v>5</v>
      </c>
    </row>
    <row r="1909" spans="2:5" ht="16.5" hidden="1" customHeight="1">
      <c r="B1909" s="1486">
        <v>1906</v>
      </c>
      <c r="C1909" s="1487">
        <v>0</v>
      </c>
      <c r="D1909" s="1487">
        <v>0</v>
      </c>
      <c r="E1909" s="1650">
        <f t="shared" si="29"/>
        <v>6</v>
      </c>
    </row>
    <row r="1910" spans="2:5" ht="16.5" hidden="1" customHeight="1">
      <c r="B1910" s="1486">
        <v>1907</v>
      </c>
      <c r="C1910" s="1487">
        <v>0</v>
      </c>
      <c r="D1910" s="1487">
        <v>0</v>
      </c>
      <c r="E1910" s="1650">
        <f t="shared" si="29"/>
        <v>7</v>
      </c>
    </row>
    <row r="1911" spans="2:5" ht="16.5" hidden="1" customHeight="1">
      <c r="B1911" s="1486">
        <v>1908</v>
      </c>
      <c r="C1911" s="1487">
        <v>0</v>
      </c>
      <c r="D1911" s="1487">
        <v>0</v>
      </c>
      <c r="E1911" s="1650">
        <f t="shared" si="29"/>
        <v>8</v>
      </c>
    </row>
    <row r="1912" spans="2:5" ht="16.5" hidden="1" customHeight="1">
      <c r="B1912" s="1486">
        <v>1909</v>
      </c>
      <c r="C1912" s="1487">
        <v>0</v>
      </c>
      <c r="D1912" s="1487">
        <v>0</v>
      </c>
      <c r="E1912" s="1650">
        <f t="shared" si="29"/>
        <v>9</v>
      </c>
    </row>
    <row r="1913" spans="2:5" ht="16.5" hidden="1" customHeight="1">
      <c r="B1913" s="1486">
        <v>1910</v>
      </c>
      <c r="C1913" s="1487">
        <v>0</v>
      </c>
      <c r="D1913" s="1487">
        <v>0</v>
      </c>
      <c r="E1913" s="1650">
        <f t="shared" si="29"/>
        <v>10</v>
      </c>
    </row>
    <row r="1914" spans="2:5" ht="16.5" hidden="1" customHeight="1">
      <c r="B1914" s="1486">
        <v>1911</v>
      </c>
      <c r="C1914" s="1487">
        <v>0</v>
      </c>
      <c r="D1914" s="1487">
        <v>0</v>
      </c>
      <c r="E1914" s="1650">
        <f t="shared" si="29"/>
        <v>11</v>
      </c>
    </row>
    <row r="1915" spans="2:5" ht="16.5" hidden="1" customHeight="1">
      <c r="B1915" s="1486">
        <v>1912</v>
      </c>
      <c r="C1915" s="1487">
        <v>0</v>
      </c>
      <c r="D1915" s="1487">
        <v>0</v>
      </c>
      <c r="E1915" s="1650">
        <f t="shared" si="29"/>
        <v>12</v>
      </c>
    </row>
    <row r="1916" spans="2:5" ht="16.5" hidden="1" customHeight="1">
      <c r="B1916" s="1486">
        <v>1913</v>
      </c>
      <c r="C1916" s="1487">
        <v>0</v>
      </c>
      <c r="D1916" s="1487">
        <v>0</v>
      </c>
      <c r="E1916" s="1650">
        <f t="shared" si="29"/>
        <v>13</v>
      </c>
    </row>
    <row r="1917" spans="2:5" ht="16.5" hidden="1" customHeight="1">
      <c r="B1917" s="1486">
        <v>1914</v>
      </c>
      <c r="C1917" s="1487">
        <v>0</v>
      </c>
      <c r="D1917" s="1487">
        <v>0</v>
      </c>
      <c r="E1917" s="1650">
        <f t="shared" si="29"/>
        <v>14</v>
      </c>
    </row>
    <row r="1918" spans="2:5" ht="16.5" hidden="1" customHeight="1">
      <c r="B1918" s="1486">
        <v>1915</v>
      </c>
      <c r="C1918" s="1487">
        <v>0</v>
      </c>
      <c r="D1918" s="1487">
        <v>0</v>
      </c>
      <c r="E1918" s="1650">
        <f t="shared" si="29"/>
        <v>15</v>
      </c>
    </row>
    <row r="1919" spans="2:5" ht="16.5" hidden="1" customHeight="1">
      <c r="B1919" s="1486">
        <v>1916</v>
      </c>
      <c r="C1919" s="1487">
        <v>0</v>
      </c>
      <c r="D1919" s="1487">
        <v>0</v>
      </c>
      <c r="E1919" s="1650">
        <f t="shared" si="29"/>
        <v>16</v>
      </c>
    </row>
    <row r="1920" spans="2:5" ht="16.5" hidden="1" customHeight="1">
      <c r="B1920" s="1486">
        <v>1917</v>
      </c>
      <c r="C1920" s="1487">
        <v>0</v>
      </c>
      <c r="D1920" s="1487">
        <v>0</v>
      </c>
      <c r="E1920" s="1650">
        <f t="shared" si="29"/>
        <v>17</v>
      </c>
    </row>
    <row r="1921" spans="2:5" ht="16.5" hidden="1" customHeight="1">
      <c r="B1921" s="1486">
        <v>1918</v>
      </c>
      <c r="C1921" s="1487">
        <v>0</v>
      </c>
      <c r="D1921" s="1487">
        <v>0</v>
      </c>
      <c r="E1921" s="1650">
        <f t="shared" si="29"/>
        <v>18</v>
      </c>
    </row>
    <row r="1922" spans="2:5" ht="16.5" hidden="1" customHeight="1">
      <c r="B1922" s="1486">
        <v>1919</v>
      </c>
      <c r="C1922" s="1487">
        <v>0</v>
      </c>
      <c r="D1922" s="1487">
        <v>0</v>
      </c>
      <c r="E1922" s="1650">
        <f t="shared" si="29"/>
        <v>19</v>
      </c>
    </row>
    <row r="1923" spans="2:5" ht="16.5" hidden="1" customHeight="1">
      <c r="B1923" s="1486">
        <v>1920</v>
      </c>
      <c r="C1923" s="1487">
        <v>0</v>
      </c>
      <c r="D1923" s="1487">
        <v>0</v>
      </c>
      <c r="E1923" s="1650">
        <f t="shared" si="29"/>
        <v>20</v>
      </c>
    </row>
    <row r="1924" spans="2:5" ht="16.5" hidden="1" customHeight="1">
      <c r="B1924" s="1486">
        <v>1921</v>
      </c>
      <c r="C1924" s="1487">
        <v>0</v>
      </c>
      <c r="D1924" s="1487">
        <v>0</v>
      </c>
      <c r="E1924" s="1650">
        <f t="shared" ref="E1924:E1987" si="30">MOD(ROW()-3,25)</f>
        <v>21</v>
      </c>
    </row>
    <row r="1925" spans="2:5" ht="16.5" hidden="1" customHeight="1">
      <c r="B1925" s="1486">
        <v>1922</v>
      </c>
      <c r="C1925" s="1487">
        <v>0</v>
      </c>
      <c r="D1925" s="1487">
        <v>0</v>
      </c>
      <c r="E1925" s="1650">
        <f t="shared" si="30"/>
        <v>22</v>
      </c>
    </row>
    <row r="1926" spans="2:5" ht="16.5" hidden="1" customHeight="1">
      <c r="B1926" s="1486">
        <v>1923</v>
      </c>
      <c r="C1926" s="1487">
        <v>0</v>
      </c>
      <c r="D1926" s="1487">
        <v>0</v>
      </c>
      <c r="E1926" s="1650">
        <f t="shared" si="30"/>
        <v>23</v>
      </c>
    </row>
    <row r="1927" spans="2:5" ht="16.5" hidden="1" customHeight="1">
      <c r="B1927" s="1486">
        <v>1924</v>
      </c>
      <c r="C1927" s="1487">
        <v>0</v>
      </c>
      <c r="D1927" s="1487">
        <v>0</v>
      </c>
      <c r="E1927" s="1650">
        <f t="shared" si="30"/>
        <v>24</v>
      </c>
    </row>
    <row r="1928" spans="2:5" ht="16.5" customHeight="1">
      <c r="B1928" s="1486">
        <v>1925</v>
      </c>
      <c r="C1928" s="1487">
        <v>0</v>
      </c>
      <c r="D1928" s="1487">
        <f>D1878+75</f>
        <v>2925</v>
      </c>
      <c r="E1928" s="1650">
        <f t="shared" si="30"/>
        <v>0</v>
      </c>
    </row>
    <row r="1929" spans="2:5" ht="16.5" hidden="1" customHeight="1">
      <c r="B1929" s="1486">
        <v>1926</v>
      </c>
      <c r="C1929" s="1487">
        <v>0</v>
      </c>
      <c r="D1929" s="1487">
        <v>0</v>
      </c>
      <c r="E1929" s="1650">
        <f t="shared" si="30"/>
        <v>1</v>
      </c>
    </row>
    <row r="1930" spans="2:5" ht="16.5" hidden="1" customHeight="1">
      <c r="B1930" s="1486">
        <v>1927</v>
      </c>
      <c r="C1930" s="1487">
        <v>0</v>
      </c>
      <c r="D1930" s="1487">
        <v>0</v>
      </c>
      <c r="E1930" s="1650">
        <f t="shared" si="30"/>
        <v>2</v>
      </c>
    </row>
    <row r="1931" spans="2:5" ht="16.5" hidden="1" customHeight="1">
      <c r="B1931" s="1486">
        <v>1928</v>
      </c>
      <c r="C1931" s="1487">
        <v>0</v>
      </c>
      <c r="D1931" s="1487">
        <v>0</v>
      </c>
      <c r="E1931" s="1650">
        <f t="shared" si="30"/>
        <v>3</v>
      </c>
    </row>
    <row r="1932" spans="2:5" ht="16.5" hidden="1" customHeight="1">
      <c r="B1932" s="1486">
        <v>1929</v>
      </c>
      <c r="C1932" s="1487">
        <v>0</v>
      </c>
      <c r="D1932" s="1487">
        <v>0</v>
      </c>
      <c r="E1932" s="1650">
        <f t="shared" si="30"/>
        <v>4</v>
      </c>
    </row>
    <row r="1933" spans="2:5" ht="16.5" hidden="1" customHeight="1">
      <c r="B1933" s="1486">
        <v>1930</v>
      </c>
      <c r="C1933" s="1487">
        <v>0</v>
      </c>
      <c r="D1933" s="1487">
        <v>0</v>
      </c>
      <c r="E1933" s="1650">
        <f t="shared" si="30"/>
        <v>5</v>
      </c>
    </row>
    <row r="1934" spans="2:5" ht="16.5" hidden="1" customHeight="1">
      <c r="B1934" s="1486">
        <v>1931</v>
      </c>
      <c r="C1934" s="1487">
        <v>0</v>
      </c>
      <c r="D1934" s="1487">
        <v>0</v>
      </c>
      <c r="E1934" s="1650">
        <f t="shared" si="30"/>
        <v>6</v>
      </c>
    </row>
    <row r="1935" spans="2:5" ht="16.5" hidden="1" customHeight="1">
      <c r="B1935" s="1486">
        <v>1932</v>
      </c>
      <c r="C1935" s="1487">
        <v>0</v>
      </c>
      <c r="D1935" s="1487">
        <v>0</v>
      </c>
      <c r="E1935" s="1650">
        <f t="shared" si="30"/>
        <v>7</v>
      </c>
    </row>
    <row r="1936" spans="2:5" ht="16.5" hidden="1" customHeight="1">
      <c r="B1936" s="1486">
        <v>1933</v>
      </c>
      <c r="C1936" s="1487">
        <v>0</v>
      </c>
      <c r="D1936" s="1487">
        <v>0</v>
      </c>
      <c r="E1936" s="1650">
        <f t="shared" si="30"/>
        <v>8</v>
      </c>
    </row>
    <row r="1937" spans="2:5" ht="16.5" hidden="1" customHeight="1">
      <c r="B1937" s="1486">
        <v>1934</v>
      </c>
      <c r="C1937" s="1487">
        <v>0</v>
      </c>
      <c r="D1937" s="1487">
        <v>0</v>
      </c>
      <c r="E1937" s="1650">
        <f t="shared" si="30"/>
        <v>9</v>
      </c>
    </row>
    <row r="1938" spans="2:5" ht="16.5" hidden="1" customHeight="1">
      <c r="B1938" s="1486">
        <v>1935</v>
      </c>
      <c r="C1938" s="1487">
        <v>0</v>
      </c>
      <c r="D1938" s="1487">
        <v>0</v>
      </c>
      <c r="E1938" s="1650">
        <f t="shared" si="30"/>
        <v>10</v>
      </c>
    </row>
    <row r="1939" spans="2:5" ht="16.5" hidden="1" customHeight="1">
      <c r="B1939" s="1486">
        <v>1936</v>
      </c>
      <c r="C1939" s="1487">
        <v>0</v>
      </c>
      <c r="D1939" s="1487">
        <v>0</v>
      </c>
      <c r="E1939" s="1650">
        <f t="shared" si="30"/>
        <v>11</v>
      </c>
    </row>
    <row r="1940" spans="2:5" ht="16.5" hidden="1" customHeight="1">
      <c r="B1940" s="1486">
        <v>1937</v>
      </c>
      <c r="C1940" s="1487">
        <v>0</v>
      </c>
      <c r="D1940" s="1487">
        <v>0</v>
      </c>
      <c r="E1940" s="1650">
        <f t="shared" si="30"/>
        <v>12</v>
      </c>
    </row>
    <row r="1941" spans="2:5" ht="16.5" hidden="1" customHeight="1">
      <c r="B1941" s="1486">
        <v>1938</v>
      </c>
      <c r="C1941" s="1487">
        <v>0</v>
      </c>
      <c r="D1941" s="1487">
        <v>0</v>
      </c>
      <c r="E1941" s="1650">
        <f t="shared" si="30"/>
        <v>13</v>
      </c>
    </row>
    <row r="1942" spans="2:5" ht="16.5" hidden="1" customHeight="1">
      <c r="B1942" s="1486">
        <v>1939</v>
      </c>
      <c r="C1942" s="1487">
        <v>0</v>
      </c>
      <c r="D1942" s="1487">
        <v>0</v>
      </c>
      <c r="E1942" s="1650">
        <f t="shared" si="30"/>
        <v>14</v>
      </c>
    </row>
    <row r="1943" spans="2:5" ht="16.5" hidden="1" customHeight="1">
      <c r="B1943" s="1486">
        <v>1940</v>
      </c>
      <c r="C1943" s="1487">
        <v>0</v>
      </c>
      <c r="D1943" s="1487">
        <v>0</v>
      </c>
      <c r="E1943" s="1650">
        <f t="shared" si="30"/>
        <v>15</v>
      </c>
    </row>
    <row r="1944" spans="2:5" ht="16.5" hidden="1" customHeight="1">
      <c r="B1944" s="1486">
        <v>1941</v>
      </c>
      <c r="C1944" s="1487">
        <v>0</v>
      </c>
      <c r="D1944" s="1487">
        <v>0</v>
      </c>
      <c r="E1944" s="1650">
        <f t="shared" si="30"/>
        <v>16</v>
      </c>
    </row>
    <row r="1945" spans="2:5" ht="16.5" hidden="1" customHeight="1">
      <c r="B1945" s="1486">
        <v>1942</v>
      </c>
      <c r="C1945" s="1487">
        <v>0</v>
      </c>
      <c r="D1945" s="1487">
        <v>0</v>
      </c>
      <c r="E1945" s="1650">
        <f t="shared" si="30"/>
        <v>17</v>
      </c>
    </row>
    <row r="1946" spans="2:5" ht="16.5" hidden="1" customHeight="1">
      <c r="B1946" s="1486">
        <v>1943</v>
      </c>
      <c r="C1946" s="1487">
        <v>0</v>
      </c>
      <c r="D1946" s="1487">
        <v>0</v>
      </c>
      <c r="E1946" s="1650">
        <f t="shared" si="30"/>
        <v>18</v>
      </c>
    </row>
    <row r="1947" spans="2:5" ht="16.5" hidden="1" customHeight="1">
      <c r="B1947" s="1486">
        <v>1944</v>
      </c>
      <c r="C1947" s="1487">
        <v>0</v>
      </c>
      <c r="D1947" s="1487">
        <v>0</v>
      </c>
      <c r="E1947" s="1650">
        <f t="shared" si="30"/>
        <v>19</v>
      </c>
    </row>
    <row r="1948" spans="2:5" ht="16.5" hidden="1" customHeight="1">
      <c r="B1948" s="1486">
        <v>1945</v>
      </c>
      <c r="C1948" s="1487">
        <v>0</v>
      </c>
      <c r="D1948" s="1487">
        <v>0</v>
      </c>
      <c r="E1948" s="1650">
        <f t="shared" si="30"/>
        <v>20</v>
      </c>
    </row>
    <row r="1949" spans="2:5" ht="16.5" hidden="1" customHeight="1">
      <c r="B1949" s="1486">
        <v>1946</v>
      </c>
      <c r="C1949" s="1487">
        <v>0</v>
      </c>
      <c r="D1949" s="1487">
        <v>0</v>
      </c>
      <c r="E1949" s="1650">
        <f t="shared" si="30"/>
        <v>21</v>
      </c>
    </row>
    <row r="1950" spans="2:5" ht="16.5" hidden="1" customHeight="1">
      <c r="B1950" s="1486">
        <v>1947</v>
      </c>
      <c r="C1950" s="1487">
        <v>0</v>
      </c>
      <c r="D1950" s="1487">
        <v>0</v>
      </c>
      <c r="E1950" s="1650">
        <f t="shared" si="30"/>
        <v>22</v>
      </c>
    </row>
    <row r="1951" spans="2:5" ht="16.5" hidden="1" customHeight="1">
      <c r="B1951" s="1486">
        <v>1948</v>
      </c>
      <c r="C1951" s="1487">
        <v>0</v>
      </c>
      <c r="D1951" s="1487">
        <v>0</v>
      </c>
      <c r="E1951" s="1650">
        <f t="shared" si="30"/>
        <v>23</v>
      </c>
    </row>
    <row r="1952" spans="2:5" ht="16.5" hidden="1" customHeight="1">
      <c r="B1952" s="1486">
        <v>1949</v>
      </c>
      <c r="C1952" s="1487">
        <v>0</v>
      </c>
      <c r="D1952" s="1487">
        <v>0</v>
      </c>
      <c r="E1952" s="1650">
        <f t="shared" si="30"/>
        <v>24</v>
      </c>
    </row>
    <row r="1953" spans="2:5" ht="16.5" customHeight="1">
      <c r="B1953" s="1486">
        <v>1950</v>
      </c>
      <c r="C1953" s="1487">
        <f>C1903+1250</f>
        <v>48750</v>
      </c>
      <c r="D1953" s="1487">
        <v>0</v>
      </c>
      <c r="E1953" s="1650">
        <f t="shared" si="30"/>
        <v>0</v>
      </c>
    </row>
    <row r="1954" spans="2:5" ht="16.5" hidden="1" customHeight="1">
      <c r="B1954" s="1486">
        <v>1951</v>
      </c>
      <c r="C1954" s="1487">
        <v>0</v>
      </c>
      <c r="D1954" s="1487">
        <v>0</v>
      </c>
      <c r="E1954" s="1650">
        <f t="shared" si="30"/>
        <v>1</v>
      </c>
    </row>
    <row r="1955" spans="2:5" ht="16.5" hidden="1" customHeight="1">
      <c r="B1955" s="1486">
        <v>1952</v>
      </c>
      <c r="C1955" s="1487">
        <v>0</v>
      </c>
      <c r="D1955" s="1487">
        <v>0</v>
      </c>
      <c r="E1955" s="1650">
        <f t="shared" si="30"/>
        <v>2</v>
      </c>
    </row>
    <row r="1956" spans="2:5" ht="16.5" hidden="1" customHeight="1">
      <c r="B1956" s="1486">
        <v>1953</v>
      </c>
      <c r="C1956" s="1487">
        <v>0</v>
      </c>
      <c r="D1956" s="1487">
        <v>0</v>
      </c>
      <c r="E1956" s="1650">
        <f t="shared" si="30"/>
        <v>3</v>
      </c>
    </row>
    <row r="1957" spans="2:5" ht="16.5" hidden="1" customHeight="1">
      <c r="B1957" s="1486">
        <v>1954</v>
      </c>
      <c r="C1957" s="1487">
        <v>0</v>
      </c>
      <c r="D1957" s="1487">
        <v>0</v>
      </c>
      <c r="E1957" s="1650">
        <f t="shared" si="30"/>
        <v>4</v>
      </c>
    </row>
    <row r="1958" spans="2:5" ht="16.5" hidden="1" customHeight="1">
      <c r="B1958" s="1486">
        <v>1955</v>
      </c>
      <c r="C1958" s="1487">
        <v>0</v>
      </c>
      <c r="D1958" s="1487">
        <v>0</v>
      </c>
      <c r="E1958" s="1650">
        <f t="shared" si="30"/>
        <v>5</v>
      </c>
    </row>
    <row r="1959" spans="2:5" ht="16.5" hidden="1" customHeight="1">
      <c r="B1959" s="1486">
        <v>1956</v>
      </c>
      <c r="C1959" s="1487">
        <v>0</v>
      </c>
      <c r="D1959" s="1487">
        <v>0</v>
      </c>
      <c r="E1959" s="1650">
        <f t="shared" si="30"/>
        <v>6</v>
      </c>
    </row>
    <row r="1960" spans="2:5" ht="16.5" hidden="1" customHeight="1">
      <c r="B1960" s="1486">
        <v>1957</v>
      </c>
      <c r="C1960" s="1487">
        <v>0</v>
      </c>
      <c r="D1960" s="1487">
        <v>0</v>
      </c>
      <c r="E1960" s="1650">
        <f t="shared" si="30"/>
        <v>7</v>
      </c>
    </row>
    <row r="1961" spans="2:5" ht="16.5" hidden="1" customHeight="1">
      <c r="B1961" s="1486">
        <v>1958</v>
      </c>
      <c r="C1961" s="1487">
        <v>0</v>
      </c>
      <c r="D1961" s="1487">
        <v>0</v>
      </c>
      <c r="E1961" s="1650">
        <f t="shared" si="30"/>
        <v>8</v>
      </c>
    </row>
    <row r="1962" spans="2:5" ht="16.5" hidden="1" customHeight="1">
      <c r="B1962" s="1486">
        <v>1959</v>
      </c>
      <c r="C1962" s="1487">
        <v>0</v>
      </c>
      <c r="D1962" s="1487">
        <v>0</v>
      </c>
      <c r="E1962" s="1650">
        <f t="shared" si="30"/>
        <v>9</v>
      </c>
    </row>
    <row r="1963" spans="2:5" ht="16.5" hidden="1" customHeight="1">
      <c r="B1963" s="1486">
        <v>1960</v>
      </c>
      <c r="C1963" s="1487">
        <v>0</v>
      </c>
      <c r="D1963" s="1487">
        <v>0</v>
      </c>
      <c r="E1963" s="1650">
        <f t="shared" si="30"/>
        <v>10</v>
      </c>
    </row>
    <row r="1964" spans="2:5" ht="16.5" hidden="1" customHeight="1">
      <c r="B1964" s="1486">
        <v>1961</v>
      </c>
      <c r="C1964" s="1487">
        <v>0</v>
      </c>
      <c r="D1964" s="1487">
        <v>0</v>
      </c>
      <c r="E1964" s="1650">
        <f t="shared" si="30"/>
        <v>11</v>
      </c>
    </row>
    <row r="1965" spans="2:5" ht="16.5" hidden="1" customHeight="1">
      <c r="B1965" s="1486">
        <v>1962</v>
      </c>
      <c r="C1965" s="1487">
        <v>0</v>
      </c>
      <c r="D1965" s="1487">
        <v>0</v>
      </c>
      <c r="E1965" s="1650">
        <f t="shared" si="30"/>
        <v>12</v>
      </c>
    </row>
    <row r="1966" spans="2:5" ht="16.5" hidden="1" customHeight="1">
      <c r="B1966" s="1486">
        <v>1963</v>
      </c>
      <c r="C1966" s="1487">
        <v>0</v>
      </c>
      <c r="D1966" s="1487">
        <v>0</v>
      </c>
      <c r="E1966" s="1650">
        <f t="shared" si="30"/>
        <v>13</v>
      </c>
    </row>
    <row r="1967" spans="2:5" ht="16.5" hidden="1" customHeight="1">
      <c r="B1967" s="1486">
        <v>1964</v>
      </c>
      <c r="C1967" s="1487">
        <v>0</v>
      </c>
      <c r="D1967" s="1487">
        <v>0</v>
      </c>
      <c r="E1967" s="1650">
        <f t="shared" si="30"/>
        <v>14</v>
      </c>
    </row>
    <row r="1968" spans="2:5" ht="16.5" hidden="1" customHeight="1">
      <c r="B1968" s="1486">
        <v>1965</v>
      </c>
      <c r="C1968" s="1487">
        <v>0</v>
      </c>
      <c r="D1968" s="1487">
        <v>0</v>
      </c>
      <c r="E1968" s="1650">
        <f t="shared" si="30"/>
        <v>15</v>
      </c>
    </row>
    <row r="1969" spans="2:5" ht="16.5" hidden="1" customHeight="1">
      <c r="B1969" s="1486">
        <v>1966</v>
      </c>
      <c r="C1969" s="1487">
        <v>0</v>
      </c>
      <c r="D1969" s="1487">
        <v>0</v>
      </c>
      <c r="E1969" s="1650">
        <f t="shared" si="30"/>
        <v>16</v>
      </c>
    </row>
    <row r="1970" spans="2:5" ht="16.5" hidden="1" customHeight="1">
      <c r="B1970" s="1486">
        <v>1967</v>
      </c>
      <c r="C1970" s="1487">
        <v>0</v>
      </c>
      <c r="D1970" s="1487">
        <v>0</v>
      </c>
      <c r="E1970" s="1650">
        <f t="shared" si="30"/>
        <v>17</v>
      </c>
    </row>
    <row r="1971" spans="2:5" ht="16.5" hidden="1" customHeight="1">
      <c r="B1971" s="1486">
        <v>1968</v>
      </c>
      <c r="C1971" s="1487">
        <v>0</v>
      </c>
      <c r="D1971" s="1487">
        <v>0</v>
      </c>
      <c r="E1971" s="1650">
        <f t="shared" si="30"/>
        <v>18</v>
      </c>
    </row>
    <row r="1972" spans="2:5" ht="16.5" hidden="1" customHeight="1">
      <c r="B1972" s="1486">
        <v>1969</v>
      </c>
      <c r="C1972" s="1487">
        <v>0</v>
      </c>
      <c r="D1972" s="1487">
        <v>0</v>
      </c>
      <c r="E1972" s="1650">
        <f t="shared" si="30"/>
        <v>19</v>
      </c>
    </row>
    <row r="1973" spans="2:5" ht="16.5" hidden="1" customHeight="1">
      <c r="B1973" s="1486">
        <v>1970</v>
      </c>
      <c r="C1973" s="1487">
        <v>0</v>
      </c>
      <c r="D1973" s="1487">
        <v>0</v>
      </c>
      <c r="E1973" s="1650">
        <f t="shared" si="30"/>
        <v>20</v>
      </c>
    </row>
    <row r="1974" spans="2:5" ht="16.5" hidden="1" customHeight="1">
      <c r="B1974" s="1486">
        <v>1971</v>
      </c>
      <c r="C1974" s="1487">
        <v>0</v>
      </c>
      <c r="D1974" s="1487">
        <v>0</v>
      </c>
      <c r="E1974" s="1650">
        <f t="shared" si="30"/>
        <v>21</v>
      </c>
    </row>
    <row r="1975" spans="2:5" ht="16.5" hidden="1" customHeight="1">
      <c r="B1975" s="1486">
        <v>1972</v>
      </c>
      <c r="C1975" s="1487">
        <v>0</v>
      </c>
      <c r="D1975" s="1487">
        <v>0</v>
      </c>
      <c r="E1975" s="1650">
        <f t="shared" si="30"/>
        <v>22</v>
      </c>
    </row>
    <row r="1976" spans="2:5" ht="16.5" hidden="1" customHeight="1">
      <c r="B1976" s="1486">
        <v>1973</v>
      </c>
      <c r="C1976" s="1487">
        <v>0</v>
      </c>
      <c r="D1976" s="1487">
        <v>0</v>
      </c>
      <c r="E1976" s="1650">
        <f t="shared" si="30"/>
        <v>23</v>
      </c>
    </row>
    <row r="1977" spans="2:5" ht="16.5" hidden="1" customHeight="1">
      <c r="B1977" s="1486">
        <v>1974</v>
      </c>
      <c r="C1977" s="1487">
        <v>0</v>
      </c>
      <c r="D1977" s="1487">
        <v>0</v>
      </c>
      <c r="E1977" s="1650">
        <f t="shared" si="30"/>
        <v>24</v>
      </c>
    </row>
    <row r="1978" spans="2:5" ht="16.5" customHeight="1">
      <c r="B1978" s="1486">
        <v>1975</v>
      </c>
      <c r="C1978" s="1487">
        <v>0</v>
      </c>
      <c r="D1978" s="1487">
        <f>D1928+75</f>
        <v>3000</v>
      </c>
      <c r="E1978" s="1650">
        <f t="shared" si="30"/>
        <v>0</v>
      </c>
    </row>
    <row r="1979" spans="2:5" ht="16.5" hidden="1" customHeight="1">
      <c r="B1979" s="1486">
        <v>1976</v>
      </c>
      <c r="C1979" s="1487">
        <v>0</v>
      </c>
      <c r="D1979" s="1487">
        <v>0</v>
      </c>
      <c r="E1979" s="1650">
        <f t="shared" si="30"/>
        <v>1</v>
      </c>
    </row>
    <row r="1980" spans="2:5" ht="16.5" hidden="1" customHeight="1">
      <c r="B1980" s="1486">
        <v>1977</v>
      </c>
      <c r="C1980" s="1487">
        <v>0</v>
      </c>
      <c r="D1980" s="1487">
        <v>0</v>
      </c>
      <c r="E1980" s="1650">
        <f t="shared" si="30"/>
        <v>2</v>
      </c>
    </row>
    <row r="1981" spans="2:5" ht="16.5" hidden="1" customHeight="1">
      <c r="B1981" s="1486">
        <v>1978</v>
      </c>
      <c r="C1981" s="1487">
        <v>0</v>
      </c>
      <c r="D1981" s="1487">
        <v>0</v>
      </c>
      <c r="E1981" s="1650">
        <f t="shared" si="30"/>
        <v>3</v>
      </c>
    </row>
    <row r="1982" spans="2:5" ht="16.5" hidden="1" customHeight="1">
      <c r="B1982" s="1486">
        <v>1979</v>
      </c>
      <c r="C1982" s="1487">
        <v>0</v>
      </c>
      <c r="D1982" s="1487">
        <v>0</v>
      </c>
      <c r="E1982" s="1650">
        <f t="shared" si="30"/>
        <v>4</v>
      </c>
    </row>
    <row r="1983" spans="2:5" ht="16.5" hidden="1" customHeight="1">
      <c r="B1983" s="1486">
        <v>1980</v>
      </c>
      <c r="C1983" s="1487">
        <v>0</v>
      </c>
      <c r="D1983" s="1487">
        <v>0</v>
      </c>
      <c r="E1983" s="1650">
        <f t="shared" si="30"/>
        <v>5</v>
      </c>
    </row>
    <row r="1984" spans="2:5" ht="16.5" hidden="1" customHeight="1">
      <c r="B1984" s="1486">
        <v>1981</v>
      </c>
      <c r="C1984" s="1487">
        <v>0</v>
      </c>
      <c r="D1984" s="1487">
        <v>0</v>
      </c>
      <c r="E1984" s="1650">
        <f t="shared" si="30"/>
        <v>6</v>
      </c>
    </row>
    <row r="1985" spans="2:5" ht="16.5" hidden="1" customHeight="1">
      <c r="B1985" s="1486">
        <v>1982</v>
      </c>
      <c r="C1985" s="1487">
        <v>0</v>
      </c>
      <c r="D1985" s="1487">
        <v>0</v>
      </c>
      <c r="E1985" s="1650">
        <f t="shared" si="30"/>
        <v>7</v>
      </c>
    </row>
    <row r="1986" spans="2:5" ht="16.5" hidden="1" customHeight="1">
      <c r="B1986" s="1486">
        <v>1983</v>
      </c>
      <c r="C1986" s="1487">
        <v>0</v>
      </c>
      <c r="D1986" s="1487">
        <v>0</v>
      </c>
      <c r="E1986" s="1650">
        <f t="shared" si="30"/>
        <v>8</v>
      </c>
    </row>
    <row r="1987" spans="2:5" ht="16.5" hidden="1" customHeight="1">
      <c r="B1987" s="1486">
        <v>1984</v>
      </c>
      <c r="C1987" s="1487">
        <v>0</v>
      </c>
      <c r="D1987" s="1487">
        <v>0</v>
      </c>
      <c r="E1987" s="1650">
        <f t="shared" si="30"/>
        <v>9</v>
      </c>
    </row>
    <row r="1988" spans="2:5" ht="16.5" hidden="1" customHeight="1">
      <c r="B1988" s="1486">
        <v>1985</v>
      </c>
      <c r="C1988" s="1487">
        <v>0</v>
      </c>
      <c r="D1988" s="1487">
        <v>0</v>
      </c>
      <c r="E1988" s="1650">
        <f t="shared" ref="E1988:E2003" si="31">MOD(ROW()-3,25)</f>
        <v>10</v>
      </c>
    </row>
    <row r="1989" spans="2:5" ht="16.5" hidden="1" customHeight="1">
      <c r="B1989" s="1486">
        <v>1986</v>
      </c>
      <c r="C1989" s="1487">
        <v>0</v>
      </c>
      <c r="D1989" s="1487">
        <v>0</v>
      </c>
      <c r="E1989" s="1650">
        <f t="shared" si="31"/>
        <v>11</v>
      </c>
    </row>
    <row r="1990" spans="2:5" ht="16.5" hidden="1" customHeight="1">
      <c r="B1990" s="1486">
        <v>1987</v>
      </c>
      <c r="C1990" s="1487">
        <v>0</v>
      </c>
      <c r="D1990" s="1487">
        <v>0</v>
      </c>
      <c r="E1990" s="1650">
        <f t="shared" si="31"/>
        <v>12</v>
      </c>
    </row>
    <row r="1991" spans="2:5" ht="16.5" hidden="1" customHeight="1">
      <c r="B1991" s="1486">
        <v>1988</v>
      </c>
      <c r="C1991" s="1487">
        <v>0</v>
      </c>
      <c r="D1991" s="1487">
        <v>0</v>
      </c>
      <c r="E1991" s="1650">
        <f t="shared" si="31"/>
        <v>13</v>
      </c>
    </row>
    <row r="1992" spans="2:5" ht="16.5" hidden="1" customHeight="1">
      <c r="B1992" s="1486">
        <v>1989</v>
      </c>
      <c r="C1992" s="1487">
        <v>0</v>
      </c>
      <c r="D1992" s="1487">
        <v>0</v>
      </c>
      <c r="E1992" s="1650">
        <f t="shared" si="31"/>
        <v>14</v>
      </c>
    </row>
    <row r="1993" spans="2:5" ht="16.5" hidden="1" customHeight="1">
      <c r="B1993" s="1486">
        <v>1990</v>
      </c>
      <c r="C1993" s="1487">
        <v>0</v>
      </c>
      <c r="D1993" s="1487">
        <v>0</v>
      </c>
      <c r="E1993" s="1650">
        <f t="shared" si="31"/>
        <v>15</v>
      </c>
    </row>
    <row r="1994" spans="2:5" ht="16.5" hidden="1" customHeight="1">
      <c r="B1994" s="1486">
        <v>1991</v>
      </c>
      <c r="C1994" s="1487">
        <v>0</v>
      </c>
      <c r="D1994" s="1487">
        <v>0</v>
      </c>
      <c r="E1994" s="1650">
        <f t="shared" si="31"/>
        <v>16</v>
      </c>
    </row>
    <row r="1995" spans="2:5" ht="16.5" hidden="1" customHeight="1">
      <c r="B1995" s="1486">
        <v>1992</v>
      </c>
      <c r="C1995" s="1487">
        <v>0</v>
      </c>
      <c r="D1995" s="1487">
        <v>0</v>
      </c>
      <c r="E1995" s="1650">
        <f t="shared" si="31"/>
        <v>17</v>
      </c>
    </row>
    <row r="1996" spans="2:5" ht="16.5" hidden="1" customHeight="1">
      <c r="B1996" s="1486">
        <v>1993</v>
      </c>
      <c r="C1996" s="1487">
        <v>0</v>
      </c>
      <c r="D1996" s="1487">
        <v>0</v>
      </c>
      <c r="E1996" s="1650">
        <f t="shared" si="31"/>
        <v>18</v>
      </c>
    </row>
    <row r="1997" spans="2:5" ht="16.5" hidden="1" customHeight="1">
      <c r="B1997" s="1486">
        <v>1994</v>
      </c>
      <c r="C1997" s="1487">
        <v>0</v>
      </c>
      <c r="D1997" s="1487">
        <v>0</v>
      </c>
      <c r="E1997" s="1650">
        <f t="shared" si="31"/>
        <v>19</v>
      </c>
    </row>
    <row r="1998" spans="2:5" ht="16.5" hidden="1" customHeight="1">
      <c r="B1998" s="1486">
        <v>1995</v>
      </c>
      <c r="C1998" s="1487">
        <v>0</v>
      </c>
      <c r="D1998" s="1487">
        <v>0</v>
      </c>
      <c r="E1998" s="1650">
        <f t="shared" si="31"/>
        <v>20</v>
      </c>
    </row>
    <row r="1999" spans="2:5" ht="16.5" hidden="1" customHeight="1">
      <c r="B1999" s="1486">
        <v>1996</v>
      </c>
      <c r="C1999" s="1487">
        <v>0</v>
      </c>
      <c r="D1999" s="1487">
        <v>0</v>
      </c>
      <c r="E1999" s="1650">
        <f t="shared" si="31"/>
        <v>21</v>
      </c>
    </row>
    <row r="2000" spans="2:5" ht="16.5" hidden="1" customHeight="1">
      <c r="B2000" s="1486">
        <v>1997</v>
      </c>
      <c r="C2000" s="1487">
        <v>0</v>
      </c>
      <c r="D2000" s="1487">
        <v>0</v>
      </c>
      <c r="E2000" s="1650">
        <f t="shared" si="31"/>
        <v>22</v>
      </c>
    </row>
    <row r="2001" spans="2:5" ht="16.5" hidden="1" customHeight="1">
      <c r="B2001" s="1486">
        <v>1998</v>
      </c>
      <c r="C2001" s="1488">
        <v>0</v>
      </c>
      <c r="D2001" s="1488">
        <v>0</v>
      </c>
      <c r="E2001" s="1650">
        <f t="shared" si="31"/>
        <v>23</v>
      </c>
    </row>
    <row r="2002" spans="2:5" ht="16.5" hidden="1" customHeight="1">
      <c r="B2002" s="1486">
        <v>1999</v>
      </c>
      <c r="C2002" s="1487">
        <v>0</v>
      </c>
      <c r="D2002" s="1487">
        <v>0</v>
      </c>
      <c r="E2002" s="1650">
        <f t="shared" si="31"/>
        <v>24</v>
      </c>
    </row>
    <row r="2003" spans="2:5" ht="16.5" customHeight="1">
      <c r="B2003" s="1486">
        <v>2000</v>
      </c>
      <c r="C2003" s="1487">
        <f>C1953+1250</f>
        <v>50000</v>
      </c>
      <c r="D2003" s="1488">
        <v>0</v>
      </c>
      <c r="E2003" s="1650">
        <f t="shared" si="31"/>
        <v>0</v>
      </c>
    </row>
  </sheetData>
  <autoFilter ref="B3:E2003">
    <filterColumn colId="3">
      <filters>
        <filter val="0"/>
      </filters>
    </filterColumn>
  </autoFilter>
  <phoneticPr fontId="6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zoomScale="85" zoomScaleNormal="85" workbookViewId="0">
      <selection activeCell="G29" sqref="G29"/>
    </sheetView>
  </sheetViews>
  <sheetFormatPr defaultRowHeight="16.5"/>
  <cols>
    <col min="2" max="2" width="15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6577</v>
      </c>
      <c r="C1" t="s">
        <v>7957</v>
      </c>
      <c r="D1" t="s">
        <v>7958</v>
      </c>
    </row>
    <row r="2" spans="1:14" ht="17.25" thickBot="1">
      <c r="B2" s="1581" t="s">
        <v>6236</v>
      </c>
      <c r="C2" s="1582" t="s">
        <v>7959</v>
      </c>
      <c r="D2" s="1583" t="s">
        <v>7960</v>
      </c>
      <c r="E2" s="1583" t="s">
        <v>6682</v>
      </c>
      <c r="F2" s="1583" t="s">
        <v>7961</v>
      </c>
      <c r="G2" s="1584" t="s">
        <v>7962</v>
      </c>
      <c r="I2" s="1581" t="s">
        <v>6236</v>
      </c>
      <c r="J2" s="1582" t="s">
        <v>6237</v>
      </c>
      <c r="K2" s="1583" t="s">
        <v>6238</v>
      </c>
      <c r="L2" s="1583" t="s">
        <v>6682</v>
      </c>
      <c r="M2" s="1583" t="s">
        <v>7961</v>
      </c>
      <c r="N2" s="1584" t="s">
        <v>6239</v>
      </c>
    </row>
    <row r="3" spans="1:14">
      <c r="B3" s="1597" t="s">
        <v>6578</v>
      </c>
      <c r="C3" s="1598">
        <v>140</v>
      </c>
      <c r="D3" s="1599">
        <v>120</v>
      </c>
      <c r="E3" s="1902">
        <v>15</v>
      </c>
      <c r="F3" s="1599">
        <v>11</v>
      </c>
      <c r="G3" s="1600">
        <v>1</v>
      </c>
      <c r="I3" s="1597" t="s">
        <v>7963</v>
      </c>
      <c r="J3" s="1598">
        <v>133</v>
      </c>
      <c r="K3" s="1599">
        <v>150</v>
      </c>
      <c r="L3" s="1902">
        <v>15</v>
      </c>
      <c r="M3" s="1912">
        <v>15</v>
      </c>
      <c r="N3" s="1600">
        <v>1</v>
      </c>
    </row>
    <row r="4" spans="1:14">
      <c r="B4" s="1597" t="s">
        <v>6580</v>
      </c>
      <c r="C4" s="1910">
        <v>148</v>
      </c>
      <c r="D4" s="1912">
        <v>129</v>
      </c>
      <c r="E4" s="1902">
        <v>15</v>
      </c>
      <c r="F4" s="1912">
        <v>11</v>
      </c>
      <c r="G4" s="1913">
        <v>1</v>
      </c>
      <c r="I4" s="1597" t="s">
        <v>6581</v>
      </c>
      <c r="J4" s="1910">
        <v>150</v>
      </c>
      <c r="K4" s="1912">
        <v>165</v>
      </c>
      <c r="L4" s="1902">
        <v>15</v>
      </c>
      <c r="M4" s="1599">
        <v>15</v>
      </c>
      <c r="N4" s="1913">
        <v>1</v>
      </c>
    </row>
    <row r="5" spans="1:14">
      <c r="B5" s="1597" t="s">
        <v>6582</v>
      </c>
      <c r="C5" s="1910">
        <v>156</v>
      </c>
      <c r="D5" s="1912">
        <v>138</v>
      </c>
      <c r="E5" s="1902">
        <v>15</v>
      </c>
      <c r="F5" s="1912">
        <v>12</v>
      </c>
      <c r="G5" s="1913">
        <v>1</v>
      </c>
      <c r="I5" s="1597" t="s">
        <v>6583</v>
      </c>
      <c r="J5" s="1910">
        <v>167</v>
      </c>
      <c r="K5" s="1912">
        <v>180</v>
      </c>
      <c r="L5" s="1902">
        <v>15</v>
      </c>
      <c r="M5" s="1599">
        <v>15</v>
      </c>
      <c r="N5" s="1913">
        <v>1</v>
      </c>
    </row>
    <row r="6" spans="1:14">
      <c r="B6" s="1597" t="s">
        <v>6584</v>
      </c>
      <c r="C6" s="1910">
        <v>164</v>
      </c>
      <c r="D6" s="1912">
        <v>147</v>
      </c>
      <c r="E6" s="1902">
        <v>15</v>
      </c>
      <c r="F6" s="1912">
        <v>12</v>
      </c>
      <c r="G6" s="1913">
        <v>1</v>
      </c>
      <c r="I6" s="1597" t="s">
        <v>6585</v>
      </c>
      <c r="J6" s="1910">
        <v>184</v>
      </c>
      <c r="K6" s="1912">
        <v>195</v>
      </c>
      <c r="L6" s="1902">
        <v>15</v>
      </c>
      <c r="M6" s="1599">
        <v>15</v>
      </c>
      <c r="N6" s="1913">
        <v>1</v>
      </c>
    </row>
    <row r="7" spans="1:14">
      <c r="B7" s="1597" t="s">
        <v>6586</v>
      </c>
      <c r="C7" s="1910">
        <v>172</v>
      </c>
      <c r="D7" s="1912">
        <v>156</v>
      </c>
      <c r="E7" s="1902">
        <v>15</v>
      </c>
      <c r="F7" s="1912">
        <v>13</v>
      </c>
      <c r="G7" s="1913">
        <v>1</v>
      </c>
      <c r="I7" s="1597" t="s">
        <v>6587</v>
      </c>
      <c r="J7" s="1910">
        <v>201</v>
      </c>
      <c r="K7" s="1912">
        <v>210</v>
      </c>
      <c r="L7" s="1902">
        <v>15</v>
      </c>
      <c r="M7" s="1599">
        <v>15</v>
      </c>
      <c r="N7" s="1913">
        <v>1</v>
      </c>
    </row>
    <row r="8" spans="1:14">
      <c r="B8" s="1597" t="s">
        <v>6588</v>
      </c>
      <c r="C8" s="1910">
        <v>180</v>
      </c>
      <c r="D8" s="1912">
        <v>165</v>
      </c>
      <c r="E8" s="1902">
        <v>15</v>
      </c>
      <c r="F8" s="1912">
        <v>13</v>
      </c>
      <c r="G8" s="1913">
        <v>1</v>
      </c>
      <c r="I8" s="1597" t="s">
        <v>6589</v>
      </c>
      <c r="J8" s="1910">
        <v>218</v>
      </c>
      <c r="K8" s="1912">
        <v>225</v>
      </c>
      <c r="L8" s="1902">
        <v>15</v>
      </c>
      <c r="M8" s="1599">
        <v>15</v>
      </c>
      <c r="N8" s="1913">
        <v>1</v>
      </c>
    </row>
    <row r="9" spans="1:14">
      <c r="B9" s="1597" t="s">
        <v>6590</v>
      </c>
      <c r="C9" s="1910">
        <v>188</v>
      </c>
      <c r="D9" s="1912">
        <v>174</v>
      </c>
      <c r="E9" s="1902">
        <v>15</v>
      </c>
      <c r="F9" s="1912">
        <v>14</v>
      </c>
      <c r="G9" s="1913">
        <v>1</v>
      </c>
      <c r="I9" s="1597" t="s">
        <v>6591</v>
      </c>
      <c r="J9" s="1910">
        <v>235</v>
      </c>
      <c r="K9" s="1912">
        <v>240</v>
      </c>
      <c r="L9" s="1902">
        <v>15</v>
      </c>
      <c r="M9" s="1599">
        <v>15</v>
      </c>
      <c r="N9" s="1913">
        <v>1</v>
      </c>
    </row>
    <row r="10" spans="1:14">
      <c r="B10" s="1597" t="s">
        <v>6592</v>
      </c>
      <c r="C10" s="1910" t="s">
        <v>7964</v>
      </c>
      <c r="D10" s="1912">
        <v>183</v>
      </c>
      <c r="E10" s="1910" t="s">
        <v>7964</v>
      </c>
      <c r="F10" s="1912">
        <v>14</v>
      </c>
      <c r="G10" s="1913">
        <v>2</v>
      </c>
      <c r="I10" s="1597" t="s">
        <v>6593</v>
      </c>
      <c r="J10" s="1910" t="s">
        <v>7965</v>
      </c>
      <c r="K10" s="1912">
        <v>260</v>
      </c>
      <c r="L10" s="1910" t="s">
        <v>7965</v>
      </c>
      <c r="M10" s="1599">
        <v>15</v>
      </c>
      <c r="N10" s="1913">
        <v>2</v>
      </c>
    </row>
    <row r="11" spans="1:14">
      <c r="B11" s="1597" t="s">
        <v>6594</v>
      </c>
      <c r="C11" s="1910" t="s">
        <v>7965</v>
      </c>
      <c r="D11" s="1912">
        <v>192</v>
      </c>
      <c r="E11" s="1910" t="s">
        <v>7851</v>
      </c>
      <c r="F11" s="1912">
        <v>15</v>
      </c>
      <c r="G11" s="1913">
        <v>3</v>
      </c>
      <c r="I11" s="1597" t="s">
        <v>6595</v>
      </c>
      <c r="J11" s="1910" t="s">
        <v>5365</v>
      </c>
      <c r="K11" s="1912">
        <v>300</v>
      </c>
      <c r="L11" s="1910" t="s">
        <v>7964</v>
      </c>
      <c r="M11" s="1599">
        <v>15</v>
      </c>
      <c r="N11" s="1913">
        <v>3</v>
      </c>
    </row>
    <row r="12" spans="1:14" ht="17.25" thickBot="1">
      <c r="B12" s="1602" t="s">
        <v>6596</v>
      </c>
      <c r="C12" s="1603" t="s">
        <v>5365</v>
      </c>
      <c r="D12" s="1735">
        <v>201</v>
      </c>
      <c r="E12" s="1603" t="s">
        <v>5365</v>
      </c>
      <c r="F12" s="1735">
        <v>15</v>
      </c>
      <c r="G12" s="1914">
        <v>4</v>
      </c>
      <c r="I12" s="1602" t="s">
        <v>6597</v>
      </c>
      <c r="J12" s="1603" t="s">
        <v>7964</v>
      </c>
      <c r="K12" s="1735">
        <v>350</v>
      </c>
      <c r="L12" s="1603" t="s">
        <v>7964</v>
      </c>
      <c r="M12" s="1617">
        <v>15</v>
      </c>
      <c r="N12" s="1914">
        <v>4</v>
      </c>
    </row>
    <row r="13" spans="1:14" ht="17.25" thickBot="1"/>
    <row r="14" spans="1:14" ht="17.25" thickBot="1">
      <c r="B14" s="1581" t="s">
        <v>6236</v>
      </c>
      <c r="C14" s="1582" t="s">
        <v>7959</v>
      </c>
      <c r="D14" s="1583" t="s">
        <v>7854</v>
      </c>
      <c r="E14" s="1583" t="s">
        <v>7855</v>
      </c>
      <c r="F14" s="1583" t="s">
        <v>7961</v>
      </c>
      <c r="G14" s="1584" t="s">
        <v>7856</v>
      </c>
      <c r="I14" s="1581" t="s">
        <v>7966</v>
      </c>
      <c r="J14" s="1582" t="s">
        <v>7959</v>
      </c>
      <c r="K14" s="1583" t="s">
        <v>7960</v>
      </c>
      <c r="L14" s="1583" t="s">
        <v>7967</v>
      </c>
      <c r="M14" s="1583" t="s">
        <v>7860</v>
      </c>
      <c r="N14" s="1584" t="s">
        <v>7968</v>
      </c>
    </row>
    <row r="15" spans="1:14">
      <c r="B15" s="1597" t="s">
        <v>7087</v>
      </c>
      <c r="C15" s="1598">
        <v>160</v>
      </c>
      <c r="D15" s="1599">
        <v>170</v>
      </c>
      <c r="E15" s="1902">
        <v>16</v>
      </c>
      <c r="F15" s="1599">
        <v>11</v>
      </c>
      <c r="G15" s="1600">
        <v>1</v>
      </c>
      <c r="I15" s="1597" t="s">
        <v>7088</v>
      </c>
      <c r="J15" s="1598">
        <v>135</v>
      </c>
      <c r="K15" s="1599">
        <v>220</v>
      </c>
      <c r="L15" s="1902">
        <v>12</v>
      </c>
      <c r="M15" s="1599">
        <v>12</v>
      </c>
      <c r="N15" s="1600">
        <v>1</v>
      </c>
    </row>
    <row r="16" spans="1:14">
      <c r="B16" s="1597" t="s">
        <v>6598</v>
      </c>
      <c r="C16" s="1910">
        <v>170</v>
      </c>
      <c r="D16" s="1912">
        <v>190</v>
      </c>
      <c r="E16" s="1902">
        <v>15</v>
      </c>
      <c r="F16" s="1912">
        <v>12</v>
      </c>
      <c r="G16" s="1913">
        <v>1</v>
      </c>
      <c r="I16" s="1597" t="s">
        <v>6599</v>
      </c>
      <c r="J16" s="1910">
        <v>145</v>
      </c>
      <c r="K16" s="1912">
        <v>235</v>
      </c>
      <c r="L16" s="1902">
        <v>12</v>
      </c>
      <c r="M16" s="1912">
        <v>12</v>
      </c>
      <c r="N16" s="1913">
        <v>1</v>
      </c>
    </row>
    <row r="17" spans="2:14">
      <c r="B17" s="1597" t="s">
        <v>6600</v>
      </c>
      <c r="C17" s="1910">
        <v>180</v>
      </c>
      <c r="D17" s="1912">
        <v>200</v>
      </c>
      <c r="E17" s="1902">
        <v>14</v>
      </c>
      <c r="F17" s="1912">
        <v>13</v>
      </c>
      <c r="G17" s="1913">
        <v>1</v>
      </c>
      <c r="I17" s="1597" t="s">
        <v>6601</v>
      </c>
      <c r="J17" s="1910">
        <v>155</v>
      </c>
      <c r="K17" s="1912">
        <v>250</v>
      </c>
      <c r="L17" s="1902">
        <v>13</v>
      </c>
      <c r="M17" s="1912">
        <v>13</v>
      </c>
      <c r="N17" s="1913">
        <v>1</v>
      </c>
    </row>
    <row r="18" spans="2:14">
      <c r="B18" s="1597" t="s">
        <v>6602</v>
      </c>
      <c r="C18" s="1910">
        <v>190</v>
      </c>
      <c r="D18" s="1912">
        <v>210</v>
      </c>
      <c r="E18" s="1902">
        <v>14</v>
      </c>
      <c r="F18" s="1912">
        <v>14</v>
      </c>
      <c r="G18" s="1913">
        <v>1</v>
      </c>
      <c r="I18" s="1597" t="s">
        <v>6603</v>
      </c>
      <c r="J18" s="1910">
        <v>165</v>
      </c>
      <c r="K18" s="1912">
        <v>265</v>
      </c>
      <c r="L18" s="1902">
        <v>14</v>
      </c>
      <c r="M18" s="1912">
        <v>13</v>
      </c>
      <c r="N18" s="1913">
        <v>1</v>
      </c>
    </row>
    <row r="19" spans="2:14">
      <c r="B19" s="1597" t="s">
        <v>6604</v>
      </c>
      <c r="C19" s="1910">
        <v>200</v>
      </c>
      <c r="D19" s="1912">
        <v>220</v>
      </c>
      <c r="E19" s="1902">
        <v>13</v>
      </c>
      <c r="F19" s="1912">
        <v>15</v>
      </c>
      <c r="G19" s="1913">
        <v>1</v>
      </c>
      <c r="I19" s="1597" t="s">
        <v>6605</v>
      </c>
      <c r="J19" s="1910">
        <v>175</v>
      </c>
      <c r="K19" s="1912">
        <v>280</v>
      </c>
      <c r="L19" s="1902">
        <v>14</v>
      </c>
      <c r="M19" s="1912">
        <v>14</v>
      </c>
      <c r="N19" s="1913">
        <v>1</v>
      </c>
    </row>
    <row r="20" spans="2:14">
      <c r="B20" s="1597" t="s">
        <v>6606</v>
      </c>
      <c r="C20" s="1910">
        <v>210</v>
      </c>
      <c r="D20" s="1912">
        <v>230</v>
      </c>
      <c r="E20" s="1902">
        <v>12</v>
      </c>
      <c r="F20" s="1912">
        <v>16</v>
      </c>
      <c r="G20" s="1913">
        <v>1</v>
      </c>
      <c r="I20" s="1597" t="s">
        <v>6607</v>
      </c>
      <c r="J20" s="1910">
        <v>185</v>
      </c>
      <c r="K20" s="1912">
        <v>295</v>
      </c>
      <c r="L20" s="1902">
        <v>15</v>
      </c>
      <c r="M20" s="1912">
        <v>14</v>
      </c>
      <c r="N20" s="1913">
        <v>1</v>
      </c>
    </row>
    <row r="21" spans="2:14">
      <c r="B21" s="1597" t="s">
        <v>6608</v>
      </c>
      <c r="C21" s="1910">
        <v>220</v>
      </c>
      <c r="D21" s="1912">
        <v>240</v>
      </c>
      <c r="E21" s="1902">
        <v>12</v>
      </c>
      <c r="F21" s="1912">
        <v>17</v>
      </c>
      <c r="G21" s="1913">
        <v>1</v>
      </c>
      <c r="I21" s="1597" t="s">
        <v>6609</v>
      </c>
      <c r="J21" s="1910">
        <v>195</v>
      </c>
      <c r="K21" s="1912">
        <v>310</v>
      </c>
      <c r="L21" s="1902">
        <v>16</v>
      </c>
      <c r="M21" s="1912">
        <v>15</v>
      </c>
      <c r="N21" s="1913">
        <v>1</v>
      </c>
    </row>
    <row r="22" spans="2:14">
      <c r="B22" s="1597" t="s">
        <v>6610</v>
      </c>
      <c r="C22" s="1910" t="s">
        <v>7851</v>
      </c>
      <c r="D22" s="1912">
        <v>255</v>
      </c>
      <c r="E22" s="1910" t="s">
        <v>7851</v>
      </c>
      <c r="F22" s="1912">
        <v>17</v>
      </c>
      <c r="G22" s="1913">
        <v>2</v>
      </c>
      <c r="I22" s="1597" t="s">
        <v>6611</v>
      </c>
      <c r="J22" s="1910" t="s">
        <v>7964</v>
      </c>
      <c r="K22" s="1912">
        <v>330</v>
      </c>
      <c r="L22" s="1910" t="s">
        <v>7851</v>
      </c>
      <c r="M22" s="1912">
        <v>15</v>
      </c>
      <c r="N22" s="1913">
        <v>2</v>
      </c>
    </row>
    <row r="23" spans="2:14">
      <c r="B23" s="1597" t="s">
        <v>6612</v>
      </c>
      <c r="C23" s="1910" t="s">
        <v>7965</v>
      </c>
      <c r="D23" s="1912">
        <v>270</v>
      </c>
      <c r="E23" s="1910" t="s">
        <v>7851</v>
      </c>
      <c r="F23" s="1912">
        <v>18</v>
      </c>
      <c r="G23" s="1913">
        <v>3</v>
      </c>
      <c r="I23" s="1597" t="s">
        <v>6613</v>
      </c>
      <c r="J23" s="1910" t="s">
        <v>7851</v>
      </c>
      <c r="K23" s="1912">
        <v>370</v>
      </c>
      <c r="L23" s="1910" t="s">
        <v>7851</v>
      </c>
      <c r="M23" s="1912">
        <v>16</v>
      </c>
      <c r="N23" s="1913">
        <v>3</v>
      </c>
    </row>
    <row r="24" spans="2:14" ht="17.25" thickBot="1">
      <c r="B24" s="1602" t="s">
        <v>6614</v>
      </c>
      <c r="C24" s="1603" t="s">
        <v>7964</v>
      </c>
      <c r="D24" s="1735">
        <v>285</v>
      </c>
      <c r="E24" s="1603" t="s">
        <v>7965</v>
      </c>
      <c r="F24" s="1735">
        <v>18</v>
      </c>
      <c r="G24" s="1914">
        <v>4</v>
      </c>
      <c r="I24" s="1602" t="s">
        <v>6615</v>
      </c>
      <c r="J24" s="1603" t="s">
        <v>7851</v>
      </c>
      <c r="K24" s="1735">
        <v>430</v>
      </c>
      <c r="L24" s="1603" t="s">
        <v>7964</v>
      </c>
      <c r="M24" s="1735">
        <v>16</v>
      </c>
      <c r="N24" s="1914">
        <v>4</v>
      </c>
    </row>
    <row r="25" spans="2:14" ht="17.25" thickBot="1"/>
    <row r="26" spans="2:14" ht="17.25" thickBot="1">
      <c r="B26" s="1581" t="s">
        <v>7852</v>
      </c>
      <c r="C26" s="1582" t="s">
        <v>7969</v>
      </c>
      <c r="D26" s="1583" t="s">
        <v>7854</v>
      </c>
      <c r="E26" s="1583" t="s">
        <v>7855</v>
      </c>
      <c r="F26" s="1583" t="s">
        <v>7860</v>
      </c>
      <c r="G26" s="1584" t="s">
        <v>7968</v>
      </c>
      <c r="I26" s="1581" t="s">
        <v>7966</v>
      </c>
      <c r="J26" s="1582" t="s">
        <v>7853</v>
      </c>
      <c r="K26" s="1583" t="s">
        <v>6238</v>
      </c>
      <c r="L26" s="1583" t="s">
        <v>7967</v>
      </c>
      <c r="M26" s="1583" t="s">
        <v>7961</v>
      </c>
      <c r="N26" s="1584" t="s">
        <v>7856</v>
      </c>
    </row>
    <row r="27" spans="2:14">
      <c r="B27" s="1597" t="s">
        <v>7970</v>
      </c>
      <c r="C27" s="1598">
        <v>150</v>
      </c>
      <c r="D27" s="1599">
        <v>164</v>
      </c>
      <c r="E27" s="1902">
        <v>15</v>
      </c>
      <c r="F27" s="1912">
        <v>15</v>
      </c>
      <c r="G27" s="1600">
        <v>1</v>
      </c>
      <c r="I27" s="1597" t="s">
        <v>7971</v>
      </c>
      <c r="J27" s="1598">
        <v>144</v>
      </c>
      <c r="K27" s="1599">
        <v>180</v>
      </c>
      <c r="L27" s="1902">
        <v>12</v>
      </c>
      <c r="M27" s="1599">
        <v>11</v>
      </c>
      <c r="N27" s="1600">
        <v>1</v>
      </c>
    </row>
    <row r="28" spans="2:14">
      <c r="B28" s="1597" t="s">
        <v>6616</v>
      </c>
      <c r="C28" s="1910">
        <v>164</v>
      </c>
      <c r="D28" s="1912">
        <v>192</v>
      </c>
      <c r="E28" s="1902">
        <v>15</v>
      </c>
      <c r="F28" s="1599">
        <v>15</v>
      </c>
      <c r="G28" s="1913">
        <v>1</v>
      </c>
      <c r="I28" s="1597" t="s">
        <v>6617</v>
      </c>
      <c r="J28" s="1910">
        <v>152</v>
      </c>
      <c r="K28" s="1912">
        <v>194</v>
      </c>
      <c r="L28" s="1902">
        <v>12</v>
      </c>
      <c r="M28" s="1912">
        <v>12</v>
      </c>
      <c r="N28" s="1913">
        <v>1</v>
      </c>
    </row>
    <row r="29" spans="2:14">
      <c r="B29" s="1597" t="s">
        <v>6618</v>
      </c>
      <c r="C29" s="1910">
        <v>178</v>
      </c>
      <c r="D29" s="1912">
        <v>206</v>
      </c>
      <c r="E29" s="1902">
        <v>15</v>
      </c>
      <c r="F29" s="1599">
        <v>15</v>
      </c>
      <c r="G29" s="1913">
        <v>1</v>
      </c>
      <c r="I29" s="1597" t="s">
        <v>6619</v>
      </c>
      <c r="J29" s="1910">
        <v>160</v>
      </c>
      <c r="K29" s="1912">
        <v>208</v>
      </c>
      <c r="L29" s="1902">
        <v>12</v>
      </c>
      <c r="M29" s="1912">
        <v>13</v>
      </c>
      <c r="N29" s="1913">
        <v>1</v>
      </c>
    </row>
    <row r="30" spans="2:14">
      <c r="B30" s="1597" t="s">
        <v>6620</v>
      </c>
      <c r="C30" s="1910">
        <v>192</v>
      </c>
      <c r="D30" s="1912">
        <v>220</v>
      </c>
      <c r="E30" s="1902">
        <v>15</v>
      </c>
      <c r="F30" s="1599">
        <v>15</v>
      </c>
      <c r="G30" s="1913">
        <v>1</v>
      </c>
      <c r="I30" s="1597" t="s">
        <v>6621</v>
      </c>
      <c r="J30" s="1910">
        <v>168</v>
      </c>
      <c r="K30" s="1912">
        <v>222</v>
      </c>
      <c r="L30" s="1902">
        <v>12</v>
      </c>
      <c r="M30" s="1912">
        <v>14</v>
      </c>
      <c r="N30" s="1913">
        <v>1</v>
      </c>
    </row>
    <row r="31" spans="2:14">
      <c r="B31" s="1597" t="s">
        <v>6622</v>
      </c>
      <c r="C31" s="1910">
        <v>206</v>
      </c>
      <c r="D31" s="1912">
        <v>234</v>
      </c>
      <c r="E31" s="1902">
        <v>15</v>
      </c>
      <c r="F31" s="1599">
        <v>15</v>
      </c>
      <c r="G31" s="1913">
        <v>1</v>
      </c>
      <c r="I31" s="1597" t="s">
        <v>6623</v>
      </c>
      <c r="J31" s="1910">
        <v>176</v>
      </c>
      <c r="K31" s="1912">
        <v>236</v>
      </c>
      <c r="L31" s="1902">
        <v>12</v>
      </c>
      <c r="M31" s="1912">
        <v>15</v>
      </c>
      <c r="N31" s="1913">
        <v>1</v>
      </c>
    </row>
    <row r="32" spans="2:14">
      <c r="B32" s="1597" t="s">
        <v>6624</v>
      </c>
      <c r="C32" s="1910">
        <v>220</v>
      </c>
      <c r="D32" s="1912">
        <v>248</v>
      </c>
      <c r="E32" s="1902">
        <v>15</v>
      </c>
      <c r="F32" s="1599">
        <v>15</v>
      </c>
      <c r="G32" s="1913">
        <v>1</v>
      </c>
      <c r="I32" s="1597" t="s">
        <v>6625</v>
      </c>
      <c r="J32" s="1910">
        <v>184</v>
      </c>
      <c r="K32" s="1912">
        <v>250</v>
      </c>
      <c r="L32" s="1902">
        <v>12</v>
      </c>
      <c r="M32" s="1912">
        <v>16</v>
      </c>
      <c r="N32" s="1913">
        <v>1</v>
      </c>
    </row>
    <row r="33" spans="2:14">
      <c r="B33" s="1597" t="s">
        <v>6626</v>
      </c>
      <c r="C33" s="1910">
        <v>234</v>
      </c>
      <c r="D33" s="1912">
        <v>262</v>
      </c>
      <c r="E33" s="1902">
        <v>15</v>
      </c>
      <c r="F33" s="1599">
        <v>15</v>
      </c>
      <c r="G33" s="1913">
        <v>1</v>
      </c>
      <c r="I33" s="1597" t="s">
        <v>6627</v>
      </c>
      <c r="J33" s="1910">
        <v>200</v>
      </c>
      <c r="K33" s="1912">
        <v>264</v>
      </c>
      <c r="L33" s="1902">
        <v>12</v>
      </c>
      <c r="M33" s="1912">
        <v>17</v>
      </c>
      <c r="N33" s="1913">
        <v>1</v>
      </c>
    </row>
    <row r="34" spans="2:14">
      <c r="B34" s="1597" t="s">
        <v>6628</v>
      </c>
      <c r="C34" s="1910" t="s">
        <v>7964</v>
      </c>
      <c r="D34" s="1912">
        <v>292</v>
      </c>
      <c r="E34" s="1910" t="s">
        <v>7964</v>
      </c>
      <c r="F34" s="1599">
        <v>15</v>
      </c>
      <c r="G34" s="1913">
        <v>2</v>
      </c>
      <c r="I34" s="1597" t="s">
        <v>6629</v>
      </c>
      <c r="J34" s="1910" t="s">
        <v>7851</v>
      </c>
      <c r="K34" s="1912">
        <v>292</v>
      </c>
      <c r="L34" s="1910" t="s">
        <v>5365</v>
      </c>
      <c r="M34" s="1912">
        <v>18</v>
      </c>
      <c r="N34" s="1913">
        <v>2</v>
      </c>
    </row>
    <row r="35" spans="2:14">
      <c r="B35" s="1597" t="s">
        <v>6630</v>
      </c>
      <c r="C35" s="1910" t="s">
        <v>7851</v>
      </c>
      <c r="D35" s="1912">
        <v>322</v>
      </c>
      <c r="E35" s="1910" t="s">
        <v>7964</v>
      </c>
      <c r="F35" s="1599">
        <v>15</v>
      </c>
      <c r="G35" s="1913">
        <v>3</v>
      </c>
      <c r="I35" s="1597" t="s">
        <v>6631</v>
      </c>
      <c r="J35" s="1910" t="s">
        <v>7851</v>
      </c>
      <c r="K35" s="1912">
        <v>334</v>
      </c>
      <c r="L35" s="1910" t="s">
        <v>7851</v>
      </c>
      <c r="M35" s="1912">
        <v>19</v>
      </c>
      <c r="N35" s="1913">
        <v>3</v>
      </c>
    </row>
    <row r="36" spans="2:14" ht="17.25" thickBot="1">
      <c r="B36" s="1602" t="s">
        <v>6632</v>
      </c>
      <c r="C36" s="1603" t="s">
        <v>7851</v>
      </c>
      <c r="D36" s="1735">
        <v>352</v>
      </c>
      <c r="E36" s="1603" t="s">
        <v>7964</v>
      </c>
      <c r="F36" s="1617">
        <v>15</v>
      </c>
      <c r="G36" s="1914">
        <v>4</v>
      </c>
      <c r="I36" s="1602" t="s">
        <v>6633</v>
      </c>
      <c r="J36" s="1603" t="s">
        <v>7851</v>
      </c>
      <c r="K36" s="1735">
        <v>390</v>
      </c>
      <c r="L36" s="1603" t="s">
        <v>7851</v>
      </c>
      <c r="M36" s="1735">
        <v>20</v>
      </c>
      <c r="N36" s="1914">
        <v>4</v>
      </c>
    </row>
    <row r="37" spans="2:14" ht="17.25" thickBot="1"/>
    <row r="38" spans="2:14" ht="17.25" thickBot="1">
      <c r="B38" s="1581" t="s">
        <v>7852</v>
      </c>
      <c r="C38" s="1582" t="s">
        <v>7959</v>
      </c>
      <c r="D38" s="1583" t="s">
        <v>7854</v>
      </c>
      <c r="E38" s="1583" t="s">
        <v>7855</v>
      </c>
      <c r="F38" s="1583" t="s">
        <v>7860</v>
      </c>
      <c r="G38" s="1584" t="s">
        <v>7856</v>
      </c>
      <c r="I38" s="1581" t="s">
        <v>7966</v>
      </c>
      <c r="J38" s="1582" t="s">
        <v>7969</v>
      </c>
      <c r="K38" s="1583" t="s">
        <v>7960</v>
      </c>
      <c r="L38" s="1583" t="s">
        <v>7855</v>
      </c>
      <c r="M38" s="1583" t="s">
        <v>7860</v>
      </c>
      <c r="N38" s="1584" t="s">
        <v>7856</v>
      </c>
    </row>
    <row r="39" spans="2:14">
      <c r="B39" s="1597" t="s">
        <v>7972</v>
      </c>
      <c r="C39" s="1598">
        <v>155</v>
      </c>
      <c r="D39" s="1599">
        <v>165</v>
      </c>
      <c r="E39" s="1902">
        <v>13</v>
      </c>
      <c r="F39" s="1599">
        <v>8</v>
      </c>
      <c r="G39" s="1600">
        <v>1</v>
      </c>
      <c r="I39" s="1597" t="s">
        <v>7092</v>
      </c>
      <c r="J39" s="1598">
        <v>133</v>
      </c>
      <c r="K39" s="1599">
        <v>167</v>
      </c>
      <c r="L39" s="1902">
        <v>16</v>
      </c>
      <c r="M39" s="1599">
        <v>16</v>
      </c>
      <c r="N39" s="1600">
        <v>1</v>
      </c>
    </row>
    <row r="40" spans="2:14">
      <c r="B40" s="1597" t="s">
        <v>6634</v>
      </c>
      <c r="C40" s="1910">
        <v>165</v>
      </c>
      <c r="D40" s="1912">
        <v>175</v>
      </c>
      <c r="E40" s="1902">
        <v>13</v>
      </c>
      <c r="F40" s="1912">
        <v>8</v>
      </c>
      <c r="G40" s="1913">
        <v>1</v>
      </c>
      <c r="I40" s="1597" t="s">
        <v>6635</v>
      </c>
      <c r="J40" s="1910">
        <v>150</v>
      </c>
      <c r="K40" s="1912">
        <v>184</v>
      </c>
      <c r="L40" s="1902">
        <v>15</v>
      </c>
      <c r="M40" s="1912">
        <v>16</v>
      </c>
      <c r="N40" s="1913">
        <v>1</v>
      </c>
    </row>
    <row r="41" spans="2:14">
      <c r="B41" s="1597" t="s">
        <v>6636</v>
      </c>
      <c r="C41" s="1910">
        <v>175</v>
      </c>
      <c r="D41" s="1912">
        <v>185</v>
      </c>
      <c r="E41" s="1902">
        <v>12</v>
      </c>
      <c r="F41" s="1912">
        <v>9</v>
      </c>
      <c r="G41" s="1913">
        <v>1</v>
      </c>
      <c r="I41" s="1597" t="s">
        <v>6637</v>
      </c>
      <c r="J41" s="1910">
        <v>167</v>
      </c>
      <c r="K41" s="1912">
        <v>201</v>
      </c>
      <c r="L41" s="1902">
        <v>14</v>
      </c>
      <c r="M41" s="1912">
        <v>17</v>
      </c>
      <c r="N41" s="1913">
        <v>1</v>
      </c>
    </row>
    <row r="42" spans="2:14">
      <c r="B42" s="1597" t="s">
        <v>6638</v>
      </c>
      <c r="C42" s="1910">
        <v>185</v>
      </c>
      <c r="D42" s="1912">
        <v>195</v>
      </c>
      <c r="E42" s="1902">
        <v>12</v>
      </c>
      <c r="F42" s="1912">
        <v>9</v>
      </c>
      <c r="G42" s="1913">
        <v>1</v>
      </c>
      <c r="I42" s="1597" t="s">
        <v>6639</v>
      </c>
      <c r="J42" s="1910">
        <v>184</v>
      </c>
      <c r="K42" s="1912">
        <v>218</v>
      </c>
      <c r="L42" s="1902">
        <v>13</v>
      </c>
      <c r="M42" s="1912">
        <v>17</v>
      </c>
      <c r="N42" s="1913">
        <v>1</v>
      </c>
    </row>
    <row r="43" spans="2:14">
      <c r="B43" s="1597" t="s">
        <v>6640</v>
      </c>
      <c r="C43" s="1910">
        <v>195</v>
      </c>
      <c r="D43" s="1912">
        <v>205</v>
      </c>
      <c r="E43" s="1902">
        <v>10</v>
      </c>
      <c r="F43" s="1912">
        <v>19</v>
      </c>
      <c r="G43" s="1913">
        <v>1</v>
      </c>
      <c r="I43" s="1597" t="s">
        <v>6641</v>
      </c>
      <c r="J43" s="1910">
        <v>201</v>
      </c>
      <c r="K43" s="1912">
        <v>235</v>
      </c>
      <c r="L43" s="1902">
        <v>12</v>
      </c>
      <c r="M43" s="1912">
        <v>18</v>
      </c>
      <c r="N43" s="1913">
        <v>1</v>
      </c>
    </row>
    <row r="44" spans="2:14">
      <c r="B44" s="1597" t="s">
        <v>6642</v>
      </c>
      <c r="C44" s="1910">
        <v>205</v>
      </c>
      <c r="D44" s="1912">
        <v>215</v>
      </c>
      <c r="E44" s="1902">
        <v>10</v>
      </c>
      <c r="F44" s="1912">
        <v>19</v>
      </c>
      <c r="G44" s="1913">
        <v>1</v>
      </c>
      <c r="I44" s="1597" t="s">
        <v>6643</v>
      </c>
      <c r="J44" s="1910">
        <v>218</v>
      </c>
      <c r="K44" s="1599">
        <v>252</v>
      </c>
      <c r="L44" s="1902">
        <v>12</v>
      </c>
      <c r="M44" s="1912">
        <v>18</v>
      </c>
      <c r="N44" s="1913">
        <v>1</v>
      </c>
    </row>
    <row r="45" spans="2:14">
      <c r="B45" s="1597" t="s">
        <v>6644</v>
      </c>
      <c r="C45" s="1910">
        <v>215</v>
      </c>
      <c r="D45" s="1912">
        <v>225</v>
      </c>
      <c r="E45" s="1902">
        <v>9</v>
      </c>
      <c r="F45" s="1912">
        <v>11</v>
      </c>
      <c r="G45" s="1913">
        <v>1</v>
      </c>
      <c r="I45" s="1597" t="s">
        <v>6645</v>
      </c>
      <c r="J45" s="1910">
        <v>235</v>
      </c>
      <c r="K45" s="1912">
        <v>269</v>
      </c>
      <c r="L45" s="1902">
        <v>11</v>
      </c>
      <c r="M45" s="1912">
        <v>19</v>
      </c>
      <c r="N45" s="1913">
        <v>1</v>
      </c>
    </row>
    <row r="46" spans="2:14">
      <c r="B46" s="1597" t="s">
        <v>6646</v>
      </c>
      <c r="C46" s="1910" t="s">
        <v>7964</v>
      </c>
      <c r="D46" s="1912">
        <v>240</v>
      </c>
      <c r="E46" s="1910" t="s">
        <v>7851</v>
      </c>
      <c r="F46" s="1912">
        <v>11</v>
      </c>
      <c r="G46" s="1913">
        <v>2</v>
      </c>
      <c r="I46" s="1597" t="s">
        <v>6647</v>
      </c>
      <c r="J46" s="1910" t="s">
        <v>5365</v>
      </c>
      <c r="K46" s="1912">
        <v>286</v>
      </c>
      <c r="L46" s="1910" t="s">
        <v>7851</v>
      </c>
      <c r="M46" s="1912">
        <v>19</v>
      </c>
      <c r="N46" s="1913">
        <v>2</v>
      </c>
    </row>
    <row r="47" spans="2:14">
      <c r="B47" s="1597" t="s">
        <v>6648</v>
      </c>
      <c r="C47" s="1910" t="s">
        <v>7851</v>
      </c>
      <c r="D47" s="1912">
        <v>255</v>
      </c>
      <c r="E47" s="1910" t="s">
        <v>7964</v>
      </c>
      <c r="F47" s="1912">
        <v>12</v>
      </c>
      <c r="G47" s="1913">
        <v>3</v>
      </c>
      <c r="I47" s="1597" t="s">
        <v>6649</v>
      </c>
      <c r="J47" s="1910" t="s">
        <v>7851</v>
      </c>
      <c r="K47" s="1912">
        <v>303</v>
      </c>
      <c r="L47" s="1910" t="s">
        <v>7851</v>
      </c>
      <c r="M47" s="1912">
        <v>20</v>
      </c>
      <c r="N47" s="1913">
        <v>3</v>
      </c>
    </row>
    <row r="48" spans="2:14" ht="17.25" thickBot="1">
      <c r="B48" s="1602" t="s">
        <v>6650</v>
      </c>
      <c r="C48" s="1603" t="s">
        <v>7965</v>
      </c>
      <c r="D48" s="1735">
        <v>270</v>
      </c>
      <c r="E48" s="1603" t="s">
        <v>7851</v>
      </c>
      <c r="F48" s="1735">
        <v>12</v>
      </c>
      <c r="G48" s="1914">
        <v>4</v>
      </c>
      <c r="I48" s="1602" t="s">
        <v>6651</v>
      </c>
      <c r="J48" s="1603" t="s">
        <v>7851</v>
      </c>
      <c r="K48" s="1735">
        <v>320</v>
      </c>
      <c r="L48" s="1603" t="s">
        <v>7851</v>
      </c>
      <c r="M48" s="1735">
        <v>20</v>
      </c>
      <c r="N48" s="1914">
        <v>4</v>
      </c>
    </row>
    <row r="49" spans="2:14" ht="17.25" thickBot="1"/>
    <row r="50" spans="2:14" ht="17.25" thickBot="1">
      <c r="B50" s="1581" t="s">
        <v>7852</v>
      </c>
      <c r="C50" s="1582" t="s">
        <v>7959</v>
      </c>
      <c r="D50" s="1583" t="s">
        <v>7854</v>
      </c>
      <c r="E50" s="1583" t="s">
        <v>7973</v>
      </c>
      <c r="F50" s="1583" t="s">
        <v>7860</v>
      </c>
      <c r="G50" s="1584" t="s">
        <v>7962</v>
      </c>
      <c r="I50" s="1581" t="s">
        <v>7966</v>
      </c>
      <c r="J50" s="1582" t="s">
        <v>7959</v>
      </c>
      <c r="K50" s="1583" t="s">
        <v>7854</v>
      </c>
      <c r="L50" s="1583" t="s">
        <v>7855</v>
      </c>
      <c r="M50" s="1583" t="s">
        <v>7860</v>
      </c>
      <c r="N50" s="1584" t="s">
        <v>7856</v>
      </c>
    </row>
    <row r="51" spans="2:14">
      <c r="B51" s="1597" t="s">
        <v>7974</v>
      </c>
      <c r="C51" s="1598">
        <v>163</v>
      </c>
      <c r="D51" s="1599">
        <v>230</v>
      </c>
      <c r="E51" s="1902">
        <v>9</v>
      </c>
      <c r="F51" s="1599">
        <v>8</v>
      </c>
      <c r="G51" s="1600">
        <v>1</v>
      </c>
      <c r="I51" s="1597" t="s">
        <v>7975</v>
      </c>
      <c r="J51" s="1598">
        <v>125</v>
      </c>
      <c r="K51" s="1599">
        <v>205</v>
      </c>
      <c r="L51" s="1902">
        <v>16</v>
      </c>
      <c r="M51" s="1599">
        <v>17</v>
      </c>
      <c r="N51" s="1600">
        <v>1</v>
      </c>
    </row>
    <row r="52" spans="2:14">
      <c r="B52" s="1597" t="s">
        <v>6652</v>
      </c>
      <c r="C52" s="1910">
        <v>180</v>
      </c>
      <c r="D52" s="1912">
        <v>240</v>
      </c>
      <c r="E52" s="1902">
        <v>10</v>
      </c>
      <c r="F52" s="1912">
        <v>9</v>
      </c>
      <c r="G52" s="1913">
        <v>1</v>
      </c>
      <c r="I52" s="1597" t="s">
        <v>6653</v>
      </c>
      <c r="J52" s="1910">
        <v>145</v>
      </c>
      <c r="K52" s="1912">
        <v>225</v>
      </c>
      <c r="L52" s="1902">
        <v>15</v>
      </c>
      <c r="M52" s="1912">
        <v>17</v>
      </c>
      <c r="N52" s="1913">
        <v>1</v>
      </c>
    </row>
    <row r="53" spans="2:14">
      <c r="B53" s="1597" t="s">
        <v>6654</v>
      </c>
      <c r="C53" s="1910">
        <v>197</v>
      </c>
      <c r="D53" s="1912">
        <v>250</v>
      </c>
      <c r="E53" s="1902">
        <v>10</v>
      </c>
      <c r="F53" s="1912">
        <v>19</v>
      </c>
      <c r="G53" s="1913">
        <v>1</v>
      </c>
      <c r="I53" s="1597" t="s">
        <v>6655</v>
      </c>
      <c r="J53" s="1910">
        <v>165</v>
      </c>
      <c r="K53" s="1912">
        <v>245</v>
      </c>
      <c r="L53" s="1902">
        <v>14</v>
      </c>
      <c r="M53" s="1912">
        <v>16</v>
      </c>
      <c r="N53" s="1913">
        <v>1</v>
      </c>
    </row>
    <row r="54" spans="2:14">
      <c r="B54" s="1597" t="s">
        <v>6656</v>
      </c>
      <c r="C54" s="1910">
        <v>214</v>
      </c>
      <c r="D54" s="1912">
        <v>260</v>
      </c>
      <c r="E54" s="1902">
        <v>12</v>
      </c>
      <c r="F54" s="1912">
        <v>11</v>
      </c>
      <c r="G54" s="1913">
        <v>1</v>
      </c>
      <c r="I54" s="1597" t="s">
        <v>6657</v>
      </c>
      <c r="J54" s="1910">
        <v>185</v>
      </c>
      <c r="K54" s="1912">
        <v>265</v>
      </c>
      <c r="L54" s="1902">
        <v>13</v>
      </c>
      <c r="M54" s="1912">
        <v>16</v>
      </c>
      <c r="N54" s="1913">
        <v>1</v>
      </c>
    </row>
    <row r="55" spans="2:14">
      <c r="B55" s="1597" t="s">
        <v>6658</v>
      </c>
      <c r="C55" s="1910">
        <v>231</v>
      </c>
      <c r="D55" s="1912">
        <v>270</v>
      </c>
      <c r="E55" s="1902">
        <v>12</v>
      </c>
      <c r="F55" s="1912">
        <v>12</v>
      </c>
      <c r="G55" s="1913">
        <v>1</v>
      </c>
      <c r="I55" s="1597" t="s">
        <v>6659</v>
      </c>
      <c r="J55" s="1910">
        <v>205</v>
      </c>
      <c r="K55" s="1912">
        <v>285</v>
      </c>
      <c r="L55" s="1902">
        <v>12</v>
      </c>
      <c r="M55" s="1912">
        <v>15</v>
      </c>
      <c r="N55" s="1913">
        <v>1</v>
      </c>
    </row>
    <row r="56" spans="2:14">
      <c r="B56" s="1597" t="s">
        <v>6660</v>
      </c>
      <c r="C56" s="1910">
        <v>248</v>
      </c>
      <c r="D56" s="1912">
        <v>280</v>
      </c>
      <c r="E56" s="1902">
        <v>13</v>
      </c>
      <c r="F56" s="1912">
        <v>13</v>
      </c>
      <c r="G56" s="1913">
        <v>1</v>
      </c>
      <c r="I56" s="1597" t="s">
        <v>6661</v>
      </c>
      <c r="J56" s="1910">
        <v>225</v>
      </c>
      <c r="K56" s="1912">
        <v>305</v>
      </c>
      <c r="L56" s="1902">
        <v>12</v>
      </c>
      <c r="M56" s="1912">
        <v>15</v>
      </c>
      <c r="N56" s="1913">
        <v>1</v>
      </c>
    </row>
    <row r="57" spans="2:14">
      <c r="B57" s="1597" t="s">
        <v>6662</v>
      </c>
      <c r="C57" s="1910">
        <v>265</v>
      </c>
      <c r="D57" s="1912">
        <v>290</v>
      </c>
      <c r="E57" s="1902">
        <v>13</v>
      </c>
      <c r="F57" s="1912">
        <v>14</v>
      </c>
      <c r="G57" s="1913">
        <v>1</v>
      </c>
      <c r="I57" s="1597" t="s">
        <v>6663</v>
      </c>
      <c r="J57" s="1910">
        <v>245</v>
      </c>
      <c r="K57" s="1912">
        <v>325</v>
      </c>
      <c r="L57" s="1902">
        <v>11</v>
      </c>
      <c r="M57" s="1912">
        <v>14</v>
      </c>
      <c r="N57" s="1913">
        <v>1</v>
      </c>
    </row>
    <row r="58" spans="2:14">
      <c r="B58" s="1597" t="s">
        <v>6664</v>
      </c>
      <c r="C58" s="1910" t="s">
        <v>5365</v>
      </c>
      <c r="D58" s="1912">
        <v>330</v>
      </c>
      <c r="E58" s="1910" t="s">
        <v>7964</v>
      </c>
      <c r="F58" s="1912">
        <v>15</v>
      </c>
      <c r="G58" s="1913">
        <v>2</v>
      </c>
      <c r="I58" s="1597" t="s">
        <v>6665</v>
      </c>
      <c r="J58" s="1910" t="s">
        <v>5365</v>
      </c>
      <c r="K58" s="1912">
        <v>350</v>
      </c>
      <c r="L58" s="1910" t="s">
        <v>7851</v>
      </c>
      <c r="M58" s="1912">
        <v>14</v>
      </c>
      <c r="N58" s="1913">
        <v>2</v>
      </c>
    </row>
    <row r="59" spans="2:14">
      <c r="B59" s="1597" t="s">
        <v>6666</v>
      </c>
      <c r="C59" s="1910" t="s">
        <v>7851</v>
      </c>
      <c r="D59" s="1912">
        <v>380</v>
      </c>
      <c r="E59" s="1910" t="s">
        <v>7851</v>
      </c>
      <c r="F59" s="1912">
        <v>16</v>
      </c>
      <c r="G59" s="1913">
        <v>3</v>
      </c>
      <c r="I59" s="1597" t="s">
        <v>6667</v>
      </c>
      <c r="J59" s="1910" t="s">
        <v>7851</v>
      </c>
      <c r="K59" s="1912">
        <v>380</v>
      </c>
      <c r="L59" s="1910" t="s">
        <v>7851</v>
      </c>
      <c r="M59" s="1912">
        <v>13</v>
      </c>
      <c r="N59" s="1913">
        <v>3</v>
      </c>
    </row>
    <row r="60" spans="2:14" ht="17.25" thickBot="1">
      <c r="B60" s="1602" t="s">
        <v>6668</v>
      </c>
      <c r="C60" s="1603" t="s">
        <v>7851</v>
      </c>
      <c r="D60" s="1735">
        <v>430</v>
      </c>
      <c r="E60" s="1603" t="s">
        <v>7851</v>
      </c>
      <c r="F60" s="1735">
        <v>17</v>
      </c>
      <c r="G60" s="1914">
        <v>4</v>
      </c>
      <c r="I60" s="1602" t="s">
        <v>6669</v>
      </c>
      <c r="J60" s="1603" t="s">
        <v>7851</v>
      </c>
      <c r="K60" s="1735">
        <v>440</v>
      </c>
      <c r="L60" s="1603" t="s">
        <v>7851</v>
      </c>
      <c r="M60" s="1735">
        <v>13</v>
      </c>
      <c r="N60" s="1914">
        <v>4</v>
      </c>
    </row>
    <row r="61" spans="2:14" ht="17.25" thickBot="1"/>
    <row r="62" spans="2:14" ht="17.25" thickBot="1">
      <c r="B62" s="1581" t="s">
        <v>7852</v>
      </c>
      <c r="C62" s="1582" t="s">
        <v>7853</v>
      </c>
      <c r="D62" s="1583" t="s">
        <v>7854</v>
      </c>
      <c r="E62" s="1583" t="s">
        <v>7855</v>
      </c>
      <c r="F62" s="1583" t="s">
        <v>7860</v>
      </c>
      <c r="G62" s="1584" t="s">
        <v>7856</v>
      </c>
      <c r="I62" s="1581" t="s">
        <v>7852</v>
      </c>
      <c r="J62" s="1582" t="s">
        <v>7853</v>
      </c>
      <c r="K62" s="1583" t="s">
        <v>7854</v>
      </c>
      <c r="L62" s="1583" t="s">
        <v>6682</v>
      </c>
      <c r="M62" s="1583" t="s">
        <v>6683</v>
      </c>
      <c r="N62" s="1584" t="s">
        <v>7856</v>
      </c>
    </row>
    <row r="63" spans="2:14">
      <c r="B63" s="1597" t="s">
        <v>7936</v>
      </c>
      <c r="C63" s="1598">
        <v>127</v>
      </c>
      <c r="D63" s="1599">
        <v>170</v>
      </c>
      <c r="E63" s="1902">
        <v>5</v>
      </c>
      <c r="F63" s="1912">
        <v>10</v>
      </c>
      <c r="G63" s="1600">
        <v>1</v>
      </c>
      <c r="I63" s="1597" t="s">
        <v>7976</v>
      </c>
      <c r="J63" s="1598">
        <v>160</v>
      </c>
      <c r="K63" s="1599">
        <v>260</v>
      </c>
      <c r="L63" s="1902">
        <v>13</v>
      </c>
      <c r="M63" s="1599">
        <v>16</v>
      </c>
      <c r="N63" s="1600">
        <v>1</v>
      </c>
    </row>
    <row r="64" spans="2:14">
      <c r="B64" s="1597" t="s">
        <v>6505</v>
      </c>
      <c r="C64" s="1910">
        <v>135</v>
      </c>
      <c r="D64" s="1912">
        <v>175</v>
      </c>
      <c r="E64" s="1902">
        <v>4</v>
      </c>
      <c r="F64" s="1599">
        <v>10</v>
      </c>
      <c r="G64" s="1913">
        <v>1</v>
      </c>
      <c r="I64" s="1597" t="s">
        <v>6670</v>
      </c>
      <c r="J64" s="1910">
        <v>190</v>
      </c>
      <c r="K64" s="1912">
        <v>310</v>
      </c>
      <c r="L64" s="1902">
        <v>13</v>
      </c>
      <c r="M64" s="1912">
        <v>16</v>
      </c>
      <c r="N64" s="1913">
        <v>1</v>
      </c>
    </row>
    <row r="65" spans="2:14">
      <c r="B65" s="1597" t="s">
        <v>6507</v>
      </c>
      <c r="C65" s="1910">
        <v>143</v>
      </c>
      <c r="D65" s="1912">
        <v>180</v>
      </c>
      <c r="E65" s="1902">
        <v>4</v>
      </c>
      <c r="F65" s="1599">
        <v>10</v>
      </c>
      <c r="G65" s="1913">
        <v>1</v>
      </c>
      <c r="I65" s="1597" t="s">
        <v>6671</v>
      </c>
      <c r="J65" s="1910">
        <v>200</v>
      </c>
      <c r="K65" s="1912">
        <v>320</v>
      </c>
      <c r="L65" s="1902">
        <v>12</v>
      </c>
      <c r="M65" s="1912">
        <v>17</v>
      </c>
      <c r="N65" s="1913">
        <v>1</v>
      </c>
    </row>
    <row r="66" spans="2:14">
      <c r="B66" s="1597" t="s">
        <v>6509</v>
      </c>
      <c r="C66" s="1910">
        <v>151</v>
      </c>
      <c r="D66" s="1912">
        <v>185</v>
      </c>
      <c r="E66" s="1902">
        <v>4</v>
      </c>
      <c r="F66" s="1599">
        <v>10</v>
      </c>
      <c r="G66" s="1913">
        <v>1</v>
      </c>
      <c r="I66" s="1597" t="s">
        <v>6672</v>
      </c>
      <c r="J66" s="1910">
        <v>210</v>
      </c>
      <c r="K66" s="1912">
        <v>330</v>
      </c>
      <c r="L66" s="1902">
        <v>12</v>
      </c>
      <c r="M66" s="1912">
        <v>17</v>
      </c>
      <c r="N66" s="1913">
        <v>1</v>
      </c>
    </row>
    <row r="67" spans="2:14">
      <c r="B67" s="1597" t="s">
        <v>6511</v>
      </c>
      <c r="C67" s="1910">
        <v>159</v>
      </c>
      <c r="D67" s="1912">
        <v>190</v>
      </c>
      <c r="E67" s="1902">
        <v>3</v>
      </c>
      <c r="F67" s="1599">
        <v>10</v>
      </c>
      <c r="G67" s="1913">
        <v>1</v>
      </c>
      <c r="I67" s="1597" t="s">
        <v>6673</v>
      </c>
      <c r="J67" s="1910">
        <v>220</v>
      </c>
      <c r="K67" s="1912">
        <v>340</v>
      </c>
      <c r="L67" s="1902">
        <v>10</v>
      </c>
      <c r="M67" s="1912">
        <v>18</v>
      </c>
      <c r="N67" s="1913">
        <v>1</v>
      </c>
    </row>
    <row r="68" spans="2:14">
      <c r="B68" s="1597" t="s">
        <v>6513</v>
      </c>
      <c r="C68" s="1910">
        <v>167</v>
      </c>
      <c r="D68" s="1912">
        <v>195</v>
      </c>
      <c r="E68" s="1902">
        <v>3</v>
      </c>
      <c r="F68" s="1599">
        <v>10</v>
      </c>
      <c r="G68" s="1913">
        <v>1</v>
      </c>
      <c r="I68" s="1597" t="s">
        <v>6674</v>
      </c>
      <c r="J68" s="1910">
        <v>230</v>
      </c>
      <c r="K68" s="1912">
        <v>350</v>
      </c>
      <c r="L68" s="1902">
        <v>10</v>
      </c>
      <c r="M68" s="1912">
        <v>18</v>
      </c>
      <c r="N68" s="1913">
        <v>1</v>
      </c>
    </row>
    <row r="69" spans="2:14">
      <c r="B69" s="1597" t="s">
        <v>6515</v>
      </c>
      <c r="C69" s="1910">
        <v>175</v>
      </c>
      <c r="D69" s="1912">
        <v>200</v>
      </c>
      <c r="E69" s="1902">
        <v>2</v>
      </c>
      <c r="F69" s="1599">
        <v>10</v>
      </c>
      <c r="G69" s="1913">
        <v>1</v>
      </c>
      <c r="I69" s="1597" t="s">
        <v>6675</v>
      </c>
      <c r="J69" s="1910">
        <v>240</v>
      </c>
      <c r="K69" s="1912">
        <v>360</v>
      </c>
      <c r="L69" s="1902">
        <v>9</v>
      </c>
      <c r="M69" s="1912">
        <v>19</v>
      </c>
      <c r="N69" s="1913">
        <v>1</v>
      </c>
    </row>
    <row r="70" spans="2:14">
      <c r="B70" s="1597" t="s">
        <v>6517</v>
      </c>
      <c r="C70" s="1910" t="s">
        <v>7964</v>
      </c>
      <c r="D70" s="1912">
        <v>210</v>
      </c>
      <c r="E70" s="1910" t="s">
        <v>7851</v>
      </c>
      <c r="F70" s="1599">
        <v>10</v>
      </c>
      <c r="G70" s="1913">
        <v>2</v>
      </c>
      <c r="I70" s="1597" t="s">
        <v>6676</v>
      </c>
      <c r="J70" s="1910" t="s">
        <v>7851</v>
      </c>
      <c r="K70" s="1912">
        <v>380</v>
      </c>
      <c r="L70" s="1910" t="s">
        <v>5365</v>
      </c>
      <c r="M70" s="1912">
        <v>19</v>
      </c>
      <c r="N70" s="1913">
        <v>2</v>
      </c>
    </row>
    <row r="71" spans="2:14">
      <c r="B71" s="1597" t="s">
        <v>6519</v>
      </c>
      <c r="C71" s="1910" t="s">
        <v>7851</v>
      </c>
      <c r="D71" s="1912">
        <v>225</v>
      </c>
      <c r="E71" s="1910" t="s">
        <v>7851</v>
      </c>
      <c r="F71" s="1599">
        <v>10</v>
      </c>
      <c r="G71" s="1913">
        <v>3</v>
      </c>
      <c r="I71" s="1597" t="s">
        <v>6677</v>
      </c>
      <c r="J71" s="1910" t="s">
        <v>7964</v>
      </c>
      <c r="K71" s="1912">
        <v>400</v>
      </c>
      <c r="L71" s="1910" t="s">
        <v>7851</v>
      </c>
      <c r="M71" s="1912">
        <v>20</v>
      </c>
      <c r="N71" s="1913">
        <v>3</v>
      </c>
    </row>
    <row r="72" spans="2:14" ht="17.25" thickBot="1">
      <c r="B72" s="1602" t="s">
        <v>6521</v>
      </c>
      <c r="C72" s="1603" t="s">
        <v>5365</v>
      </c>
      <c r="D72" s="1735">
        <v>245</v>
      </c>
      <c r="E72" s="1603" t="s">
        <v>7851</v>
      </c>
      <c r="F72" s="1617">
        <v>10</v>
      </c>
      <c r="G72" s="1914">
        <v>4</v>
      </c>
      <c r="I72" s="1602" t="s">
        <v>6678</v>
      </c>
      <c r="J72" s="1603" t="s">
        <v>7964</v>
      </c>
      <c r="K72" s="1735">
        <v>420</v>
      </c>
      <c r="L72" s="1603" t="s">
        <v>7851</v>
      </c>
      <c r="M72" s="1735">
        <v>20</v>
      </c>
      <c r="N72" s="1914">
        <v>4</v>
      </c>
    </row>
  </sheetData>
  <phoneticPr fontId="6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F180"/>
  <sheetViews>
    <sheetView topLeftCell="A16" workbookViewId="0"/>
  </sheetViews>
  <sheetFormatPr defaultColWidth="3.125" defaultRowHeight="16.5"/>
  <cols>
    <col min="1" max="1" width="3.125" style="1494"/>
    <col min="2" max="2" width="30.75" style="1494" customWidth="1"/>
    <col min="3" max="5" width="12.625" style="1494" customWidth="1"/>
    <col min="6" max="6" width="18.875" style="1494" bestFit="1" customWidth="1"/>
    <col min="7" max="7" width="18.75" style="1494" customWidth="1"/>
    <col min="8" max="16384" width="3.125" style="1494"/>
  </cols>
  <sheetData>
    <row r="1" spans="1:32">
      <c r="A1" s="943"/>
      <c r="B1" s="943"/>
      <c r="C1" s="943"/>
      <c r="D1" s="943"/>
      <c r="E1" s="943"/>
      <c r="F1" s="943"/>
      <c r="G1" s="943"/>
      <c r="H1" s="943"/>
      <c r="I1" s="943"/>
      <c r="J1" s="943"/>
      <c r="K1" s="943"/>
      <c r="L1" s="943"/>
      <c r="M1" s="943"/>
      <c r="N1" s="943"/>
      <c r="O1" s="943"/>
      <c r="P1" s="943"/>
      <c r="Q1" s="943"/>
      <c r="R1" s="943"/>
      <c r="S1" s="943"/>
      <c r="T1" s="943"/>
      <c r="U1" s="943"/>
      <c r="V1" s="943"/>
      <c r="W1" s="943"/>
      <c r="X1" s="943"/>
      <c r="Y1" s="943"/>
      <c r="Z1" s="943"/>
      <c r="AA1" s="943"/>
      <c r="AB1" s="943"/>
      <c r="AC1" s="943"/>
      <c r="AD1" s="943"/>
      <c r="AE1" s="943"/>
      <c r="AF1" s="943"/>
    </row>
    <row r="2" spans="1:32">
      <c r="A2" s="943"/>
      <c r="B2" s="1622" t="s">
        <v>6828</v>
      </c>
      <c r="C2" s="1622"/>
      <c r="D2" s="1622"/>
      <c r="E2" s="1622"/>
      <c r="F2" s="943"/>
      <c r="G2" s="943"/>
      <c r="H2" s="943"/>
      <c r="I2" s="943"/>
      <c r="J2" s="943"/>
      <c r="K2" s="943"/>
      <c r="L2" s="943"/>
      <c r="M2" s="943"/>
      <c r="N2" s="943"/>
      <c r="O2" s="943"/>
      <c r="P2" s="943"/>
      <c r="Q2" s="943"/>
      <c r="R2" s="943"/>
      <c r="S2" s="943"/>
      <c r="T2" s="943"/>
      <c r="U2" s="943"/>
      <c r="V2" s="943"/>
      <c r="W2" s="943"/>
      <c r="X2" s="943"/>
      <c r="Y2" s="943"/>
      <c r="Z2" s="943"/>
      <c r="AA2" s="943"/>
      <c r="AB2" s="943"/>
      <c r="AC2" s="943"/>
      <c r="AD2" s="943"/>
      <c r="AE2" s="943"/>
      <c r="AF2" s="943"/>
    </row>
    <row r="3" spans="1:32">
      <c r="A3" s="943"/>
      <c r="B3" s="1739" t="s">
        <v>7103</v>
      </c>
      <c r="C3" s="1622"/>
      <c r="D3" s="1622"/>
      <c r="E3" s="1622"/>
      <c r="F3" s="943"/>
      <c r="G3" s="943"/>
      <c r="H3" s="943"/>
      <c r="I3" s="943"/>
      <c r="J3" s="943"/>
      <c r="K3" s="943"/>
      <c r="L3" s="943"/>
      <c r="M3" s="943"/>
      <c r="N3" s="943"/>
      <c r="O3" s="943"/>
      <c r="P3" s="943"/>
      <c r="Q3" s="943"/>
      <c r="R3" s="943"/>
      <c r="S3" s="943"/>
      <c r="T3" s="943"/>
      <c r="U3" s="943"/>
      <c r="V3" s="943"/>
      <c r="W3" s="943"/>
      <c r="X3" s="943"/>
      <c r="Y3" s="943"/>
      <c r="Z3" s="943"/>
      <c r="AA3" s="943"/>
      <c r="AB3" s="943"/>
      <c r="AC3" s="943"/>
      <c r="AD3" s="943"/>
      <c r="AE3" s="943"/>
      <c r="AF3" s="943"/>
    </row>
    <row r="4" spans="1:32">
      <c r="A4" s="943"/>
      <c r="B4" s="1739" t="s">
        <v>7102</v>
      </c>
      <c r="C4" s="1622"/>
      <c r="D4" s="1622"/>
      <c r="E4" s="1622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</row>
    <row r="5" spans="1:32">
      <c r="A5" s="943"/>
      <c r="B5" s="38" t="s">
        <v>6795</v>
      </c>
      <c r="C5" s="1619" t="s">
        <v>6769</v>
      </c>
      <c r="D5" s="1619" t="s">
        <v>6770</v>
      </c>
      <c r="E5" s="1619" t="s">
        <v>6806</v>
      </c>
      <c r="F5" s="38" t="s">
        <v>6768</v>
      </c>
      <c r="G5" s="38" t="s">
        <v>6767</v>
      </c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</row>
    <row r="6" spans="1:32">
      <c r="B6" s="1642" t="s">
        <v>6771</v>
      </c>
      <c r="C6" s="1648" t="s">
        <v>6801</v>
      </c>
      <c r="D6" s="1648" t="s">
        <v>6802</v>
      </c>
      <c r="E6" s="1648">
        <v>1</v>
      </c>
      <c r="F6" s="1643" t="s">
        <v>6807</v>
      </c>
      <c r="G6" s="1640">
        <v>1</v>
      </c>
    </row>
    <row r="7" spans="1:32">
      <c r="B7" s="1642" t="s">
        <v>6771</v>
      </c>
      <c r="C7" s="1648" t="s">
        <v>6796</v>
      </c>
      <c r="D7" s="1648" t="s">
        <v>6802</v>
      </c>
      <c r="E7" s="1648">
        <v>2</v>
      </c>
      <c r="F7" s="1643" t="s">
        <v>6807</v>
      </c>
      <c r="G7" s="1640">
        <v>1.7</v>
      </c>
    </row>
    <row r="8" spans="1:32">
      <c r="B8" s="1642" t="s">
        <v>6771</v>
      </c>
      <c r="C8" s="1648" t="s">
        <v>6796</v>
      </c>
      <c r="D8" s="1648" t="s">
        <v>6802</v>
      </c>
      <c r="E8" s="1648">
        <v>3</v>
      </c>
      <c r="F8" s="1643" t="s">
        <v>6807</v>
      </c>
      <c r="G8" s="1640">
        <v>2.4</v>
      </c>
    </row>
    <row r="9" spans="1:32">
      <c r="B9" s="1642" t="s">
        <v>6771</v>
      </c>
      <c r="C9" s="1648" t="s">
        <v>6796</v>
      </c>
      <c r="D9" s="1648" t="s">
        <v>6802</v>
      </c>
      <c r="E9" s="1648">
        <v>4</v>
      </c>
      <c r="F9" s="1643" t="s">
        <v>6807</v>
      </c>
      <c r="G9" s="1640">
        <v>3.1</v>
      </c>
    </row>
    <row r="10" spans="1:32">
      <c r="B10" s="1642" t="s">
        <v>6771</v>
      </c>
      <c r="C10" s="1648" t="s">
        <v>6796</v>
      </c>
      <c r="D10" s="1648" t="s">
        <v>6802</v>
      </c>
      <c r="E10" s="1648">
        <v>5</v>
      </c>
      <c r="F10" s="1643" t="s">
        <v>6807</v>
      </c>
      <c r="G10" s="1640">
        <v>3.8</v>
      </c>
    </row>
    <row r="11" spans="1:32">
      <c r="B11" s="1642" t="s">
        <v>6771</v>
      </c>
      <c r="C11" s="1648" t="s">
        <v>6796</v>
      </c>
      <c r="D11" s="1648" t="s">
        <v>6802</v>
      </c>
      <c r="E11" s="1648">
        <v>6</v>
      </c>
      <c r="F11" s="1643" t="s">
        <v>6807</v>
      </c>
      <c r="G11" s="1640">
        <v>4.5</v>
      </c>
    </row>
    <row r="12" spans="1:32">
      <c r="B12" s="1642" t="s">
        <v>6771</v>
      </c>
      <c r="C12" s="1648" t="s">
        <v>6796</v>
      </c>
      <c r="D12" s="1648" t="s">
        <v>6802</v>
      </c>
      <c r="E12" s="1648">
        <v>7</v>
      </c>
      <c r="F12" s="1643" t="s">
        <v>6807</v>
      </c>
      <c r="G12" s="1640">
        <v>5.2</v>
      </c>
    </row>
    <row r="13" spans="1:32">
      <c r="B13" s="1642" t="s">
        <v>6772</v>
      </c>
      <c r="C13" s="1648" t="s">
        <v>6796</v>
      </c>
      <c r="D13" s="1648" t="s">
        <v>5533</v>
      </c>
      <c r="E13" s="1648">
        <v>1</v>
      </c>
      <c r="F13" s="1643" t="s">
        <v>6817</v>
      </c>
      <c r="G13" s="1640">
        <v>3</v>
      </c>
    </row>
    <row r="14" spans="1:32">
      <c r="B14" s="1642" t="s">
        <v>6772</v>
      </c>
      <c r="C14" s="1648" t="s">
        <v>6796</v>
      </c>
      <c r="D14" s="1648" t="s">
        <v>5533</v>
      </c>
      <c r="E14" s="1648">
        <v>2</v>
      </c>
      <c r="F14" s="1643" t="s">
        <v>6817</v>
      </c>
      <c r="G14" s="1640">
        <v>4</v>
      </c>
    </row>
    <row r="15" spans="1:32">
      <c r="B15" s="1642" t="s">
        <v>6772</v>
      </c>
      <c r="C15" s="1648" t="s">
        <v>6796</v>
      </c>
      <c r="D15" s="1648" t="s">
        <v>5533</v>
      </c>
      <c r="E15" s="1648">
        <v>3</v>
      </c>
      <c r="F15" s="1643" t="s">
        <v>6817</v>
      </c>
      <c r="G15" s="1640">
        <v>5</v>
      </c>
    </row>
    <row r="16" spans="1:32">
      <c r="B16" s="1642" t="s">
        <v>6772</v>
      </c>
      <c r="C16" s="1648" t="s">
        <v>6796</v>
      </c>
      <c r="D16" s="1648" t="s">
        <v>5533</v>
      </c>
      <c r="E16" s="1648">
        <v>4</v>
      </c>
      <c r="F16" s="1643" t="s">
        <v>6817</v>
      </c>
      <c r="G16" s="1640">
        <v>6</v>
      </c>
    </row>
    <row r="17" spans="2:7">
      <c r="B17" s="1642" t="s">
        <v>6772</v>
      </c>
      <c r="C17" s="1648" t="s">
        <v>6796</v>
      </c>
      <c r="D17" s="1648" t="s">
        <v>5533</v>
      </c>
      <c r="E17" s="1648">
        <v>5</v>
      </c>
      <c r="F17" s="1643" t="s">
        <v>6817</v>
      </c>
      <c r="G17" s="1640">
        <v>7</v>
      </c>
    </row>
    <row r="18" spans="2:7">
      <c r="B18" s="1642" t="s">
        <v>6772</v>
      </c>
      <c r="C18" s="1648" t="s">
        <v>6796</v>
      </c>
      <c r="D18" s="1648" t="s">
        <v>5533</v>
      </c>
      <c r="E18" s="1648">
        <v>6</v>
      </c>
      <c r="F18" s="1643" t="s">
        <v>6817</v>
      </c>
      <c r="G18" s="1640">
        <v>8</v>
      </c>
    </row>
    <row r="19" spans="2:7">
      <c r="B19" s="1642" t="s">
        <v>6772</v>
      </c>
      <c r="C19" s="1648" t="s">
        <v>6796</v>
      </c>
      <c r="D19" s="1648" t="s">
        <v>5533</v>
      </c>
      <c r="E19" s="1648">
        <v>7</v>
      </c>
      <c r="F19" s="1643" t="s">
        <v>6817</v>
      </c>
      <c r="G19" s="1640">
        <v>9</v>
      </c>
    </row>
    <row r="20" spans="2:7">
      <c r="B20" s="1642" t="s">
        <v>6773</v>
      </c>
      <c r="C20" s="1648" t="s">
        <v>6796</v>
      </c>
      <c r="D20" s="1648" t="s">
        <v>6805</v>
      </c>
      <c r="E20" s="1648">
        <v>1</v>
      </c>
      <c r="F20" s="1643" t="s">
        <v>1028</v>
      </c>
      <c r="G20" s="1640">
        <v>3</v>
      </c>
    </row>
    <row r="21" spans="2:7">
      <c r="B21" s="1642" t="s">
        <v>6773</v>
      </c>
      <c r="C21" s="1648" t="s">
        <v>6796</v>
      </c>
      <c r="D21" s="1648" t="s">
        <v>6805</v>
      </c>
      <c r="E21" s="1648">
        <v>2</v>
      </c>
      <c r="F21" s="1643" t="s">
        <v>1028</v>
      </c>
      <c r="G21" s="1640">
        <v>4.5</v>
      </c>
    </row>
    <row r="22" spans="2:7">
      <c r="B22" s="1642" t="s">
        <v>6773</v>
      </c>
      <c r="C22" s="1648" t="s">
        <v>6796</v>
      </c>
      <c r="D22" s="1648" t="s">
        <v>6805</v>
      </c>
      <c r="E22" s="1648">
        <v>3</v>
      </c>
      <c r="F22" s="1643" t="s">
        <v>1028</v>
      </c>
      <c r="G22" s="1640">
        <v>6</v>
      </c>
    </row>
    <row r="23" spans="2:7">
      <c r="B23" s="1642" t="s">
        <v>6773</v>
      </c>
      <c r="C23" s="1648" t="s">
        <v>6796</v>
      </c>
      <c r="D23" s="1648" t="s">
        <v>6805</v>
      </c>
      <c r="E23" s="1648">
        <v>4</v>
      </c>
      <c r="F23" s="1643" t="s">
        <v>1028</v>
      </c>
      <c r="G23" s="1640">
        <v>7.5</v>
      </c>
    </row>
    <row r="24" spans="2:7">
      <c r="B24" s="1642" t="s">
        <v>6773</v>
      </c>
      <c r="C24" s="1648" t="s">
        <v>6796</v>
      </c>
      <c r="D24" s="1648" t="s">
        <v>6805</v>
      </c>
      <c r="E24" s="1648">
        <v>5</v>
      </c>
      <c r="F24" s="1643" t="s">
        <v>1028</v>
      </c>
      <c r="G24" s="1640">
        <v>9</v>
      </c>
    </row>
    <row r="25" spans="2:7">
      <c r="B25" s="1642" t="s">
        <v>6773</v>
      </c>
      <c r="C25" s="1648" t="s">
        <v>6796</v>
      </c>
      <c r="D25" s="1648" t="s">
        <v>6805</v>
      </c>
      <c r="E25" s="1648">
        <v>6</v>
      </c>
      <c r="F25" s="1643" t="s">
        <v>1028</v>
      </c>
      <c r="G25" s="1640">
        <v>10.5</v>
      </c>
    </row>
    <row r="26" spans="2:7">
      <c r="B26" s="1642" t="s">
        <v>6773</v>
      </c>
      <c r="C26" s="1648" t="s">
        <v>6796</v>
      </c>
      <c r="D26" s="1648" t="s">
        <v>6805</v>
      </c>
      <c r="E26" s="1648">
        <v>7</v>
      </c>
      <c r="F26" s="1643" t="s">
        <v>1028</v>
      </c>
      <c r="G26" s="1640">
        <v>12</v>
      </c>
    </row>
    <row r="27" spans="2:7">
      <c r="B27" s="1642" t="s">
        <v>6774</v>
      </c>
      <c r="C27" s="1648" t="s">
        <v>6796</v>
      </c>
      <c r="D27" s="1648" t="s">
        <v>6803</v>
      </c>
      <c r="E27" s="1648">
        <v>1</v>
      </c>
      <c r="F27" s="1644" t="s">
        <v>6810</v>
      </c>
      <c r="G27" s="1641">
        <v>2</v>
      </c>
    </row>
    <row r="28" spans="2:7">
      <c r="B28" s="1642" t="s">
        <v>6774</v>
      </c>
      <c r="C28" s="1648" t="s">
        <v>6796</v>
      </c>
      <c r="D28" s="1648" t="s">
        <v>6803</v>
      </c>
      <c r="E28" s="1648">
        <v>2</v>
      </c>
      <c r="F28" s="1644" t="s">
        <v>6810</v>
      </c>
      <c r="G28" s="1641">
        <v>3</v>
      </c>
    </row>
    <row r="29" spans="2:7">
      <c r="B29" s="1642" t="s">
        <v>6774</v>
      </c>
      <c r="C29" s="1648" t="s">
        <v>6796</v>
      </c>
      <c r="D29" s="1648" t="s">
        <v>6803</v>
      </c>
      <c r="E29" s="1648">
        <v>3</v>
      </c>
      <c r="F29" s="1644" t="s">
        <v>6810</v>
      </c>
      <c r="G29" s="1641">
        <v>5</v>
      </c>
    </row>
    <row r="30" spans="2:7">
      <c r="B30" s="1642" t="s">
        <v>6774</v>
      </c>
      <c r="C30" s="1648" t="s">
        <v>6796</v>
      </c>
      <c r="D30" s="1648" t="s">
        <v>6803</v>
      </c>
      <c r="E30" s="1648">
        <v>4</v>
      </c>
      <c r="F30" s="1644" t="s">
        <v>6810</v>
      </c>
      <c r="G30" s="1641">
        <v>7</v>
      </c>
    </row>
    <row r="31" spans="2:7">
      <c r="B31" s="1642" t="s">
        <v>6774</v>
      </c>
      <c r="C31" s="1648" t="s">
        <v>6796</v>
      </c>
      <c r="D31" s="1648" t="s">
        <v>6803</v>
      </c>
      <c r="E31" s="1648">
        <v>5</v>
      </c>
      <c r="F31" s="1644" t="s">
        <v>6810</v>
      </c>
      <c r="G31" s="1641">
        <v>9</v>
      </c>
    </row>
    <row r="32" spans="2:7">
      <c r="B32" s="1642" t="s">
        <v>6774</v>
      </c>
      <c r="C32" s="1648" t="s">
        <v>6796</v>
      </c>
      <c r="D32" s="1648" t="s">
        <v>6803</v>
      </c>
      <c r="E32" s="1648">
        <v>6</v>
      </c>
      <c r="F32" s="1644" t="s">
        <v>6810</v>
      </c>
      <c r="G32" s="1641">
        <v>11</v>
      </c>
    </row>
    <row r="33" spans="2:7">
      <c r="B33" s="1642" t="s">
        <v>6774</v>
      </c>
      <c r="C33" s="1648" t="s">
        <v>6796</v>
      </c>
      <c r="D33" s="1648" t="s">
        <v>6803</v>
      </c>
      <c r="E33" s="1648">
        <v>7</v>
      </c>
      <c r="F33" s="1644" t="s">
        <v>6810</v>
      </c>
      <c r="G33" s="1641">
        <v>13</v>
      </c>
    </row>
    <row r="34" spans="2:7">
      <c r="B34" s="1642" t="s">
        <v>6775</v>
      </c>
      <c r="C34" s="1648" t="s">
        <v>6796</v>
      </c>
      <c r="D34" s="1648" t="s">
        <v>6804</v>
      </c>
      <c r="E34" s="1648">
        <v>1</v>
      </c>
      <c r="F34" s="1643" t="s">
        <v>6812</v>
      </c>
      <c r="G34" s="1640">
        <v>3.5</v>
      </c>
    </row>
    <row r="35" spans="2:7">
      <c r="B35" s="1642" t="s">
        <v>6775</v>
      </c>
      <c r="C35" s="1648" t="s">
        <v>6796</v>
      </c>
      <c r="D35" s="1648" t="s">
        <v>6804</v>
      </c>
      <c r="E35" s="1648">
        <v>2</v>
      </c>
      <c r="F35" s="1643" t="s">
        <v>6812</v>
      </c>
      <c r="G35" s="1640">
        <v>4.75</v>
      </c>
    </row>
    <row r="36" spans="2:7">
      <c r="B36" s="1642" t="s">
        <v>6775</v>
      </c>
      <c r="C36" s="1648" t="s">
        <v>6796</v>
      </c>
      <c r="D36" s="1648" t="s">
        <v>6804</v>
      </c>
      <c r="E36" s="1648">
        <v>3</v>
      </c>
      <c r="F36" s="1643" t="s">
        <v>6812</v>
      </c>
      <c r="G36" s="1640">
        <v>6</v>
      </c>
    </row>
    <row r="37" spans="2:7">
      <c r="B37" s="1642" t="s">
        <v>6775</v>
      </c>
      <c r="C37" s="1648" t="s">
        <v>6796</v>
      </c>
      <c r="D37" s="1648" t="s">
        <v>6804</v>
      </c>
      <c r="E37" s="1648">
        <v>4</v>
      </c>
      <c r="F37" s="1643" t="s">
        <v>6812</v>
      </c>
      <c r="G37" s="1640">
        <v>7.25</v>
      </c>
    </row>
    <row r="38" spans="2:7">
      <c r="B38" s="1642" t="s">
        <v>6775</v>
      </c>
      <c r="C38" s="1648" t="s">
        <v>6796</v>
      </c>
      <c r="D38" s="1648" t="s">
        <v>6804</v>
      </c>
      <c r="E38" s="1648">
        <v>5</v>
      </c>
      <c r="F38" s="1643" t="s">
        <v>6812</v>
      </c>
      <c r="G38" s="1640">
        <v>8.5</v>
      </c>
    </row>
    <row r="39" spans="2:7">
      <c r="B39" s="1642" t="s">
        <v>6775</v>
      </c>
      <c r="C39" s="1648" t="s">
        <v>6796</v>
      </c>
      <c r="D39" s="1648" t="s">
        <v>6804</v>
      </c>
      <c r="E39" s="1648">
        <v>6</v>
      </c>
      <c r="F39" s="1643" t="s">
        <v>6812</v>
      </c>
      <c r="G39" s="1640">
        <v>9.75</v>
      </c>
    </row>
    <row r="40" spans="2:7">
      <c r="B40" s="1642" t="s">
        <v>6775</v>
      </c>
      <c r="C40" s="1648" t="s">
        <v>6796</v>
      </c>
      <c r="D40" s="1648" t="s">
        <v>6804</v>
      </c>
      <c r="E40" s="1648">
        <v>7</v>
      </c>
      <c r="F40" s="1643" t="s">
        <v>6812</v>
      </c>
      <c r="G40" s="1640">
        <v>11</v>
      </c>
    </row>
    <row r="41" spans="2:7">
      <c r="B41" s="1642" t="s">
        <v>6776</v>
      </c>
      <c r="C41" s="1648" t="s">
        <v>6797</v>
      </c>
      <c r="D41" s="1648" t="s">
        <v>6802</v>
      </c>
      <c r="E41" s="1648">
        <v>1</v>
      </c>
      <c r="F41" s="1643" t="s">
        <v>6810</v>
      </c>
      <c r="G41" s="1641">
        <v>2</v>
      </c>
    </row>
    <row r="42" spans="2:7">
      <c r="B42" s="1642" t="s">
        <v>6776</v>
      </c>
      <c r="C42" s="1648" t="s">
        <v>6797</v>
      </c>
      <c r="D42" s="1648" t="s">
        <v>6802</v>
      </c>
      <c r="E42" s="1648">
        <v>2</v>
      </c>
      <c r="F42" s="1643" t="s">
        <v>6810</v>
      </c>
      <c r="G42" s="1641">
        <v>4</v>
      </c>
    </row>
    <row r="43" spans="2:7">
      <c r="B43" s="1642" t="s">
        <v>6776</v>
      </c>
      <c r="C43" s="1648" t="s">
        <v>6797</v>
      </c>
      <c r="D43" s="1648" t="s">
        <v>6802</v>
      </c>
      <c r="E43" s="1648">
        <v>3</v>
      </c>
      <c r="F43" s="1643" t="s">
        <v>6810</v>
      </c>
      <c r="G43" s="1641">
        <v>6</v>
      </c>
    </row>
    <row r="44" spans="2:7">
      <c r="B44" s="1642" t="s">
        <v>6776</v>
      </c>
      <c r="C44" s="1648" t="s">
        <v>6797</v>
      </c>
      <c r="D44" s="1648" t="s">
        <v>6802</v>
      </c>
      <c r="E44" s="1648">
        <v>4</v>
      </c>
      <c r="F44" s="1643" t="s">
        <v>6810</v>
      </c>
      <c r="G44" s="1641">
        <v>8</v>
      </c>
    </row>
    <row r="45" spans="2:7">
      <c r="B45" s="1642" t="s">
        <v>6776</v>
      </c>
      <c r="C45" s="1648" t="s">
        <v>6797</v>
      </c>
      <c r="D45" s="1648" t="s">
        <v>6802</v>
      </c>
      <c r="E45" s="1648">
        <v>5</v>
      </c>
      <c r="F45" s="1643" t="s">
        <v>6810</v>
      </c>
      <c r="G45" s="1641">
        <v>10</v>
      </c>
    </row>
    <row r="46" spans="2:7">
      <c r="B46" s="1642" t="s">
        <v>6776</v>
      </c>
      <c r="C46" s="1648" t="s">
        <v>6797</v>
      </c>
      <c r="D46" s="1648" t="s">
        <v>6802</v>
      </c>
      <c r="E46" s="1648">
        <v>6</v>
      </c>
      <c r="F46" s="1643" t="s">
        <v>6810</v>
      </c>
      <c r="G46" s="1641">
        <v>12</v>
      </c>
    </row>
    <row r="47" spans="2:7">
      <c r="B47" s="1642" t="s">
        <v>6776</v>
      </c>
      <c r="C47" s="1648" t="s">
        <v>6797</v>
      </c>
      <c r="D47" s="1648" t="s">
        <v>6802</v>
      </c>
      <c r="E47" s="1648">
        <v>7</v>
      </c>
      <c r="F47" s="1643" t="s">
        <v>6810</v>
      </c>
      <c r="G47" s="1641">
        <v>14</v>
      </c>
    </row>
    <row r="48" spans="2:7">
      <c r="B48" s="1642" t="s">
        <v>6777</v>
      </c>
      <c r="C48" s="1648" t="s">
        <v>6797</v>
      </c>
      <c r="D48" s="1648" t="s">
        <v>5533</v>
      </c>
      <c r="E48" s="1648">
        <v>1</v>
      </c>
      <c r="F48" s="1645" t="s">
        <v>6816</v>
      </c>
      <c r="G48" s="1640">
        <v>10</v>
      </c>
    </row>
    <row r="49" spans="2:7">
      <c r="B49" s="1642" t="s">
        <v>6777</v>
      </c>
      <c r="C49" s="1648" t="s">
        <v>6797</v>
      </c>
      <c r="D49" s="1648" t="s">
        <v>5533</v>
      </c>
      <c r="E49" s="1648">
        <v>2</v>
      </c>
      <c r="F49" s="1645" t="s">
        <v>6816</v>
      </c>
      <c r="G49" s="1640">
        <v>12</v>
      </c>
    </row>
    <row r="50" spans="2:7">
      <c r="B50" s="1642" t="s">
        <v>6777</v>
      </c>
      <c r="C50" s="1648" t="s">
        <v>6797</v>
      </c>
      <c r="D50" s="1648" t="s">
        <v>5533</v>
      </c>
      <c r="E50" s="1648">
        <v>3</v>
      </c>
      <c r="F50" s="1645" t="s">
        <v>6816</v>
      </c>
      <c r="G50" s="1640">
        <v>14</v>
      </c>
    </row>
    <row r="51" spans="2:7">
      <c r="B51" s="1642" t="s">
        <v>6777</v>
      </c>
      <c r="C51" s="1648" t="s">
        <v>6797</v>
      </c>
      <c r="D51" s="1648" t="s">
        <v>5533</v>
      </c>
      <c r="E51" s="1648">
        <v>4</v>
      </c>
      <c r="F51" s="1645" t="s">
        <v>6816</v>
      </c>
      <c r="G51" s="1640">
        <v>16</v>
      </c>
    </row>
    <row r="52" spans="2:7">
      <c r="B52" s="1642" t="s">
        <v>6777</v>
      </c>
      <c r="C52" s="1648" t="s">
        <v>6797</v>
      </c>
      <c r="D52" s="1648" t="s">
        <v>5533</v>
      </c>
      <c r="E52" s="1648">
        <v>5</v>
      </c>
      <c r="F52" s="1645" t="s">
        <v>6816</v>
      </c>
      <c r="G52" s="1640">
        <v>18</v>
      </c>
    </row>
    <row r="53" spans="2:7">
      <c r="B53" s="1642" t="s">
        <v>6777</v>
      </c>
      <c r="C53" s="1648" t="s">
        <v>6797</v>
      </c>
      <c r="D53" s="1648" t="s">
        <v>5533</v>
      </c>
      <c r="E53" s="1648">
        <v>6</v>
      </c>
      <c r="F53" s="1645" t="s">
        <v>6816</v>
      </c>
      <c r="G53" s="1640">
        <v>20</v>
      </c>
    </row>
    <row r="54" spans="2:7">
      <c r="B54" s="1642" t="s">
        <v>6777</v>
      </c>
      <c r="C54" s="1648" t="s">
        <v>6797</v>
      </c>
      <c r="D54" s="1648" t="s">
        <v>5533</v>
      </c>
      <c r="E54" s="1648">
        <v>7</v>
      </c>
      <c r="F54" s="1645" t="s">
        <v>6816</v>
      </c>
      <c r="G54" s="1640">
        <v>22</v>
      </c>
    </row>
    <row r="55" spans="2:7">
      <c r="B55" s="1642" t="s">
        <v>6778</v>
      </c>
      <c r="C55" s="1648" t="s">
        <v>6797</v>
      </c>
      <c r="D55" s="1648" t="s">
        <v>6805</v>
      </c>
      <c r="E55" s="1648">
        <v>1</v>
      </c>
      <c r="F55" s="1643" t="s">
        <v>1028</v>
      </c>
      <c r="G55" s="1640">
        <v>3</v>
      </c>
    </row>
    <row r="56" spans="2:7">
      <c r="B56" s="1642" t="s">
        <v>6778</v>
      </c>
      <c r="C56" s="1648" t="s">
        <v>6797</v>
      </c>
      <c r="D56" s="1648" t="s">
        <v>6805</v>
      </c>
      <c r="E56" s="1648">
        <v>2</v>
      </c>
      <c r="F56" s="1643" t="s">
        <v>1028</v>
      </c>
      <c r="G56" s="1640">
        <v>4.5</v>
      </c>
    </row>
    <row r="57" spans="2:7">
      <c r="B57" s="1642" t="s">
        <v>6778</v>
      </c>
      <c r="C57" s="1648" t="s">
        <v>6797</v>
      </c>
      <c r="D57" s="1648" t="s">
        <v>6805</v>
      </c>
      <c r="E57" s="1648">
        <v>3</v>
      </c>
      <c r="F57" s="1643" t="s">
        <v>1028</v>
      </c>
      <c r="G57" s="1640">
        <v>6</v>
      </c>
    </row>
    <row r="58" spans="2:7">
      <c r="B58" s="1642" t="s">
        <v>6778</v>
      </c>
      <c r="C58" s="1648" t="s">
        <v>6797</v>
      </c>
      <c r="D58" s="1648" t="s">
        <v>6805</v>
      </c>
      <c r="E58" s="1648">
        <v>4</v>
      </c>
      <c r="F58" s="1643" t="s">
        <v>1028</v>
      </c>
      <c r="G58" s="1640">
        <v>7.5</v>
      </c>
    </row>
    <row r="59" spans="2:7">
      <c r="B59" s="1642" t="s">
        <v>6778</v>
      </c>
      <c r="C59" s="1648" t="s">
        <v>6797</v>
      </c>
      <c r="D59" s="1648" t="s">
        <v>6805</v>
      </c>
      <c r="E59" s="1648">
        <v>5</v>
      </c>
      <c r="F59" s="1643" t="s">
        <v>1028</v>
      </c>
      <c r="G59" s="1640">
        <v>9</v>
      </c>
    </row>
    <row r="60" spans="2:7">
      <c r="B60" s="1642" t="s">
        <v>6778</v>
      </c>
      <c r="C60" s="1648" t="s">
        <v>6797</v>
      </c>
      <c r="D60" s="1648" t="s">
        <v>6805</v>
      </c>
      <c r="E60" s="1648">
        <v>6</v>
      </c>
      <c r="F60" s="1643" t="s">
        <v>1028</v>
      </c>
      <c r="G60" s="1640">
        <v>10.5</v>
      </c>
    </row>
    <row r="61" spans="2:7">
      <c r="B61" s="1642" t="s">
        <v>6778</v>
      </c>
      <c r="C61" s="1648" t="s">
        <v>6797</v>
      </c>
      <c r="D61" s="1648" t="s">
        <v>6805</v>
      </c>
      <c r="E61" s="1648">
        <v>7</v>
      </c>
      <c r="F61" s="1643" t="s">
        <v>1028</v>
      </c>
      <c r="G61" s="1640">
        <v>12</v>
      </c>
    </row>
    <row r="62" spans="2:7">
      <c r="B62" s="1642" t="s">
        <v>6779</v>
      </c>
      <c r="C62" s="1648" t="s">
        <v>6797</v>
      </c>
      <c r="D62" s="1648" t="s">
        <v>6803</v>
      </c>
      <c r="E62" s="1648">
        <v>1</v>
      </c>
      <c r="F62" s="1643" t="s">
        <v>6809</v>
      </c>
      <c r="G62" s="1641">
        <v>2</v>
      </c>
    </row>
    <row r="63" spans="2:7">
      <c r="B63" s="1642" t="s">
        <v>6779</v>
      </c>
      <c r="C63" s="1648" t="s">
        <v>6797</v>
      </c>
      <c r="D63" s="1648" t="s">
        <v>6803</v>
      </c>
      <c r="E63" s="1648">
        <v>2</v>
      </c>
      <c r="F63" s="1643" t="s">
        <v>6809</v>
      </c>
      <c r="G63" s="1641">
        <v>4</v>
      </c>
    </row>
    <row r="64" spans="2:7">
      <c r="B64" s="1642" t="s">
        <v>6779</v>
      </c>
      <c r="C64" s="1648" t="s">
        <v>6797</v>
      </c>
      <c r="D64" s="1648" t="s">
        <v>6803</v>
      </c>
      <c r="E64" s="1648">
        <v>3</v>
      </c>
      <c r="F64" s="1643" t="s">
        <v>6809</v>
      </c>
      <c r="G64" s="1641">
        <v>6</v>
      </c>
    </row>
    <row r="65" spans="2:7">
      <c r="B65" s="1642" t="s">
        <v>6779</v>
      </c>
      <c r="C65" s="1648" t="s">
        <v>6797</v>
      </c>
      <c r="D65" s="1648" t="s">
        <v>6803</v>
      </c>
      <c r="E65" s="1648">
        <v>4</v>
      </c>
      <c r="F65" s="1643" t="s">
        <v>6809</v>
      </c>
      <c r="G65" s="1641">
        <v>8</v>
      </c>
    </row>
    <row r="66" spans="2:7">
      <c r="B66" s="1642" t="s">
        <v>6779</v>
      </c>
      <c r="C66" s="1648" t="s">
        <v>6797</v>
      </c>
      <c r="D66" s="1648" t="s">
        <v>6803</v>
      </c>
      <c r="E66" s="1648">
        <v>5</v>
      </c>
      <c r="F66" s="1643" t="s">
        <v>6809</v>
      </c>
      <c r="G66" s="1641">
        <v>10</v>
      </c>
    </row>
    <row r="67" spans="2:7">
      <c r="B67" s="1642" t="s">
        <v>6779</v>
      </c>
      <c r="C67" s="1648" t="s">
        <v>6797</v>
      </c>
      <c r="D67" s="1648" t="s">
        <v>6803</v>
      </c>
      <c r="E67" s="1648">
        <v>6</v>
      </c>
      <c r="F67" s="1643" t="s">
        <v>6809</v>
      </c>
      <c r="G67" s="1641">
        <v>12</v>
      </c>
    </row>
    <row r="68" spans="2:7">
      <c r="B68" s="1642" t="s">
        <v>6779</v>
      </c>
      <c r="C68" s="1648" t="s">
        <v>6797</v>
      </c>
      <c r="D68" s="1648" t="s">
        <v>6803</v>
      </c>
      <c r="E68" s="1648">
        <v>7</v>
      </c>
      <c r="F68" s="1643" t="s">
        <v>6809</v>
      </c>
      <c r="G68" s="1641">
        <v>14</v>
      </c>
    </row>
    <row r="69" spans="2:7">
      <c r="B69" s="1642" t="s">
        <v>6780</v>
      </c>
      <c r="C69" s="1648" t="s">
        <v>6797</v>
      </c>
      <c r="D69" s="1648" t="s">
        <v>6804</v>
      </c>
      <c r="E69" s="1648">
        <v>1</v>
      </c>
      <c r="F69" s="1643" t="s">
        <v>6807</v>
      </c>
      <c r="G69" s="1640">
        <v>1</v>
      </c>
    </row>
    <row r="70" spans="2:7">
      <c r="B70" s="1642" t="s">
        <v>6780</v>
      </c>
      <c r="C70" s="1648" t="s">
        <v>6797</v>
      </c>
      <c r="D70" s="1648" t="s">
        <v>6804</v>
      </c>
      <c r="E70" s="1648">
        <v>2</v>
      </c>
      <c r="F70" s="1643" t="s">
        <v>6807</v>
      </c>
      <c r="G70" s="1640">
        <v>1.7</v>
      </c>
    </row>
    <row r="71" spans="2:7">
      <c r="B71" s="1642" t="s">
        <v>6780</v>
      </c>
      <c r="C71" s="1648" t="s">
        <v>6797</v>
      </c>
      <c r="D71" s="1648" t="s">
        <v>6804</v>
      </c>
      <c r="E71" s="1648">
        <v>3</v>
      </c>
      <c r="F71" s="1643" t="s">
        <v>6807</v>
      </c>
      <c r="G71" s="1640">
        <v>2.4</v>
      </c>
    </row>
    <row r="72" spans="2:7">
      <c r="B72" s="1642" t="s">
        <v>6780</v>
      </c>
      <c r="C72" s="1648" t="s">
        <v>6797</v>
      </c>
      <c r="D72" s="1648" t="s">
        <v>6804</v>
      </c>
      <c r="E72" s="1648">
        <v>4</v>
      </c>
      <c r="F72" s="1643" t="s">
        <v>6807</v>
      </c>
      <c r="G72" s="1640">
        <v>3.1</v>
      </c>
    </row>
    <row r="73" spans="2:7">
      <c r="B73" s="1642" t="s">
        <v>6780</v>
      </c>
      <c r="C73" s="1648" t="s">
        <v>6797</v>
      </c>
      <c r="D73" s="1648" t="s">
        <v>6804</v>
      </c>
      <c r="E73" s="1648">
        <v>5</v>
      </c>
      <c r="F73" s="1643" t="s">
        <v>6807</v>
      </c>
      <c r="G73" s="1640">
        <v>3.8</v>
      </c>
    </row>
    <row r="74" spans="2:7">
      <c r="B74" s="1642" t="s">
        <v>6780</v>
      </c>
      <c r="C74" s="1648" t="s">
        <v>6797</v>
      </c>
      <c r="D74" s="1648" t="s">
        <v>6804</v>
      </c>
      <c r="E74" s="1648">
        <v>6</v>
      </c>
      <c r="F74" s="1643" t="s">
        <v>6807</v>
      </c>
      <c r="G74" s="1640">
        <v>4.5</v>
      </c>
    </row>
    <row r="75" spans="2:7">
      <c r="B75" s="1642" t="s">
        <v>6780</v>
      </c>
      <c r="C75" s="1648" t="s">
        <v>6797</v>
      </c>
      <c r="D75" s="1648" t="s">
        <v>6804</v>
      </c>
      <c r="E75" s="1648">
        <v>7</v>
      </c>
      <c r="F75" s="1643" t="s">
        <v>6807</v>
      </c>
      <c r="G75" s="1640">
        <v>5.2</v>
      </c>
    </row>
    <row r="76" spans="2:7">
      <c r="B76" s="1642" t="s">
        <v>7132</v>
      </c>
      <c r="C76" s="1648" t="s">
        <v>6798</v>
      </c>
      <c r="D76" s="1648" t="s">
        <v>6802</v>
      </c>
      <c r="E76" s="1648">
        <v>1</v>
      </c>
      <c r="F76" s="1643" t="s">
        <v>6810</v>
      </c>
      <c r="G76" s="1774">
        <v>2</v>
      </c>
    </row>
    <row r="77" spans="2:7">
      <c r="B77" s="1642" t="s">
        <v>7132</v>
      </c>
      <c r="C77" s="1648" t="s">
        <v>6798</v>
      </c>
      <c r="D77" s="1648" t="s">
        <v>6802</v>
      </c>
      <c r="E77" s="1648">
        <v>2</v>
      </c>
      <c r="F77" s="1643" t="s">
        <v>6810</v>
      </c>
      <c r="G77" s="1774">
        <v>4</v>
      </c>
    </row>
    <row r="78" spans="2:7">
      <c r="B78" s="1642" t="s">
        <v>7132</v>
      </c>
      <c r="C78" s="1648" t="s">
        <v>6798</v>
      </c>
      <c r="D78" s="1648" t="s">
        <v>6802</v>
      </c>
      <c r="E78" s="1648">
        <v>3</v>
      </c>
      <c r="F78" s="1643" t="s">
        <v>6810</v>
      </c>
      <c r="G78" s="1774">
        <v>6</v>
      </c>
    </row>
    <row r="79" spans="2:7">
      <c r="B79" s="1642" t="s">
        <v>7132</v>
      </c>
      <c r="C79" s="1648" t="s">
        <v>6798</v>
      </c>
      <c r="D79" s="1648" t="s">
        <v>6802</v>
      </c>
      <c r="E79" s="1648">
        <v>4</v>
      </c>
      <c r="F79" s="1643" t="s">
        <v>6810</v>
      </c>
      <c r="G79" s="1774">
        <v>8</v>
      </c>
    </row>
    <row r="80" spans="2:7">
      <c r="B80" s="1642" t="s">
        <v>7132</v>
      </c>
      <c r="C80" s="1648" t="s">
        <v>6798</v>
      </c>
      <c r="D80" s="1648" t="s">
        <v>6802</v>
      </c>
      <c r="E80" s="1648">
        <v>5</v>
      </c>
      <c r="F80" s="1643" t="s">
        <v>6810</v>
      </c>
      <c r="G80" s="1774">
        <v>10</v>
      </c>
    </row>
    <row r="81" spans="2:7">
      <c r="B81" s="1642" t="s">
        <v>7132</v>
      </c>
      <c r="C81" s="1648" t="s">
        <v>6798</v>
      </c>
      <c r="D81" s="1648" t="s">
        <v>6802</v>
      </c>
      <c r="E81" s="1648">
        <v>6</v>
      </c>
      <c r="F81" s="1643" t="s">
        <v>6810</v>
      </c>
      <c r="G81" s="1774">
        <v>12</v>
      </c>
    </row>
    <row r="82" spans="2:7">
      <c r="B82" s="1642" t="s">
        <v>7132</v>
      </c>
      <c r="C82" s="1648" t="s">
        <v>6798</v>
      </c>
      <c r="D82" s="1648" t="s">
        <v>6802</v>
      </c>
      <c r="E82" s="1648">
        <v>7</v>
      </c>
      <c r="F82" s="1643" t="s">
        <v>6810</v>
      </c>
      <c r="G82" s="1774">
        <v>14</v>
      </c>
    </row>
    <row r="83" spans="2:7">
      <c r="B83" s="1642" t="s">
        <v>6781</v>
      </c>
      <c r="C83" s="1648" t="s">
        <v>6798</v>
      </c>
      <c r="D83" s="1648" t="s">
        <v>5533</v>
      </c>
      <c r="E83" s="1648">
        <v>1</v>
      </c>
      <c r="F83" s="1646" t="s">
        <v>6815</v>
      </c>
      <c r="G83" s="1641">
        <v>2</v>
      </c>
    </row>
    <row r="84" spans="2:7">
      <c r="B84" s="1642" t="s">
        <v>6781</v>
      </c>
      <c r="C84" s="1648" t="s">
        <v>6798</v>
      </c>
      <c r="D84" s="1648" t="s">
        <v>5533</v>
      </c>
      <c r="E84" s="1648">
        <v>2</v>
      </c>
      <c r="F84" s="1646" t="s">
        <v>6815</v>
      </c>
      <c r="G84" s="1641">
        <v>4</v>
      </c>
    </row>
    <row r="85" spans="2:7">
      <c r="B85" s="1642" t="s">
        <v>6781</v>
      </c>
      <c r="C85" s="1648" t="s">
        <v>6798</v>
      </c>
      <c r="D85" s="1648" t="s">
        <v>5533</v>
      </c>
      <c r="E85" s="1648">
        <v>3</v>
      </c>
      <c r="F85" s="1646" t="s">
        <v>6815</v>
      </c>
      <c r="G85" s="1641">
        <v>6</v>
      </c>
    </row>
    <row r="86" spans="2:7">
      <c r="B86" s="1642" t="s">
        <v>6781</v>
      </c>
      <c r="C86" s="1648" t="s">
        <v>6798</v>
      </c>
      <c r="D86" s="1648" t="s">
        <v>5533</v>
      </c>
      <c r="E86" s="1648">
        <v>4</v>
      </c>
      <c r="F86" s="1646" t="s">
        <v>6815</v>
      </c>
      <c r="G86" s="1641">
        <v>8</v>
      </c>
    </row>
    <row r="87" spans="2:7">
      <c r="B87" s="1642" t="s">
        <v>6781</v>
      </c>
      <c r="C87" s="1648" t="s">
        <v>6798</v>
      </c>
      <c r="D87" s="1648" t="s">
        <v>5533</v>
      </c>
      <c r="E87" s="1648">
        <v>5</v>
      </c>
      <c r="F87" s="1646" t="s">
        <v>6815</v>
      </c>
      <c r="G87" s="1641">
        <v>10</v>
      </c>
    </row>
    <row r="88" spans="2:7">
      <c r="B88" s="1642" t="s">
        <v>6781</v>
      </c>
      <c r="C88" s="1648" t="s">
        <v>6798</v>
      </c>
      <c r="D88" s="1648" t="s">
        <v>5533</v>
      </c>
      <c r="E88" s="1648">
        <v>6</v>
      </c>
      <c r="F88" s="1646" t="s">
        <v>6815</v>
      </c>
      <c r="G88" s="1641">
        <v>12</v>
      </c>
    </row>
    <row r="89" spans="2:7">
      <c r="B89" s="1642" t="s">
        <v>6781</v>
      </c>
      <c r="C89" s="1648" t="s">
        <v>6798</v>
      </c>
      <c r="D89" s="1648" t="s">
        <v>5533</v>
      </c>
      <c r="E89" s="1648">
        <v>7</v>
      </c>
      <c r="F89" s="1646" t="s">
        <v>6815</v>
      </c>
      <c r="G89" s="1641">
        <v>14</v>
      </c>
    </row>
    <row r="90" spans="2:7">
      <c r="B90" s="1642" t="s">
        <v>6782</v>
      </c>
      <c r="C90" s="1648" t="s">
        <v>6798</v>
      </c>
      <c r="D90" s="1648" t="s">
        <v>6805</v>
      </c>
      <c r="E90" s="1648">
        <v>1</v>
      </c>
      <c r="F90" s="1643" t="s">
        <v>1028</v>
      </c>
      <c r="G90" s="1640">
        <v>3</v>
      </c>
    </row>
    <row r="91" spans="2:7">
      <c r="B91" s="1642" t="s">
        <v>6782</v>
      </c>
      <c r="C91" s="1648" t="s">
        <v>6798</v>
      </c>
      <c r="D91" s="1648" t="s">
        <v>6805</v>
      </c>
      <c r="E91" s="1648">
        <v>2</v>
      </c>
      <c r="F91" s="1643" t="s">
        <v>1028</v>
      </c>
      <c r="G91" s="1640">
        <v>4.5</v>
      </c>
    </row>
    <row r="92" spans="2:7">
      <c r="B92" s="1642" t="s">
        <v>6782</v>
      </c>
      <c r="C92" s="1648" t="s">
        <v>6798</v>
      </c>
      <c r="D92" s="1648" t="s">
        <v>6805</v>
      </c>
      <c r="E92" s="1648">
        <v>3</v>
      </c>
      <c r="F92" s="1643" t="s">
        <v>1028</v>
      </c>
      <c r="G92" s="1640">
        <v>6</v>
      </c>
    </row>
    <row r="93" spans="2:7">
      <c r="B93" s="1642" t="s">
        <v>6782</v>
      </c>
      <c r="C93" s="1648" t="s">
        <v>6798</v>
      </c>
      <c r="D93" s="1648" t="s">
        <v>6805</v>
      </c>
      <c r="E93" s="1648">
        <v>4</v>
      </c>
      <c r="F93" s="1643" t="s">
        <v>1028</v>
      </c>
      <c r="G93" s="1640">
        <v>7.5</v>
      </c>
    </row>
    <row r="94" spans="2:7">
      <c r="B94" s="1642" t="s">
        <v>6782</v>
      </c>
      <c r="C94" s="1648" t="s">
        <v>6798</v>
      </c>
      <c r="D94" s="1648" t="s">
        <v>6805</v>
      </c>
      <c r="E94" s="1648">
        <v>5</v>
      </c>
      <c r="F94" s="1643" t="s">
        <v>1028</v>
      </c>
      <c r="G94" s="1640">
        <v>9</v>
      </c>
    </row>
    <row r="95" spans="2:7">
      <c r="B95" s="1642" t="s">
        <v>6782</v>
      </c>
      <c r="C95" s="1648" t="s">
        <v>6798</v>
      </c>
      <c r="D95" s="1648" t="s">
        <v>6805</v>
      </c>
      <c r="E95" s="1648">
        <v>6</v>
      </c>
      <c r="F95" s="1643" t="s">
        <v>1028</v>
      </c>
      <c r="G95" s="1640">
        <v>10.5</v>
      </c>
    </row>
    <row r="96" spans="2:7">
      <c r="B96" s="1642" t="s">
        <v>6782</v>
      </c>
      <c r="C96" s="1648" t="s">
        <v>6798</v>
      </c>
      <c r="D96" s="1648" t="s">
        <v>6805</v>
      </c>
      <c r="E96" s="1648">
        <v>7</v>
      </c>
      <c r="F96" s="1643" t="s">
        <v>1028</v>
      </c>
      <c r="G96" s="1640">
        <v>12</v>
      </c>
    </row>
    <row r="97" spans="2:7">
      <c r="B97" s="1642" t="s">
        <v>6783</v>
      </c>
      <c r="C97" s="1648" t="s">
        <v>6798</v>
      </c>
      <c r="D97" s="1648" t="s">
        <v>6803</v>
      </c>
      <c r="E97" s="1648">
        <v>1</v>
      </c>
      <c r="F97" s="1643" t="s">
        <v>6810</v>
      </c>
      <c r="G97" s="1641">
        <v>2</v>
      </c>
    </row>
    <row r="98" spans="2:7">
      <c r="B98" s="1642" t="s">
        <v>6783</v>
      </c>
      <c r="C98" s="1648" t="s">
        <v>6798</v>
      </c>
      <c r="D98" s="1648" t="s">
        <v>6803</v>
      </c>
      <c r="E98" s="1648">
        <v>2</v>
      </c>
      <c r="F98" s="1643" t="s">
        <v>6810</v>
      </c>
      <c r="G98" s="1641">
        <v>3</v>
      </c>
    </row>
    <row r="99" spans="2:7">
      <c r="B99" s="1642" t="s">
        <v>6783</v>
      </c>
      <c r="C99" s="1648" t="s">
        <v>6798</v>
      </c>
      <c r="D99" s="1648" t="s">
        <v>6803</v>
      </c>
      <c r="E99" s="1648">
        <v>3</v>
      </c>
      <c r="F99" s="1643" t="s">
        <v>6810</v>
      </c>
      <c r="G99" s="1641">
        <v>5</v>
      </c>
    </row>
    <row r="100" spans="2:7">
      <c r="B100" s="1642" t="s">
        <v>6783</v>
      </c>
      <c r="C100" s="1648" t="s">
        <v>6798</v>
      </c>
      <c r="D100" s="1648" t="s">
        <v>6803</v>
      </c>
      <c r="E100" s="1648">
        <v>4</v>
      </c>
      <c r="F100" s="1643" t="s">
        <v>6810</v>
      </c>
      <c r="G100" s="1641">
        <v>7</v>
      </c>
    </row>
    <row r="101" spans="2:7">
      <c r="B101" s="1642" t="s">
        <v>6783</v>
      </c>
      <c r="C101" s="1648" t="s">
        <v>6798</v>
      </c>
      <c r="D101" s="1648" t="s">
        <v>6803</v>
      </c>
      <c r="E101" s="1648">
        <v>5</v>
      </c>
      <c r="F101" s="1643" t="s">
        <v>6810</v>
      </c>
      <c r="G101" s="1641">
        <v>9</v>
      </c>
    </row>
    <row r="102" spans="2:7">
      <c r="B102" s="1642" t="s">
        <v>6783</v>
      </c>
      <c r="C102" s="1648" t="s">
        <v>6798</v>
      </c>
      <c r="D102" s="1648" t="s">
        <v>6803</v>
      </c>
      <c r="E102" s="1648">
        <v>6</v>
      </c>
      <c r="F102" s="1643" t="s">
        <v>6810</v>
      </c>
      <c r="G102" s="1641">
        <v>11</v>
      </c>
    </row>
    <row r="103" spans="2:7">
      <c r="B103" s="1642" t="s">
        <v>6783</v>
      </c>
      <c r="C103" s="1648" t="s">
        <v>6798</v>
      </c>
      <c r="D103" s="1648" t="s">
        <v>6803</v>
      </c>
      <c r="E103" s="1648">
        <v>7</v>
      </c>
      <c r="F103" s="1643" t="s">
        <v>6810</v>
      </c>
      <c r="G103" s="1641">
        <v>13</v>
      </c>
    </row>
    <row r="104" spans="2:7">
      <c r="B104" s="1642" t="s">
        <v>6784</v>
      </c>
      <c r="C104" s="1648" t="s">
        <v>6798</v>
      </c>
      <c r="D104" s="1648" t="s">
        <v>6804</v>
      </c>
      <c r="E104" s="1648">
        <v>1</v>
      </c>
      <c r="F104" s="1643" t="s">
        <v>6807</v>
      </c>
      <c r="G104" s="1640">
        <v>1</v>
      </c>
    </row>
    <row r="105" spans="2:7">
      <c r="B105" s="1642" t="s">
        <v>6784</v>
      </c>
      <c r="C105" s="1648" t="s">
        <v>6798</v>
      </c>
      <c r="D105" s="1648" t="s">
        <v>6804</v>
      </c>
      <c r="E105" s="1648">
        <v>2</v>
      </c>
      <c r="F105" s="1643" t="s">
        <v>6807</v>
      </c>
      <c r="G105" s="1640">
        <v>1.7</v>
      </c>
    </row>
    <row r="106" spans="2:7">
      <c r="B106" s="1642" t="s">
        <v>6784</v>
      </c>
      <c r="C106" s="1648" t="s">
        <v>6798</v>
      </c>
      <c r="D106" s="1648" t="s">
        <v>6804</v>
      </c>
      <c r="E106" s="1648">
        <v>3</v>
      </c>
      <c r="F106" s="1643" t="s">
        <v>6807</v>
      </c>
      <c r="G106" s="1640">
        <v>2.4</v>
      </c>
    </row>
    <row r="107" spans="2:7">
      <c r="B107" s="1642" t="s">
        <v>6784</v>
      </c>
      <c r="C107" s="1648" t="s">
        <v>6798</v>
      </c>
      <c r="D107" s="1648" t="s">
        <v>6804</v>
      </c>
      <c r="E107" s="1648">
        <v>4</v>
      </c>
      <c r="F107" s="1643" t="s">
        <v>6807</v>
      </c>
      <c r="G107" s="1640">
        <v>3.1</v>
      </c>
    </row>
    <row r="108" spans="2:7">
      <c r="B108" s="1642" t="s">
        <v>6784</v>
      </c>
      <c r="C108" s="1648" t="s">
        <v>6798</v>
      </c>
      <c r="D108" s="1648" t="s">
        <v>6804</v>
      </c>
      <c r="E108" s="1648">
        <v>5</v>
      </c>
      <c r="F108" s="1643" t="s">
        <v>6807</v>
      </c>
      <c r="G108" s="1640">
        <v>3.8</v>
      </c>
    </row>
    <row r="109" spans="2:7">
      <c r="B109" s="1642" t="s">
        <v>6784</v>
      </c>
      <c r="C109" s="1648" t="s">
        <v>6798</v>
      </c>
      <c r="D109" s="1648" t="s">
        <v>6804</v>
      </c>
      <c r="E109" s="1648">
        <v>6</v>
      </c>
      <c r="F109" s="1643" t="s">
        <v>6807</v>
      </c>
      <c r="G109" s="1640">
        <v>4.5</v>
      </c>
    </row>
    <row r="110" spans="2:7">
      <c r="B110" s="1642" t="s">
        <v>6784</v>
      </c>
      <c r="C110" s="1648" t="s">
        <v>6798</v>
      </c>
      <c r="D110" s="1648" t="s">
        <v>6804</v>
      </c>
      <c r="E110" s="1648">
        <v>7</v>
      </c>
      <c r="F110" s="1643" t="s">
        <v>6807</v>
      </c>
      <c r="G110" s="1640">
        <v>5.2</v>
      </c>
    </row>
    <row r="111" spans="2:7">
      <c r="B111" s="1642" t="s">
        <v>6785</v>
      </c>
      <c r="C111" s="1648" t="s">
        <v>6799</v>
      </c>
      <c r="D111" s="1648" t="s">
        <v>6802</v>
      </c>
      <c r="E111" s="1648">
        <v>1</v>
      </c>
      <c r="F111" s="1643" t="s">
        <v>6814</v>
      </c>
      <c r="G111" s="1640">
        <v>3</v>
      </c>
    </row>
    <row r="112" spans="2:7">
      <c r="B112" s="1642" t="s">
        <v>6785</v>
      </c>
      <c r="C112" s="1648" t="s">
        <v>6799</v>
      </c>
      <c r="D112" s="1648" t="s">
        <v>6802</v>
      </c>
      <c r="E112" s="1648">
        <v>2</v>
      </c>
      <c r="F112" s="1643" t="s">
        <v>6814</v>
      </c>
      <c r="G112" s="1640">
        <v>4</v>
      </c>
    </row>
    <row r="113" spans="2:7">
      <c r="B113" s="1642" t="s">
        <v>6785</v>
      </c>
      <c r="C113" s="1648" t="s">
        <v>6799</v>
      </c>
      <c r="D113" s="1648" t="s">
        <v>6802</v>
      </c>
      <c r="E113" s="1648">
        <v>3</v>
      </c>
      <c r="F113" s="1643" t="s">
        <v>6814</v>
      </c>
      <c r="G113" s="1640">
        <v>5</v>
      </c>
    </row>
    <row r="114" spans="2:7">
      <c r="B114" s="1642" t="s">
        <v>6785</v>
      </c>
      <c r="C114" s="1648" t="s">
        <v>6799</v>
      </c>
      <c r="D114" s="1648" t="s">
        <v>6802</v>
      </c>
      <c r="E114" s="1648">
        <v>4</v>
      </c>
      <c r="F114" s="1643" t="s">
        <v>6814</v>
      </c>
      <c r="G114" s="1640">
        <v>6</v>
      </c>
    </row>
    <row r="115" spans="2:7">
      <c r="B115" s="1642" t="s">
        <v>6785</v>
      </c>
      <c r="C115" s="1648" t="s">
        <v>6799</v>
      </c>
      <c r="D115" s="1648" t="s">
        <v>6802</v>
      </c>
      <c r="E115" s="1648">
        <v>5</v>
      </c>
      <c r="F115" s="1643" t="s">
        <v>6814</v>
      </c>
      <c r="G115" s="1640">
        <v>7</v>
      </c>
    </row>
    <row r="116" spans="2:7">
      <c r="B116" s="1642" t="s">
        <v>6785</v>
      </c>
      <c r="C116" s="1648" t="s">
        <v>6799</v>
      </c>
      <c r="D116" s="1648" t="s">
        <v>6802</v>
      </c>
      <c r="E116" s="1648">
        <v>6</v>
      </c>
      <c r="F116" s="1643" t="s">
        <v>6814</v>
      </c>
      <c r="G116" s="1640">
        <v>8</v>
      </c>
    </row>
    <row r="117" spans="2:7">
      <c r="B117" s="1642" t="s">
        <v>6785</v>
      </c>
      <c r="C117" s="1648" t="s">
        <v>6799</v>
      </c>
      <c r="D117" s="1648" t="s">
        <v>6802</v>
      </c>
      <c r="E117" s="1648">
        <v>7</v>
      </c>
      <c r="F117" s="1643" t="s">
        <v>6814</v>
      </c>
      <c r="G117" s="1640">
        <v>9</v>
      </c>
    </row>
    <row r="118" spans="2:7">
      <c r="B118" s="1642" t="s">
        <v>6786</v>
      </c>
      <c r="C118" s="1648" t="s">
        <v>6799</v>
      </c>
      <c r="D118" s="1648" t="s">
        <v>5533</v>
      </c>
      <c r="E118" s="1648">
        <v>1</v>
      </c>
      <c r="F118" s="1647" t="s">
        <v>6813</v>
      </c>
      <c r="G118" s="1640">
        <v>2</v>
      </c>
    </row>
    <row r="119" spans="2:7">
      <c r="B119" s="1642" t="s">
        <v>6786</v>
      </c>
      <c r="C119" s="1648" t="s">
        <v>6799</v>
      </c>
      <c r="D119" s="1648" t="s">
        <v>5533</v>
      </c>
      <c r="E119" s="1648">
        <v>2</v>
      </c>
      <c r="F119" s="1647" t="s">
        <v>6813</v>
      </c>
      <c r="G119" s="1640">
        <v>3.3</v>
      </c>
    </row>
    <row r="120" spans="2:7">
      <c r="B120" s="1642" t="s">
        <v>6786</v>
      </c>
      <c r="C120" s="1648" t="s">
        <v>6799</v>
      </c>
      <c r="D120" s="1648" t="s">
        <v>5533</v>
      </c>
      <c r="E120" s="1648">
        <v>3</v>
      </c>
      <c r="F120" s="1647" t="s">
        <v>6813</v>
      </c>
      <c r="G120" s="1640">
        <v>4.5999999999999996</v>
      </c>
    </row>
    <row r="121" spans="2:7">
      <c r="B121" s="1642" t="s">
        <v>6786</v>
      </c>
      <c r="C121" s="1648" t="s">
        <v>6799</v>
      </c>
      <c r="D121" s="1648" t="s">
        <v>5533</v>
      </c>
      <c r="E121" s="1648">
        <v>4</v>
      </c>
      <c r="F121" s="1647" t="s">
        <v>6813</v>
      </c>
      <c r="G121" s="1640">
        <v>5.9</v>
      </c>
    </row>
    <row r="122" spans="2:7">
      <c r="B122" s="1642" t="s">
        <v>6786</v>
      </c>
      <c r="C122" s="1648" t="s">
        <v>6799</v>
      </c>
      <c r="D122" s="1648" t="s">
        <v>5533</v>
      </c>
      <c r="E122" s="1648">
        <v>5</v>
      </c>
      <c r="F122" s="1647" t="s">
        <v>6813</v>
      </c>
      <c r="G122" s="1640">
        <v>7.2</v>
      </c>
    </row>
    <row r="123" spans="2:7">
      <c r="B123" s="1642" t="s">
        <v>6786</v>
      </c>
      <c r="C123" s="1648" t="s">
        <v>6799</v>
      </c>
      <c r="D123" s="1648" t="s">
        <v>5533</v>
      </c>
      <c r="E123" s="1648">
        <v>6</v>
      </c>
      <c r="F123" s="1647" t="s">
        <v>6813</v>
      </c>
      <c r="G123" s="1640">
        <v>8.5</v>
      </c>
    </row>
    <row r="124" spans="2:7">
      <c r="B124" s="1642" t="s">
        <v>6786</v>
      </c>
      <c r="C124" s="1648" t="s">
        <v>6799</v>
      </c>
      <c r="D124" s="1648" t="s">
        <v>5533</v>
      </c>
      <c r="E124" s="1648">
        <v>7</v>
      </c>
      <c r="F124" s="1647" t="s">
        <v>6813</v>
      </c>
      <c r="G124" s="1640">
        <v>9.8000000000000007</v>
      </c>
    </row>
    <row r="125" spans="2:7">
      <c r="B125" s="1642" t="s">
        <v>6787</v>
      </c>
      <c r="C125" s="1648" t="s">
        <v>6799</v>
      </c>
      <c r="D125" s="1648" t="s">
        <v>6805</v>
      </c>
      <c r="E125" s="1648">
        <v>1</v>
      </c>
      <c r="F125" s="1643" t="s">
        <v>1028</v>
      </c>
      <c r="G125" s="1640">
        <v>3</v>
      </c>
    </row>
    <row r="126" spans="2:7">
      <c r="B126" s="1642" t="s">
        <v>6787</v>
      </c>
      <c r="C126" s="1648" t="s">
        <v>6799</v>
      </c>
      <c r="D126" s="1648" t="s">
        <v>6805</v>
      </c>
      <c r="E126" s="1648">
        <v>2</v>
      </c>
      <c r="F126" s="1643" t="s">
        <v>1028</v>
      </c>
      <c r="G126" s="1640">
        <v>4.5</v>
      </c>
    </row>
    <row r="127" spans="2:7">
      <c r="B127" s="1642" t="s">
        <v>6787</v>
      </c>
      <c r="C127" s="1648" t="s">
        <v>6799</v>
      </c>
      <c r="D127" s="1648" t="s">
        <v>6805</v>
      </c>
      <c r="E127" s="1648">
        <v>3</v>
      </c>
      <c r="F127" s="1643" t="s">
        <v>1028</v>
      </c>
      <c r="G127" s="1640">
        <v>6</v>
      </c>
    </row>
    <row r="128" spans="2:7">
      <c r="B128" s="1642" t="s">
        <v>6787</v>
      </c>
      <c r="C128" s="1648" t="s">
        <v>6799</v>
      </c>
      <c r="D128" s="1648" t="s">
        <v>6805</v>
      </c>
      <c r="E128" s="1648">
        <v>4</v>
      </c>
      <c r="F128" s="1643" t="s">
        <v>1028</v>
      </c>
      <c r="G128" s="1640">
        <v>7.5</v>
      </c>
    </row>
    <row r="129" spans="2:7">
      <c r="B129" s="1642" t="s">
        <v>6787</v>
      </c>
      <c r="C129" s="1648" t="s">
        <v>6799</v>
      </c>
      <c r="D129" s="1648" t="s">
        <v>6805</v>
      </c>
      <c r="E129" s="1648">
        <v>5</v>
      </c>
      <c r="F129" s="1643" t="s">
        <v>1028</v>
      </c>
      <c r="G129" s="1640">
        <v>9</v>
      </c>
    </row>
    <row r="130" spans="2:7">
      <c r="B130" s="1642" t="s">
        <v>6787</v>
      </c>
      <c r="C130" s="1648" t="s">
        <v>6799</v>
      </c>
      <c r="D130" s="1648" t="s">
        <v>6805</v>
      </c>
      <c r="E130" s="1648">
        <v>6</v>
      </c>
      <c r="F130" s="1643" t="s">
        <v>1028</v>
      </c>
      <c r="G130" s="1640">
        <v>10.5</v>
      </c>
    </row>
    <row r="131" spans="2:7">
      <c r="B131" s="1642" t="s">
        <v>6787</v>
      </c>
      <c r="C131" s="1648" t="s">
        <v>6799</v>
      </c>
      <c r="D131" s="1648" t="s">
        <v>6805</v>
      </c>
      <c r="E131" s="1648">
        <v>7</v>
      </c>
      <c r="F131" s="1643" t="s">
        <v>1028</v>
      </c>
      <c r="G131" s="1640">
        <v>12</v>
      </c>
    </row>
    <row r="132" spans="2:7">
      <c r="B132" s="1642" t="s">
        <v>6788</v>
      </c>
      <c r="C132" s="1648" t="s">
        <v>6799</v>
      </c>
      <c r="D132" s="1648" t="s">
        <v>6803</v>
      </c>
      <c r="E132" s="1648">
        <v>1</v>
      </c>
      <c r="F132" s="1643" t="s">
        <v>6809</v>
      </c>
      <c r="G132" s="1641">
        <v>3</v>
      </c>
    </row>
    <row r="133" spans="2:7">
      <c r="B133" s="1642" t="s">
        <v>6788</v>
      </c>
      <c r="C133" s="1648" t="s">
        <v>6799</v>
      </c>
      <c r="D133" s="1648" t="s">
        <v>6803</v>
      </c>
      <c r="E133" s="1648">
        <v>2</v>
      </c>
      <c r="F133" s="1643" t="s">
        <v>6809</v>
      </c>
      <c r="G133" s="1641">
        <v>5</v>
      </c>
    </row>
    <row r="134" spans="2:7">
      <c r="B134" s="1642" t="s">
        <v>6788</v>
      </c>
      <c r="C134" s="1648" t="s">
        <v>6799</v>
      </c>
      <c r="D134" s="1648" t="s">
        <v>6803</v>
      </c>
      <c r="E134" s="1648">
        <v>3</v>
      </c>
      <c r="F134" s="1643" t="s">
        <v>6809</v>
      </c>
      <c r="G134" s="1641">
        <v>7</v>
      </c>
    </row>
    <row r="135" spans="2:7">
      <c r="B135" s="1642" t="s">
        <v>6788</v>
      </c>
      <c r="C135" s="1648" t="s">
        <v>6799</v>
      </c>
      <c r="D135" s="1648" t="s">
        <v>6803</v>
      </c>
      <c r="E135" s="1648">
        <v>4</v>
      </c>
      <c r="F135" s="1643" t="s">
        <v>6809</v>
      </c>
      <c r="G135" s="1641">
        <v>9</v>
      </c>
    </row>
    <row r="136" spans="2:7">
      <c r="B136" s="1642" t="s">
        <v>6788</v>
      </c>
      <c r="C136" s="1648" t="s">
        <v>6799</v>
      </c>
      <c r="D136" s="1648" t="s">
        <v>6803</v>
      </c>
      <c r="E136" s="1648">
        <v>5</v>
      </c>
      <c r="F136" s="1643" t="s">
        <v>6809</v>
      </c>
      <c r="G136" s="1641">
        <v>11</v>
      </c>
    </row>
    <row r="137" spans="2:7">
      <c r="B137" s="1642" t="s">
        <v>6788</v>
      </c>
      <c r="C137" s="1648" t="s">
        <v>6799</v>
      </c>
      <c r="D137" s="1648" t="s">
        <v>6803</v>
      </c>
      <c r="E137" s="1648">
        <v>6</v>
      </c>
      <c r="F137" s="1643" t="s">
        <v>6809</v>
      </c>
      <c r="G137" s="1641">
        <v>13</v>
      </c>
    </row>
    <row r="138" spans="2:7">
      <c r="B138" s="1642" t="s">
        <v>6788</v>
      </c>
      <c r="C138" s="1648" t="s">
        <v>6799</v>
      </c>
      <c r="D138" s="1648" t="s">
        <v>6803</v>
      </c>
      <c r="E138" s="1648">
        <v>7</v>
      </c>
      <c r="F138" s="1643" t="s">
        <v>6809</v>
      </c>
      <c r="G138" s="1641">
        <v>15</v>
      </c>
    </row>
    <row r="139" spans="2:7">
      <c r="B139" s="1642" t="s">
        <v>6789</v>
      </c>
      <c r="C139" s="1648" t="s">
        <v>6799</v>
      </c>
      <c r="D139" s="1648" t="s">
        <v>6804</v>
      </c>
      <c r="E139" s="1648">
        <v>1</v>
      </c>
      <c r="F139" s="1643" t="s">
        <v>6812</v>
      </c>
      <c r="G139" s="1640">
        <v>3</v>
      </c>
    </row>
    <row r="140" spans="2:7">
      <c r="B140" s="1642" t="s">
        <v>6789</v>
      </c>
      <c r="C140" s="1648" t="s">
        <v>6799</v>
      </c>
      <c r="D140" s="1648" t="s">
        <v>6804</v>
      </c>
      <c r="E140" s="1648">
        <v>2</v>
      </c>
      <c r="F140" s="1643" t="s">
        <v>6812</v>
      </c>
      <c r="G140" s="1640">
        <v>4.45</v>
      </c>
    </row>
    <row r="141" spans="2:7">
      <c r="B141" s="1642" t="s">
        <v>6789</v>
      </c>
      <c r="C141" s="1648" t="s">
        <v>6799</v>
      </c>
      <c r="D141" s="1648" t="s">
        <v>6804</v>
      </c>
      <c r="E141" s="1648">
        <v>3</v>
      </c>
      <c r="F141" s="1643" t="s">
        <v>6812</v>
      </c>
      <c r="G141" s="1640">
        <v>6.12</v>
      </c>
    </row>
    <row r="142" spans="2:7">
      <c r="B142" s="1642" t="s">
        <v>6789</v>
      </c>
      <c r="C142" s="1648" t="s">
        <v>6799</v>
      </c>
      <c r="D142" s="1648" t="s">
        <v>6804</v>
      </c>
      <c r="E142" s="1648">
        <v>4</v>
      </c>
      <c r="F142" s="1643" t="s">
        <v>6812</v>
      </c>
      <c r="G142" s="1640">
        <v>8.0399999999999991</v>
      </c>
    </row>
    <row r="143" spans="2:7">
      <c r="B143" s="1642" t="s">
        <v>6789</v>
      </c>
      <c r="C143" s="1648" t="s">
        <v>6799</v>
      </c>
      <c r="D143" s="1648" t="s">
        <v>6804</v>
      </c>
      <c r="E143" s="1648">
        <v>5</v>
      </c>
      <c r="F143" s="1643" t="s">
        <v>6812</v>
      </c>
      <c r="G143" s="1640">
        <v>10.25</v>
      </c>
    </row>
    <row r="144" spans="2:7">
      <c r="B144" s="1642" t="s">
        <v>6789</v>
      </c>
      <c r="C144" s="1648" t="s">
        <v>6799</v>
      </c>
      <c r="D144" s="1648" t="s">
        <v>6804</v>
      </c>
      <c r="E144" s="1648">
        <v>6</v>
      </c>
      <c r="F144" s="1643" t="s">
        <v>6812</v>
      </c>
      <c r="G144" s="1640">
        <v>12.79</v>
      </c>
    </row>
    <row r="145" spans="2:7">
      <c r="B145" s="1642" t="s">
        <v>6789</v>
      </c>
      <c r="C145" s="1648" t="s">
        <v>6799</v>
      </c>
      <c r="D145" s="1648" t="s">
        <v>6804</v>
      </c>
      <c r="E145" s="1648">
        <v>7</v>
      </c>
      <c r="F145" s="1643" t="s">
        <v>6812</v>
      </c>
      <c r="G145" s="1640">
        <v>15.71</v>
      </c>
    </row>
    <row r="146" spans="2:7">
      <c r="B146" s="1642" t="s">
        <v>6790</v>
      </c>
      <c r="C146" s="1648" t="s">
        <v>6800</v>
      </c>
      <c r="D146" s="1648" t="s">
        <v>6802</v>
      </c>
      <c r="E146" s="1648">
        <v>1</v>
      </c>
      <c r="F146" s="1643" t="s">
        <v>6811</v>
      </c>
      <c r="G146" s="1640">
        <v>4</v>
      </c>
    </row>
    <row r="147" spans="2:7">
      <c r="B147" s="1642" t="s">
        <v>6790</v>
      </c>
      <c r="C147" s="1648" t="s">
        <v>6800</v>
      </c>
      <c r="D147" s="1648" t="s">
        <v>6802</v>
      </c>
      <c r="E147" s="1648">
        <v>2</v>
      </c>
      <c r="F147" s="1643" t="s">
        <v>6811</v>
      </c>
      <c r="G147" s="1640">
        <v>5</v>
      </c>
    </row>
    <row r="148" spans="2:7">
      <c r="B148" s="1642" t="s">
        <v>6790</v>
      </c>
      <c r="C148" s="1648" t="s">
        <v>6800</v>
      </c>
      <c r="D148" s="1648" t="s">
        <v>6802</v>
      </c>
      <c r="E148" s="1648">
        <v>3</v>
      </c>
      <c r="F148" s="1643" t="s">
        <v>6811</v>
      </c>
      <c r="G148" s="1640">
        <v>6</v>
      </c>
    </row>
    <row r="149" spans="2:7">
      <c r="B149" s="1642" t="s">
        <v>6790</v>
      </c>
      <c r="C149" s="1648" t="s">
        <v>6800</v>
      </c>
      <c r="D149" s="1648" t="s">
        <v>6802</v>
      </c>
      <c r="E149" s="1648">
        <v>4</v>
      </c>
      <c r="F149" s="1643" t="s">
        <v>6811</v>
      </c>
      <c r="G149" s="1640">
        <v>7</v>
      </c>
    </row>
    <row r="150" spans="2:7">
      <c r="B150" s="1642" t="s">
        <v>6790</v>
      </c>
      <c r="C150" s="1648" t="s">
        <v>6800</v>
      </c>
      <c r="D150" s="1648" t="s">
        <v>6802</v>
      </c>
      <c r="E150" s="1648">
        <v>5</v>
      </c>
      <c r="F150" s="1643" t="s">
        <v>6811</v>
      </c>
      <c r="G150" s="1640">
        <v>8</v>
      </c>
    </row>
    <row r="151" spans="2:7">
      <c r="B151" s="1642" t="s">
        <v>6790</v>
      </c>
      <c r="C151" s="1648" t="s">
        <v>6800</v>
      </c>
      <c r="D151" s="1648" t="s">
        <v>6802</v>
      </c>
      <c r="E151" s="1648">
        <v>6</v>
      </c>
      <c r="F151" s="1643" t="s">
        <v>6811</v>
      </c>
      <c r="G151" s="1640">
        <v>9</v>
      </c>
    </row>
    <row r="152" spans="2:7">
      <c r="B152" s="1642" t="s">
        <v>6790</v>
      </c>
      <c r="C152" s="1648" t="s">
        <v>6800</v>
      </c>
      <c r="D152" s="1648" t="s">
        <v>6802</v>
      </c>
      <c r="E152" s="1648">
        <v>7</v>
      </c>
      <c r="F152" s="1643" t="s">
        <v>6811</v>
      </c>
      <c r="G152" s="1640">
        <v>10</v>
      </c>
    </row>
    <row r="153" spans="2:7">
      <c r="B153" s="1642" t="s">
        <v>6791</v>
      </c>
      <c r="C153" s="1648" t="s">
        <v>6800</v>
      </c>
      <c r="D153" s="1648" t="s">
        <v>5533</v>
      </c>
      <c r="E153" s="1648">
        <v>1</v>
      </c>
      <c r="F153" s="1643" t="s">
        <v>6808</v>
      </c>
      <c r="G153" s="1640">
        <v>3</v>
      </c>
    </row>
    <row r="154" spans="2:7">
      <c r="B154" s="1642" t="s">
        <v>6791</v>
      </c>
      <c r="C154" s="1648" t="s">
        <v>6800</v>
      </c>
      <c r="D154" s="1648" t="s">
        <v>5533</v>
      </c>
      <c r="E154" s="1648">
        <v>2</v>
      </c>
      <c r="F154" s="1643" t="s">
        <v>6808</v>
      </c>
      <c r="G154" s="1640">
        <v>3.8</v>
      </c>
    </row>
    <row r="155" spans="2:7">
      <c r="B155" s="1642" t="s">
        <v>6791</v>
      </c>
      <c r="C155" s="1648" t="s">
        <v>6800</v>
      </c>
      <c r="D155" s="1648" t="s">
        <v>5533</v>
      </c>
      <c r="E155" s="1648">
        <v>3</v>
      </c>
      <c r="F155" s="1643" t="s">
        <v>6808</v>
      </c>
      <c r="G155" s="1640">
        <v>4.5999999999999996</v>
      </c>
    </row>
    <row r="156" spans="2:7">
      <c r="B156" s="1642" t="s">
        <v>6791</v>
      </c>
      <c r="C156" s="1648" t="s">
        <v>6800</v>
      </c>
      <c r="D156" s="1648" t="s">
        <v>5533</v>
      </c>
      <c r="E156" s="1648">
        <v>4</v>
      </c>
      <c r="F156" s="1643" t="s">
        <v>6808</v>
      </c>
      <c r="G156" s="1640">
        <v>5.4</v>
      </c>
    </row>
    <row r="157" spans="2:7">
      <c r="B157" s="1642" t="s">
        <v>6791</v>
      </c>
      <c r="C157" s="1648" t="s">
        <v>6800</v>
      </c>
      <c r="D157" s="1648" t="s">
        <v>5533</v>
      </c>
      <c r="E157" s="1648">
        <v>5</v>
      </c>
      <c r="F157" s="1643" t="s">
        <v>6808</v>
      </c>
      <c r="G157" s="1640">
        <v>6.2</v>
      </c>
    </row>
    <row r="158" spans="2:7">
      <c r="B158" s="1642" t="s">
        <v>6791</v>
      </c>
      <c r="C158" s="1648" t="s">
        <v>6800</v>
      </c>
      <c r="D158" s="1648" t="s">
        <v>5533</v>
      </c>
      <c r="E158" s="1648">
        <v>6</v>
      </c>
      <c r="F158" s="1643" t="s">
        <v>6808</v>
      </c>
      <c r="G158" s="1640">
        <v>7</v>
      </c>
    </row>
    <row r="159" spans="2:7">
      <c r="B159" s="1642" t="s">
        <v>6791</v>
      </c>
      <c r="C159" s="1648" t="s">
        <v>6800</v>
      </c>
      <c r="D159" s="1648" t="s">
        <v>5533</v>
      </c>
      <c r="E159" s="1648">
        <v>7</v>
      </c>
      <c r="F159" s="1643" t="s">
        <v>6808</v>
      </c>
      <c r="G159" s="1640">
        <v>7.8</v>
      </c>
    </row>
    <row r="160" spans="2:7">
      <c r="B160" s="1642" t="s">
        <v>6792</v>
      </c>
      <c r="C160" s="1648" t="s">
        <v>6800</v>
      </c>
      <c r="D160" s="1648" t="s">
        <v>6805</v>
      </c>
      <c r="E160" s="1648">
        <v>1</v>
      </c>
      <c r="F160" s="1643" t="s">
        <v>1028</v>
      </c>
      <c r="G160" s="1640">
        <v>3</v>
      </c>
    </row>
    <row r="161" spans="2:7">
      <c r="B161" s="1642" t="s">
        <v>6792</v>
      </c>
      <c r="C161" s="1648" t="s">
        <v>6800</v>
      </c>
      <c r="D161" s="1648" t="s">
        <v>6805</v>
      </c>
      <c r="E161" s="1648">
        <v>2</v>
      </c>
      <c r="F161" s="1643" t="s">
        <v>1028</v>
      </c>
      <c r="G161" s="1640">
        <v>4.5</v>
      </c>
    </row>
    <row r="162" spans="2:7">
      <c r="B162" s="1642" t="s">
        <v>6792</v>
      </c>
      <c r="C162" s="1648" t="s">
        <v>6800</v>
      </c>
      <c r="D162" s="1648" t="s">
        <v>6805</v>
      </c>
      <c r="E162" s="1648">
        <v>3</v>
      </c>
      <c r="F162" s="1643" t="s">
        <v>1028</v>
      </c>
      <c r="G162" s="1640">
        <v>6</v>
      </c>
    </row>
    <row r="163" spans="2:7">
      <c r="B163" s="1642" t="s">
        <v>6792</v>
      </c>
      <c r="C163" s="1648" t="s">
        <v>6800</v>
      </c>
      <c r="D163" s="1648" t="s">
        <v>6805</v>
      </c>
      <c r="E163" s="1648">
        <v>4</v>
      </c>
      <c r="F163" s="1643" t="s">
        <v>1028</v>
      </c>
      <c r="G163" s="1640">
        <v>7.5</v>
      </c>
    </row>
    <row r="164" spans="2:7">
      <c r="B164" s="1642" t="s">
        <v>6792</v>
      </c>
      <c r="C164" s="1648" t="s">
        <v>6800</v>
      </c>
      <c r="D164" s="1648" t="s">
        <v>6805</v>
      </c>
      <c r="E164" s="1648">
        <v>5</v>
      </c>
      <c r="F164" s="1643" t="s">
        <v>1028</v>
      </c>
      <c r="G164" s="1640">
        <v>9</v>
      </c>
    </row>
    <row r="165" spans="2:7">
      <c r="B165" s="1642" t="s">
        <v>6792</v>
      </c>
      <c r="C165" s="1648" t="s">
        <v>6800</v>
      </c>
      <c r="D165" s="1648" t="s">
        <v>6805</v>
      </c>
      <c r="E165" s="1648">
        <v>6</v>
      </c>
      <c r="F165" s="1643" t="s">
        <v>1028</v>
      </c>
      <c r="G165" s="1640">
        <v>10.5</v>
      </c>
    </row>
    <row r="166" spans="2:7">
      <c r="B166" s="1642" t="s">
        <v>6792</v>
      </c>
      <c r="C166" s="1648" t="s">
        <v>6800</v>
      </c>
      <c r="D166" s="1648" t="s">
        <v>6805</v>
      </c>
      <c r="E166" s="1648">
        <v>7</v>
      </c>
      <c r="F166" s="1643" t="s">
        <v>1028</v>
      </c>
      <c r="G166" s="1640">
        <v>12</v>
      </c>
    </row>
    <row r="167" spans="2:7">
      <c r="B167" s="1642" t="s">
        <v>6793</v>
      </c>
      <c r="C167" s="1648" t="s">
        <v>6800</v>
      </c>
      <c r="D167" s="1648" t="s">
        <v>6803</v>
      </c>
      <c r="E167" s="1648">
        <v>1</v>
      </c>
      <c r="F167" s="1643" t="s">
        <v>6809</v>
      </c>
      <c r="G167" s="1640">
        <v>7</v>
      </c>
    </row>
    <row r="168" spans="2:7">
      <c r="B168" s="1642" t="s">
        <v>6793</v>
      </c>
      <c r="C168" s="1648" t="s">
        <v>6800</v>
      </c>
      <c r="D168" s="1648" t="s">
        <v>6803</v>
      </c>
      <c r="E168" s="1648">
        <v>2</v>
      </c>
      <c r="F168" s="1643" t="s">
        <v>6809</v>
      </c>
      <c r="G168" s="1640">
        <v>9</v>
      </c>
    </row>
    <row r="169" spans="2:7">
      <c r="B169" s="1642" t="s">
        <v>6793</v>
      </c>
      <c r="C169" s="1648" t="s">
        <v>6800</v>
      </c>
      <c r="D169" s="1648" t="s">
        <v>6803</v>
      </c>
      <c r="E169" s="1648">
        <v>3</v>
      </c>
      <c r="F169" s="1643" t="s">
        <v>6809</v>
      </c>
      <c r="G169" s="1640">
        <v>11</v>
      </c>
    </row>
    <row r="170" spans="2:7">
      <c r="B170" s="1642" t="s">
        <v>6793</v>
      </c>
      <c r="C170" s="1648" t="s">
        <v>6800</v>
      </c>
      <c r="D170" s="1648" t="s">
        <v>6803</v>
      </c>
      <c r="E170" s="1648">
        <v>4</v>
      </c>
      <c r="F170" s="1643" t="s">
        <v>6809</v>
      </c>
      <c r="G170" s="1640">
        <v>13</v>
      </c>
    </row>
    <row r="171" spans="2:7">
      <c r="B171" s="1642" t="s">
        <v>6793</v>
      </c>
      <c r="C171" s="1648" t="s">
        <v>6800</v>
      </c>
      <c r="D171" s="1648" t="s">
        <v>6803</v>
      </c>
      <c r="E171" s="1648">
        <v>5</v>
      </c>
      <c r="F171" s="1643" t="s">
        <v>6809</v>
      </c>
      <c r="G171" s="1640">
        <v>15</v>
      </c>
    </row>
    <row r="172" spans="2:7">
      <c r="B172" s="1642" t="s">
        <v>6793</v>
      </c>
      <c r="C172" s="1648" t="s">
        <v>6800</v>
      </c>
      <c r="D172" s="1648" t="s">
        <v>6803</v>
      </c>
      <c r="E172" s="1648">
        <v>6</v>
      </c>
      <c r="F172" s="1643" t="s">
        <v>6809</v>
      </c>
      <c r="G172" s="1640">
        <v>17</v>
      </c>
    </row>
    <row r="173" spans="2:7">
      <c r="B173" s="1642" t="s">
        <v>6793</v>
      </c>
      <c r="C173" s="1648" t="s">
        <v>6800</v>
      </c>
      <c r="D173" s="1648" t="s">
        <v>6803</v>
      </c>
      <c r="E173" s="1648">
        <v>7</v>
      </c>
      <c r="F173" s="1643" t="s">
        <v>6809</v>
      </c>
      <c r="G173" s="1640">
        <v>21</v>
      </c>
    </row>
    <row r="174" spans="2:7">
      <c r="B174" s="1642" t="s">
        <v>6794</v>
      </c>
      <c r="C174" s="1648" t="s">
        <v>6800</v>
      </c>
      <c r="D174" s="1648" t="s">
        <v>6804</v>
      </c>
      <c r="E174" s="1648">
        <v>1</v>
      </c>
      <c r="F174" s="1643" t="s">
        <v>6810</v>
      </c>
      <c r="G174" s="1640">
        <v>3</v>
      </c>
    </row>
    <row r="175" spans="2:7">
      <c r="B175" s="1642" t="s">
        <v>6794</v>
      </c>
      <c r="C175" s="1648" t="s">
        <v>6800</v>
      </c>
      <c r="D175" s="1648" t="s">
        <v>6804</v>
      </c>
      <c r="E175" s="1648">
        <v>2</v>
      </c>
      <c r="F175" s="1643" t="s">
        <v>6810</v>
      </c>
      <c r="G175" s="1640">
        <v>4.5</v>
      </c>
    </row>
    <row r="176" spans="2:7">
      <c r="B176" s="1642" t="s">
        <v>6794</v>
      </c>
      <c r="C176" s="1648" t="s">
        <v>6800</v>
      </c>
      <c r="D176" s="1648" t="s">
        <v>6804</v>
      </c>
      <c r="E176" s="1648">
        <v>3</v>
      </c>
      <c r="F176" s="1643" t="s">
        <v>6810</v>
      </c>
      <c r="G176" s="1640">
        <v>6</v>
      </c>
    </row>
    <row r="177" spans="2:7">
      <c r="B177" s="1642" t="s">
        <v>6794</v>
      </c>
      <c r="C177" s="1648" t="s">
        <v>6800</v>
      </c>
      <c r="D177" s="1648" t="s">
        <v>6804</v>
      </c>
      <c r="E177" s="1648">
        <v>4</v>
      </c>
      <c r="F177" s="1643" t="s">
        <v>6810</v>
      </c>
      <c r="G177" s="1640">
        <v>7.5</v>
      </c>
    </row>
    <row r="178" spans="2:7">
      <c r="B178" s="1642" t="s">
        <v>6794</v>
      </c>
      <c r="C178" s="1648" t="s">
        <v>6800</v>
      </c>
      <c r="D178" s="1648" t="s">
        <v>6804</v>
      </c>
      <c r="E178" s="1648">
        <v>5</v>
      </c>
      <c r="F178" s="1643" t="s">
        <v>6810</v>
      </c>
      <c r="G178" s="1640">
        <v>9</v>
      </c>
    </row>
    <row r="179" spans="2:7">
      <c r="B179" s="1642" t="s">
        <v>6794</v>
      </c>
      <c r="C179" s="1648" t="s">
        <v>6800</v>
      </c>
      <c r="D179" s="1648" t="s">
        <v>6804</v>
      </c>
      <c r="E179" s="1648">
        <v>6</v>
      </c>
      <c r="F179" s="1643" t="s">
        <v>6810</v>
      </c>
      <c r="G179" s="1640">
        <v>10.5</v>
      </c>
    </row>
    <row r="180" spans="2:7">
      <c r="B180" s="1642" t="s">
        <v>6794</v>
      </c>
      <c r="C180" s="1648" t="s">
        <v>6800</v>
      </c>
      <c r="D180" s="1648" t="s">
        <v>6804</v>
      </c>
      <c r="E180" s="1648">
        <v>7</v>
      </c>
      <c r="F180" s="1643" t="s">
        <v>6810</v>
      </c>
      <c r="G180" s="1640">
        <v>12</v>
      </c>
    </row>
  </sheetData>
  <autoFilter ref="B5:G180"/>
  <phoneticPr fontId="6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F6"/>
  <sheetViews>
    <sheetView workbookViewId="0"/>
  </sheetViews>
  <sheetFormatPr defaultRowHeight="16.5"/>
  <cols>
    <col min="1" max="1" width="3" customWidth="1"/>
    <col min="2" max="2" width="20.75" bestFit="1" customWidth="1"/>
    <col min="3" max="3" width="12.75" bestFit="1" customWidth="1"/>
    <col min="4" max="4" width="46.125" customWidth="1"/>
    <col min="5" max="5" width="12.75" bestFit="1" customWidth="1"/>
  </cols>
  <sheetData>
    <row r="2" spans="2:6">
      <c r="B2" s="923" t="s">
        <v>6829</v>
      </c>
    </row>
    <row r="3" spans="2:6" ht="27">
      <c r="B3" s="30" t="s">
        <v>6822</v>
      </c>
      <c r="C3" s="38" t="s">
        <v>6823</v>
      </c>
      <c r="D3" s="38" t="s">
        <v>6824</v>
      </c>
      <c r="E3" s="30" t="s">
        <v>6818</v>
      </c>
      <c r="F3" s="38" t="s">
        <v>6688</v>
      </c>
    </row>
    <row r="4" spans="2:6">
      <c r="B4" s="1649" t="s">
        <v>6819</v>
      </c>
      <c r="C4" s="1649">
        <v>2</v>
      </c>
      <c r="D4" s="1649" t="s">
        <v>6825</v>
      </c>
      <c r="E4" s="1775">
        <v>30</v>
      </c>
      <c r="F4" s="1649" t="s">
        <v>7136</v>
      </c>
    </row>
    <row r="5" spans="2:6">
      <c r="B5" s="1649" t="s">
        <v>6820</v>
      </c>
      <c r="C5" s="1649">
        <v>2</v>
      </c>
      <c r="D5" s="1649" t="s">
        <v>6826</v>
      </c>
      <c r="E5" s="1775">
        <v>7</v>
      </c>
      <c r="F5" s="1649" t="s">
        <v>7137</v>
      </c>
    </row>
    <row r="6" spans="2:6">
      <c r="B6" s="1649" t="s">
        <v>6821</v>
      </c>
      <c r="C6" s="1649">
        <v>2</v>
      </c>
      <c r="D6" s="1649" t="s">
        <v>6827</v>
      </c>
      <c r="E6" s="1775">
        <v>20</v>
      </c>
      <c r="F6" s="1649" t="s">
        <v>7138</v>
      </c>
    </row>
  </sheetData>
  <phoneticPr fontId="6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H38"/>
  <sheetViews>
    <sheetView workbookViewId="0"/>
  </sheetViews>
  <sheetFormatPr defaultRowHeight="16.5"/>
  <cols>
    <col min="1" max="1" width="2.25" style="1494" customWidth="1"/>
    <col min="2" max="2" width="6" style="1494" bestFit="1" customWidth="1"/>
    <col min="3" max="3" width="9.625" style="1494" bestFit="1" customWidth="1"/>
    <col min="4" max="4" width="86.125" style="1494" customWidth="1"/>
    <col min="5" max="5" width="76.25" style="1494" customWidth="1"/>
    <col min="6" max="6" width="34.5" style="1629" bestFit="1" customWidth="1"/>
    <col min="7" max="7" width="25.5" style="1629" bestFit="1" customWidth="1"/>
    <col min="8" max="8" width="83.75" style="1632" customWidth="1"/>
    <col min="9" max="16384" width="9" style="1494"/>
  </cols>
  <sheetData>
    <row r="2" spans="2:8">
      <c r="B2" s="1622" t="s">
        <v>6830</v>
      </c>
    </row>
    <row r="3" spans="2:8">
      <c r="B3" s="1626" t="s">
        <v>6684</v>
      </c>
      <c r="C3" s="1626" t="s">
        <v>6685</v>
      </c>
      <c r="D3" s="1626" t="s">
        <v>6686</v>
      </c>
      <c r="E3" s="1627" t="s">
        <v>6687</v>
      </c>
      <c r="F3" s="1628" t="s">
        <v>6740</v>
      </c>
      <c r="G3" s="1628" t="s">
        <v>6738</v>
      </c>
      <c r="H3" s="1628" t="s">
        <v>6688</v>
      </c>
    </row>
    <row r="4" spans="2:8" ht="16.5" customHeight="1">
      <c r="B4" s="1946" t="s">
        <v>6689</v>
      </c>
      <c r="C4" s="1626" t="s">
        <v>6701</v>
      </c>
      <c r="D4" s="1624" t="s">
        <v>6724</v>
      </c>
      <c r="E4" s="1633" t="s">
        <v>6727</v>
      </c>
      <c r="F4" s="1635" t="s">
        <v>6735</v>
      </c>
      <c r="G4" s="1636" t="s">
        <v>6739</v>
      </c>
      <c r="H4" s="1623"/>
    </row>
    <row r="5" spans="2:8" ht="16.5" customHeight="1">
      <c r="B5" s="1946"/>
      <c r="C5" s="1626" t="s">
        <v>6702</v>
      </c>
      <c r="D5" s="1624" t="s">
        <v>6703</v>
      </c>
      <c r="E5" s="1633" t="s">
        <v>6731</v>
      </c>
      <c r="F5" s="1635" t="s">
        <v>6736</v>
      </c>
      <c r="G5" s="1630" t="s">
        <v>6737</v>
      </c>
      <c r="H5" s="1623"/>
    </row>
    <row r="6" spans="2:8" ht="9.9499999999999993" customHeight="1"/>
    <row r="7" spans="2:8" ht="16.5" customHeight="1">
      <c r="B7" s="1946" t="s">
        <v>6690</v>
      </c>
      <c r="C7" s="1626" t="s">
        <v>6701</v>
      </c>
      <c r="D7" s="1624" t="s">
        <v>6704</v>
      </c>
      <c r="E7" s="1633" t="s">
        <v>6732</v>
      </c>
      <c r="F7" s="1635" t="s">
        <v>6742</v>
      </c>
      <c r="G7" s="1635" t="s">
        <v>6741</v>
      </c>
      <c r="H7" s="1637" t="s">
        <v>6744</v>
      </c>
    </row>
    <row r="8" spans="2:8" ht="16.5" customHeight="1">
      <c r="B8" s="1946"/>
      <c r="C8" s="1626" t="s">
        <v>6702</v>
      </c>
      <c r="D8" s="1624" t="s">
        <v>6705</v>
      </c>
      <c r="E8" s="1625" t="s">
        <v>6705</v>
      </c>
      <c r="F8" s="1630" t="s">
        <v>6743</v>
      </c>
      <c r="G8" s="1630" t="s">
        <v>6743</v>
      </c>
      <c r="H8" s="1637" t="s">
        <v>6745</v>
      </c>
    </row>
    <row r="9" spans="2:8" ht="9.9499999999999993" customHeight="1"/>
    <row r="10" spans="2:8" ht="16.5" customHeight="1">
      <c r="B10" s="1946" t="s">
        <v>6691</v>
      </c>
      <c r="C10" s="1626" t="s">
        <v>6701</v>
      </c>
      <c r="D10" s="1624" t="s">
        <v>6706</v>
      </c>
      <c r="E10" s="1625" t="s">
        <v>6728</v>
      </c>
      <c r="F10" s="1630" t="s">
        <v>6743</v>
      </c>
      <c r="G10" s="1630" t="s">
        <v>6743</v>
      </c>
      <c r="H10" s="1623"/>
    </row>
    <row r="11" spans="2:8" ht="16.5" customHeight="1">
      <c r="B11" s="1946"/>
      <c r="C11" s="1626" t="s">
        <v>6702</v>
      </c>
      <c r="D11" s="1624" t="s">
        <v>6707</v>
      </c>
      <c r="E11" s="1633" t="s">
        <v>6757</v>
      </c>
      <c r="F11" s="1638" t="s">
        <v>6746</v>
      </c>
      <c r="G11" s="1630" t="s">
        <v>6737</v>
      </c>
      <c r="H11" s="1623"/>
    </row>
    <row r="12" spans="2:8" ht="9.9499999999999993" customHeight="1"/>
    <row r="13" spans="2:8" ht="16.5" customHeight="1">
      <c r="B13" s="1946" t="s">
        <v>6692</v>
      </c>
      <c r="C13" s="1626" t="s">
        <v>6701</v>
      </c>
      <c r="D13" s="1624" t="s">
        <v>6708</v>
      </c>
      <c r="E13" s="1625" t="s">
        <v>6728</v>
      </c>
      <c r="F13" s="1630" t="s">
        <v>6743</v>
      </c>
      <c r="G13" s="1630" t="s">
        <v>6743</v>
      </c>
      <c r="H13" s="1623"/>
    </row>
    <row r="14" spans="2:8" ht="16.5" customHeight="1">
      <c r="B14" s="1946"/>
      <c r="C14" s="1626" t="s">
        <v>6702</v>
      </c>
      <c r="D14" s="1624" t="s">
        <v>6709</v>
      </c>
      <c r="E14" s="1633" t="s">
        <v>6747</v>
      </c>
      <c r="F14" s="1638">
        <v>0.25</v>
      </c>
      <c r="G14" s="1630" t="s">
        <v>6737</v>
      </c>
      <c r="H14" s="1637" t="s">
        <v>6748</v>
      </c>
    </row>
    <row r="15" spans="2:8" ht="9.9499999999999993" customHeight="1"/>
    <row r="16" spans="2:8" ht="16.5" customHeight="1">
      <c r="B16" s="1946" t="s">
        <v>6693</v>
      </c>
      <c r="C16" s="1626" t="s">
        <v>6701</v>
      </c>
      <c r="D16" s="1624" t="s">
        <v>6710</v>
      </c>
      <c r="E16" s="1633" t="s">
        <v>6751</v>
      </c>
      <c r="F16" s="1636">
        <v>5.0000000000000001E-3</v>
      </c>
      <c r="G16" s="1635" t="s">
        <v>6750</v>
      </c>
      <c r="H16" s="1637" t="s">
        <v>6762</v>
      </c>
    </row>
    <row r="17" spans="2:8" ht="16.5" customHeight="1">
      <c r="B17" s="1946"/>
      <c r="C17" s="1626" t="s">
        <v>6702</v>
      </c>
      <c r="D17" s="1624" t="s">
        <v>6711</v>
      </c>
      <c r="E17" s="1633" t="s">
        <v>6752</v>
      </c>
      <c r="F17" s="1638" t="s">
        <v>6749</v>
      </c>
      <c r="G17" s="1630" t="s">
        <v>6737</v>
      </c>
      <c r="H17" s="1637" t="s">
        <v>6763</v>
      </c>
    </row>
    <row r="18" spans="2:8" ht="9.9499999999999993" customHeight="1"/>
    <row r="19" spans="2:8" ht="16.5" customHeight="1">
      <c r="B19" s="1946" t="s">
        <v>6694</v>
      </c>
      <c r="C19" s="1626" t="s">
        <v>6701</v>
      </c>
      <c r="D19" s="1624" t="s">
        <v>6712</v>
      </c>
      <c r="E19" s="1625" t="s">
        <v>6728</v>
      </c>
      <c r="F19" s="1630" t="s">
        <v>6743</v>
      </c>
      <c r="G19" s="1630" t="s">
        <v>6743</v>
      </c>
      <c r="H19" s="1623"/>
    </row>
    <row r="20" spans="2:8" ht="16.5" customHeight="1">
      <c r="B20" s="1946"/>
      <c r="C20" s="1626" t="s">
        <v>6702</v>
      </c>
      <c r="D20" s="1624" t="s">
        <v>6713</v>
      </c>
      <c r="E20" s="1633" t="s">
        <v>6753</v>
      </c>
      <c r="F20" s="1635" t="s">
        <v>6754</v>
      </c>
      <c r="G20" s="1630" t="s">
        <v>6737</v>
      </c>
      <c r="H20" s="1623"/>
    </row>
    <row r="21" spans="2:8" ht="9.9499999999999993" customHeight="1"/>
    <row r="22" spans="2:8" ht="16.5" customHeight="1">
      <c r="B22" s="1946" t="s">
        <v>6695</v>
      </c>
      <c r="C22" s="1626" t="s">
        <v>6701</v>
      </c>
      <c r="D22" s="1624" t="s">
        <v>6714</v>
      </c>
      <c r="E22" s="1625" t="s">
        <v>6728</v>
      </c>
      <c r="F22" s="1630" t="s">
        <v>6743</v>
      </c>
      <c r="G22" s="1630" t="s">
        <v>6743</v>
      </c>
      <c r="H22" s="1623"/>
    </row>
    <row r="23" spans="2:8" ht="16.5" customHeight="1">
      <c r="B23" s="1946"/>
      <c r="C23" s="1626" t="s">
        <v>6702</v>
      </c>
      <c r="D23" s="1624" t="s">
        <v>6715</v>
      </c>
      <c r="E23" s="1634" t="s">
        <v>6756</v>
      </c>
      <c r="F23" s="1635" t="s">
        <v>6755</v>
      </c>
      <c r="G23" s="1630" t="s">
        <v>6737</v>
      </c>
      <c r="H23" s="1623"/>
    </row>
    <row r="24" spans="2:8" ht="9.9499999999999993" customHeight="1"/>
    <row r="25" spans="2:8" ht="16.5" customHeight="1">
      <c r="B25" s="1946" t="s">
        <v>6696</v>
      </c>
      <c r="C25" s="1626" t="s">
        <v>6701</v>
      </c>
      <c r="D25" s="1624" t="s">
        <v>6716</v>
      </c>
      <c r="E25" s="1625" t="s">
        <v>6729</v>
      </c>
      <c r="F25" s="1630" t="s">
        <v>6743</v>
      </c>
      <c r="G25" s="1630" t="s">
        <v>6743</v>
      </c>
      <c r="H25" s="1623"/>
    </row>
    <row r="26" spans="2:8" ht="16.5" customHeight="1">
      <c r="B26" s="1946"/>
      <c r="C26" s="1626" t="s">
        <v>6702</v>
      </c>
      <c r="D26" s="1624" t="s">
        <v>6717</v>
      </c>
      <c r="E26" s="1625" t="s">
        <v>6729</v>
      </c>
      <c r="F26" s="1630" t="s">
        <v>6743</v>
      </c>
      <c r="G26" s="1630" t="s">
        <v>6737</v>
      </c>
      <c r="H26" s="1623"/>
    </row>
    <row r="27" spans="2:8" ht="9.9499999999999993" customHeight="1"/>
    <row r="28" spans="2:8" ht="16.5" customHeight="1">
      <c r="B28" s="1946" t="s">
        <v>6697</v>
      </c>
      <c r="C28" s="1626" t="s">
        <v>6701</v>
      </c>
      <c r="D28" s="1624" t="s">
        <v>6718</v>
      </c>
      <c r="E28" s="1625" t="s">
        <v>6728</v>
      </c>
      <c r="F28" s="1630" t="s">
        <v>6743</v>
      </c>
      <c r="G28" s="1630" t="s">
        <v>6743</v>
      </c>
      <c r="H28" s="1623"/>
    </row>
    <row r="29" spans="2:8" ht="16.5" customHeight="1">
      <c r="B29" s="1946"/>
      <c r="C29" s="1626" t="s">
        <v>6702</v>
      </c>
      <c r="D29" s="1624" t="s">
        <v>6719</v>
      </c>
      <c r="E29" s="1633" t="s">
        <v>6758</v>
      </c>
      <c r="F29" s="1635" t="s">
        <v>6759</v>
      </c>
      <c r="G29" s="1630" t="s">
        <v>6737</v>
      </c>
      <c r="H29" s="1623"/>
    </row>
    <row r="30" spans="2:8" ht="9.9499999999999993" customHeight="1"/>
    <row r="31" spans="2:8" ht="16.5" customHeight="1">
      <c r="B31" s="1946" t="s">
        <v>6698</v>
      </c>
      <c r="C31" s="1626" t="s">
        <v>6701</v>
      </c>
      <c r="D31" s="1624" t="s">
        <v>6725</v>
      </c>
      <c r="E31" s="1625" t="s">
        <v>6728</v>
      </c>
      <c r="F31" s="1630" t="s">
        <v>6743</v>
      </c>
      <c r="G31" s="1630" t="s">
        <v>6743</v>
      </c>
      <c r="H31" s="1947" t="s">
        <v>6761</v>
      </c>
    </row>
    <row r="32" spans="2:8" ht="16.5" customHeight="1">
      <c r="B32" s="1946"/>
      <c r="C32" s="1626" t="s">
        <v>6702</v>
      </c>
      <c r="D32" s="1624" t="s">
        <v>6726</v>
      </c>
      <c r="E32" s="1633" t="s">
        <v>6733</v>
      </c>
      <c r="F32" s="1635" t="s">
        <v>6760</v>
      </c>
      <c r="G32" s="1630" t="s">
        <v>6737</v>
      </c>
      <c r="H32" s="1948"/>
    </row>
    <row r="33" spans="2:8" ht="9.9499999999999993" customHeight="1"/>
    <row r="34" spans="2:8" ht="16.5" customHeight="1">
      <c r="B34" s="1946" t="s">
        <v>6699</v>
      </c>
      <c r="C34" s="1626" t="s">
        <v>6701</v>
      </c>
      <c r="D34" s="1624" t="s">
        <v>6720</v>
      </c>
      <c r="E34" s="1625" t="s">
        <v>6728</v>
      </c>
      <c r="F34" s="1630" t="s">
        <v>6743</v>
      </c>
      <c r="G34" s="1630" t="s">
        <v>6743</v>
      </c>
      <c r="H34" s="1947" t="s">
        <v>6761</v>
      </c>
    </row>
    <row r="35" spans="2:8" ht="16.5" customHeight="1">
      <c r="B35" s="1946"/>
      <c r="C35" s="1626" t="s">
        <v>6702</v>
      </c>
      <c r="D35" s="1624" t="s">
        <v>6721</v>
      </c>
      <c r="E35" s="1633" t="s">
        <v>6733</v>
      </c>
      <c r="F35" s="1635" t="s">
        <v>6760</v>
      </c>
      <c r="G35" s="1630" t="s">
        <v>6737</v>
      </c>
      <c r="H35" s="1948"/>
    </row>
    <row r="36" spans="2:8" ht="9.9499999999999993" customHeight="1"/>
    <row r="37" spans="2:8" ht="16.5" customHeight="1">
      <c r="B37" s="1946" t="s">
        <v>6700</v>
      </c>
      <c r="C37" s="1626" t="s">
        <v>6701</v>
      </c>
      <c r="D37" s="1624" t="s">
        <v>6722</v>
      </c>
      <c r="E37" s="1633" t="s">
        <v>6730</v>
      </c>
      <c r="F37" s="1631" t="s">
        <v>6743</v>
      </c>
      <c r="G37" s="1635" t="s">
        <v>6764</v>
      </c>
      <c r="H37" s="1637" t="s">
        <v>6765</v>
      </c>
    </row>
    <row r="38" spans="2:8" ht="16.5" customHeight="1">
      <c r="B38" s="1946"/>
      <c r="C38" s="1626" t="s">
        <v>6702</v>
      </c>
      <c r="D38" s="1625" t="s">
        <v>6723</v>
      </c>
      <c r="E38" s="1625" t="s">
        <v>6734</v>
      </c>
      <c r="F38" s="1630" t="s">
        <v>6743</v>
      </c>
      <c r="G38" s="1630" t="s">
        <v>6737</v>
      </c>
      <c r="H38" s="1637" t="s">
        <v>6766</v>
      </c>
    </row>
  </sheetData>
  <mergeCells count="14">
    <mergeCell ref="B37:B38"/>
    <mergeCell ref="B4:B5"/>
    <mergeCell ref="B7:B8"/>
    <mergeCell ref="B10:B11"/>
    <mergeCell ref="B13:B14"/>
    <mergeCell ref="B16:B17"/>
    <mergeCell ref="B19:B20"/>
    <mergeCell ref="H31:H32"/>
    <mergeCell ref="H34:H35"/>
    <mergeCell ref="B22:B23"/>
    <mergeCell ref="B25:B26"/>
    <mergeCell ref="B28:B29"/>
    <mergeCell ref="B31:B32"/>
    <mergeCell ref="B34:B35"/>
  </mergeCells>
  <phoneticPr fontId="6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zoomScale="85" zoomScaleNormal="85" workbookViewId="0">
      <selection sqref="A1:XFD1048576"/>
    </sheetView>
  </sheetViews>
  <sheetFormatPr defaultRowHeight="16.5"/>
  <cols>
    <col min="2" max="2" width="10.62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6235</v>
      </c>
      <c r="B1" s="22"/>
    </row>
    <row r="2" spans="1:14" ht="17.25" thickBot="1">
      <c r="B2" s="1581" t="s">
        <v>6236</v>
      </c>
      <c r="C2" s="1582" t="s">
        <v>6237</v>
      </c>
      <c r="D2" s="1583" t="s">
        <v>6238</v>
      </c>
      <c r="E2" s="1583" t="s">
        <v>6682</v>
      </c>
      <c r="F2" s="1583" t="s">
        <v>6683</v>
      </c>
      <c r="G2" s="1584" t="s">
        <v>6239</v>
      </c>
      <c r="H2" s="25"/>
      <c r="I2" s="1581" t="s">
        <v>6236</v>
      </c>
      <c r="J2" s="1582" t="s">
        <v>6237</v>
      </c>
      <c r="K2" s="1583" t="s">
        <v>6238</v>
      </c>
      <c r="L2" s="1583" t="s">
        <v>6682</v>
      </c>
      <c r="M2" s="1583" t="s">
        <v>6683</v>
      </c>
      <c r="N2" s="1584" t="s">
        <v>6239</v>
      </c>
    </row>
    <row r="3" spans="1:14">
      <c r="B3" s="1585" t="s">
        <v>6240</v>
      </c>
      <c r="C3" s="1586">
        <v>150</v>
      </c>
      <c r="D3" s="1587">
        <v>150</v>
      </c>
      <c r="E3" s="1723">
        <v>10</v>
      </c>
      <c r="F3" s="1587">
        <v>7</v>
      </c>
      <c r="G3" s="1588">
        <v>1</v>
      </c>
      <c r="H3" s="67"/>
      <c r="I3" s="1589" t="s">
        <v>6241</v>
      </c>
      <c r="J3" s="1586">
        <v>149</v>
      </c>
      <c r="K3" s="1587">
        <v>170</v>
      </c>
      <c r="L3" s="1723">
        <v>12</v>
      </c>
      <c r="M3" s="1587">
        <v>11</v>
      </c>
      <c r="N3" s="1588">
        <v>1</v>
      </c>
    </row>
    <row r="4" spans="1:14">
      <c r="B4" s="1590" t="s">
        <v>6242</v>
      </c>
      <c r="C4" s="1724">
        <v>165</v>
      </c>
      <c r="D4" s="1725">
        <v>165</v>
      </c>
      <c r="E4" s="1723">
        <v>10</v>
      </c>
      <c r="F4" s="1725">
        <v>8</v>
      </c>
      <c r="G4" s="1591">
        <v>1</v>
      </c>
      <c r="H4" s="67"/>
      <c r="I4" s="1589" t="s">
        <v>6243</v>
      </c>
      <c r="J4" s="1724">
        <v>175</v>
      </c>
      <c r="K4" s="1725">
        <v>195</v>
      </c>
      <c r="L4" s="1723">
        <v>12</v>
      </c>
      <c r="M4" s="1725">
        <v>12</v>
      </c>
      <c r="N4" s="1591">
        <v>1</v>
      </c>
    </row>
    <row r="5" spans="1:14">
      <c r="B5" s="1590" t="s">
        <v>6244</v>
      </c>
      <c r="C5" s="1724">
        <v>180</v>
      </c>
      <c r="D5" s="1725">
        <v>185</v>
      </c>
      <c r="E5" s="1723">
        <v>10</v>
      </c>
      <c r="F5" s="1725">
        <v>9</v>
      </c>
      <c r="G5" s="1591">
        <v>1</v>
      </c>
      <c r="H5" s="67"/>
      <c r="I5" s="1589" t="s">
        <v>6245</v>
      </c>
      <c r="J5" s="1724">
        <v>200</v>
      </c>
      <c r="K5" s="1725">
        <v>225</v>
      </c>
      <c r="L5" s="1723">
        <v>12</v>
      </c>
      <c r="M5" s="1725">
        <v>13</v>
      </c>
      <c r="N5" s="1591">
        <v>1</v>
      </c>
    </row>
    <row r="6" spans="1:14">
      <c r="B6" s="1590" t="s">
        <v>6246</v>
      </c>
      <c r="C6" s="1724">
        <v>195</v>
      </c>
      <c r="D6" s="1725">
        <v>210</v>
      </c>
      <c r="E6" s="1723">
        <v>10</v>
      </c>
      <c r="F6" s="1725">
        <v>10</v>
      </c>
      <c r="G6" s="1591">
        <v>1</v>
      </c>
      <c r="H6" s="67"/>
      <c r="I6" s="1589" t="s">
        <v>6247</v>
      </c>
      <c r="J6" s="1724">
        <v>226</v>
      </c>
      <c r="K6" s="1725">
        <v>260</v>
      </c>
      <c r="L6" s="1723">
        <v>12</v>
      </c>
      <c r="M6" s="1725">
        <v>14</v>
      </c>
      <c r="N6" s="1591">
        <v>1</v>
      </c>
    </row>
    <row r="7" spans="1:14">
      <c r="B7" s="1590" t="s">
        <v>6248</v>
      </c>
      <c r="C7" s="1724">
        <v>210</v>
      </c>
      <c r="D7" s="1725">
        <v>240</v>
      </c>
      <c r="E7" s="1723">
        <v>10</v>
      </c>
      <c r="F7" s="1725">
        <v>11</v>
      </c>
      <c r="G7" s="1591">
        <v>1</v>
      </c>
      <c r="H7" s="67"/>
      <c r="I7" s="1589" t="s">
        <v>6249</v>
      </c>
      <c r="J7" s="1724">
        <v>251</v>
      </c>
      <c r="K7" s="1725">
        <v>300</v>
      </c>
      <c r="L7" s="1723">
        <v>12</v>
      </c>
      <c r="M7" s="1725">
        <v>15</v>
      </c>
      <c r="N7" s="1591">
        <v>1</v>
      </c>
    </row>
    <row r="8" spans="1:14">
      <c r="B8" s="1590" t="s">
        <v>6250</v>
      </c>
      <c r="C8" s="1724">
        <v>225</v>
      </c>
      <c r="D8" s="1725">
        <v>275</v>
      </c>
      <c r="E8" s="1723">
        <v>10</v>
      </c>
      <c r="F8" s="1725">
        <v>12</v>
      </c>
      <c r="G8" s="1591">
        <v>1</v>
      </c>
      <c r="H8" s="67"/>
      <c r="I8" s="1589" t="s">
        <v>6251</v>
      </c>
      <c r="J8" s="1724">
        <v>277</v>
      </c>
      <c r="K8" s="1725">
        <v>345</v>
      </c>
      <c r="L8" s="1723">
        <v>12</v>
      </c>
      <c r="M8" s="1725">
        <v>16</v>
      </c>
      <c r="N8" s="1591">
        <v>1</v>
      </c>
    </row>
    <row r="9" spans="1:14">
      <c r="B9" s="1590" t="s">
        <v>6252</v>
      </c>
      <c r="C9" s="1724">
        <v>240</v>
      </c>
      <c r="D9" s="1725">
        <v>315</v>
      </c>
      <c r="E9" s="1723">
        <v>10</v>
      </c>
      <c r="F9" s="1725">
        <v>13</v>
      </c>
      <c r="G9" s="1591">
        <v>1</v>
      </c>
      <c r="H9" s="67"/>
      <c r="I9" s="1589" t="s">
        <v>6253</v>
      </c>
      <c r="J9" s="1724">
        <v>302</v>
      </c>
      <c r="K9" s="1725">
        <v>395</v>
      </c>
      <c r="L9" s="1723">
        <v>12</v>
      </c>
      <c r="M9" s="1725">
        <v>17</v>
      </c>
      <c r="N9" s="1591">
        <v>1</v>
      </c>
    </row>
    <row r="10" spans="1:14">
      <c r="B10" s="1590" t="s">
        <v>6254</v>
      </c>
      <c r="C10" s="1724" t="s">
        <v>7003</v>
      </c>
      <c r="D10" s="1725">
        <v>360</v>
      </c>
      <c r="E10" s="1725" t="s">
        <v>7003</v>
      </c>
      <c r="F10" s="1725">
        <v>14</v>
      </c>
      <c r="G10" s="1591">
        <v>2</v>
      </c>
      <c r="H10" s="67"/>
      <c r="I10" s="1589" t="s">
        <v>6255</v>
      </c>
      <c r="J10" s="1724" t="s">
        <v>7003</v>
      </c>
      <c r="K10" s="1725">
        <v>450</v>
      </c>
      <c r="L10" s="1725" t="s">
        <v>7003</v>
      </c>
      <c r="M10" s="1725">
        <v>18</v>
      </c>
      <c r="N10" s="1591">
        <v>2</v>
      </c>
    </row>
    <row r="11" spans="1:14">
      <c r="B11" s="1590" t="s">
        <v>6256</v>
      </c>
      <c r="C11" s="1724" t="s">
        <v>7003</v>
      </c>
      <c r="D11" s="1725">
        <v>410</v>
      </c>
      <c r="E11" s="1725" t="s">
        <v>7003</v>
      </c>
      <c r="F11" s="1725">
        <v>15</v>
      </c>
      <c r="G11" s="1591">
        <v>3</v>
      </c>
      <c r="H11" s="67"/>
      <c r="I11" s="1589" t="s">
        <v>6257</v>
      </c>
      <c r="J11" s="1724" t="s">
        <v>7003</v>
      </c>
      <c r="K11" s="1725">
        <v>510</v>
      </c>
      <c r="L11" s="1725" t="s">
        <v>7003</v>
      </c>
      <c r="M11" s="1725">
        <v>19</v>
      </c>
      <c r="N11" s="1591">
        <v>3</v>
      </c>
    </row>
    <row r="12" spans="1:14" ht="17.25" thickBot="1">
      <c r="B12" s="1592" t="s">
        <v>6258</v>
      </c>
      <c r="C12" s="1593" t="s">
        <v>7003</v>
      </c>
      <c r="D12" s="1726">
        <v>465</v>
      </c>
      <c r="E12" s="1726" t="s">
        <v>7003</v>
      </c>
      <c r="F12" s="1726">
        <v>16</v>
      </c>
      <c r="G12" s="1594">
        <v>4</v>
      </c>
      <c r="H12" s="67"/>
      <c r="I12" s="1595" t="s">
        <v>6259</v>
      </c>
      <c r="J12" s="1593" t="s">
        <v>7003</v>
      </c>
      <c r="K12" s="1726">
        <v>575</v>
      </c>
      <c r="L12" s="1726" t="s">
        <v>7003</v>
      </c>
      <c r="M12" s="1726">
        <v>20</v>
      </c>
      <c r="N12" s="1594">
        <v>4</v>
      </c>
    </row>
    <row r="13" spans="1:14" ht="17.25" thickBot="1"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</row>
    <row r="14" spans="1:14" ht="17.25" thickBot="1">
      <c r="B14" s="1581" t="s">
        <v>7004</v>
      </c>
      <c r="C14" s="1582" t="s">
        <v>7005</v>
      </c>
      <c r="D14" s="1583" t="s">
        <v>7006</v>
      </c>
      <c r="E14" s="1583" t="s">
        <v>7007</v>
      </c>
      <c r="F14" s="1583" t="s">
        <v>7008</v>
      </c>
      <c r="G14" s="1584" t="s">
        <v>7009</v>
      </c>
      <c r="H14" s="25"/>
      <c r="I14" s="1581" t="s">
        <v>7004</v>
      </c>
      <c r="J14" s="1582" t="s">
        <v>7005</v>
      </c>
      <c r="K14" s="1583" t="s">
        <v>7006</v>
      </c>
      <c r="L14" s="1583" t="s">
        <v>7007</v>
      </c>
      <c r="M14" s="1583" t="s">
        <v>7008</v>
      </c>
      <c r="N14" s="1584" t="s">
        <v>7009</v>
      </c>
    </row>
    <row r="15" spans="1:14">
      <c r="B15" s="1585" t="s">
        <v>7010</v>
      </c>
      <c r="C15" s="1586">
        <v>165</v>
      </c>
      <c r="D15" s="1587">
        <v>165</v>
      </c>
      <c r="E15" s="1723">
        <v>12</v>
      </c>
      <c r="F15" s="1587">
        <v>8</v>
      </c>
      <c r="G15" s="1588">
        <v>1</v>
      </c>
      <c r="H15" s="67"/>
      <c r="I15" s="1589" t="s">
        <v>7011</v>
      </c>
      <c r="J15" s="1586">
        <v>150</v>
      </c>
      <c r="K15" s="1587">
        <v>150</v>
      </c>
      <c r="L15" s="1723">
        <v>15</v>
      </c>
      <c r="M15" s="1587">
        <v>11</v>
      </c>
      <c r="N15" s="1588">
        <v>1</v>
      </c>
    </row>
    <row r="16" spans="1:14">
      <c r="B16" s="1585" t="s">
        <v>6260</v>
      </c>
      <c r="C16" s="1724">
        <v>184</v>
      </c>
      <c r="D16" s="1725">
        <v>184</v>
      </c>
      <c r="E16" s="1723">
        <v>12</v>
      </c>
      <c r="F16" s="1725">
        <v>8</v>
      </c>
      <c r="G16" s="1591">
        <v>1</v>
      </c>
      <c r="H16" s="67"/>
      <c r="I16" s="1589" t="s">
        <v>6261</v>
      </c>
      <c r="J16" s="1724">
        <v>165</v>
      </c>
      <c r="K16" s="1725">
        <v>165</v>
      </c>
      <c r="L16" s="1723">
        <v>15</v>
      </c>
      <c r="M16" s="1725">
        <v>12</v>
      </c>
      <c r="N16" s="1591">
        <v>1</v>
      </c>
    </row>
    <row r="17" spans="2:14">
      <c r="B17" s="1585" t="s">
        <v>6262</v>
      </c>
      <c r="C17" s="1724">
        <v>203</v>
      </c>
      <c r="D17" s="1725">
        <v>203</v>
      </c>
      <c r="E17" s="1723">
        <v>11</v>
      </c>
      <c r="F17" s="1725">
        <v>9</v>
      </c>
      <c r="G17" s="1591">
        <v>1</v>
      </c>
      <c r="H17" s="67"/>
      <c r="I17" s="1589" t="s">
        <v>6263</v>
      </c>
      <c r="J17" s="1724">
        <v>180</v>
      </c>
      <c r="K17" s="1725">
        <v>190</v>
      </c>
      <c r="L17" s="1723">
        <v>15</v>
      </c>
      <c r="M17" s="1725">
        <v>13</v>
      </c>
      <c r="N17" s="1591">
        <v>1</v>
      </c>
    </row>
    <row r="18" spans="2:14">
      <c r="B18" s="1585" t="s">
        <v>6264</v>
      </c>
      <c r="C18" s="1724">
        <v>222</v>
      </c>
      <c r="D18" s="1725">
        <v>222</v>
      </c>
      <c r="E18" s="1723">
        <v>11</v>
      </c>
      <c r="F18" s="1725">
        <v>9</v>
      </c>
      <c r="G18" s="1591">
        <v>1</v>
      </c>
      <c r="H18" s="67"/>
      <c r="I18" s="1589" t="s">
        <v>6265</v>
      </c>
      <c r="J18" s="1724">
        <v>195</v>
      </c>
      <c r="K18" s="1725">
        <v>225</v>
      </c>
      <c r="L18" s="1723">
        <v>15</v>
      </c>
      <c r="M18" s="1725">
        <v>14</v>
      </c>
      <c r="N18" s="1591">
        <v>1</v>
      </c>
    </row>
    <row r="19" spans="2:14">
      <c r="B19" s="1585" t="s">
        <v>6266</v>
      </c>
      <c r="C19" s="1724">
        <v>241</v>
      </c>
      <c r="D19" s="1725">
        <v>241</v>
      </c>
      <c r="E19" s="1723">
        <v>10</v>
      </c>
      <c r="F19" s="1725">
        <v>10</v>
      </c>
      <c r="G19" s="1591">
        <v>1</v>
      </c>
      <c r="H19" s="67"/>
      <c r="I19" s="1589" t="s">
        <v>6267</v>
      </c>
      <c r="J19" s="1724">
        <v>210</v>
      </c>
      <c r="K19" s="1725">
        <v>270</v>
      </c>
      <c r="L19" s="1723">
        <v>15</v>
      </c>
      <c r="M19" s="1725">
        <v>15</v>
      </c>
      <c r="N19" s="1591">
        <v>1</v>
      </c>
    </row>
    <row r="20" spans="2:14">
      <c r="B20" s="1585" t="s">
        <v>6268</v>
      </c>
      <c r="C20" s="1724">
        <v>260</v>
      </c>
      <c r="D20" s="1725">
        <v>260</v>
      </c>
      <c r="E20" s="1723">
        <v>10</v>
      </c>
      <c r="F20" s="1725">
        <v>10</v>
      </c>
      <c r="G20" s="1591">
        <v>1</v>
      </c>
      <c r="H20" s="67"/>
      <c r="I20" s="1589" t="s">
        <v>6269</v>
      </c>
      <c r="J20" s="1724">
        <v>225</v>
      </c>
      <c r="K20" s="1725">
        <v>325</v>
      </c>
      <c r="L20" s="1723">
        <v>15</v>
      </c>
      <c r="M20" s="1725">
        <v>16</v>
      </c>
      <c r="N20" s="1591">
        <v>1</v>
      </c>
    </row>
    <row r="21" spans="2:14">
      <c r="B21" s="1585" t="s">
        <v>6270</v>
      </c>
      <c r="C21" s="1724">
        <v>279</v>
      </c>
      <c r="D21" s="1725">
        <v>279</v>
      </c>
      <c r="E21" s="1723">
        <v>9</v>
      </c>
      <c r="F21" s="1725">
        <v>11</v>
      </c>
      <c r="G21" s="1591">
        <v>1</v>
      </c>
      <c r="H21" s="67"/>
      <c r="I21" s="1589" t="s">
        <v>6271</v>
      </c>
      <c r="J21" s="1724">
        <v>245</v>
      </c>
      <c r="K21" s="1725">
        <v>390</v>
      </c>
      <c r="L21" s="1723">
        <v>15</v>
      </c>
      <c r="M21" s="1725">
        <v>17</v>
      </c>
      <c r="N21" s="1591">
        <v>1</v>
      </c>
    </row>
    <row r="22" spans="2:14">
      <c r="B22" s="1585" t="s">
        <v>6272</v>
      </c>
      <c r="C22" s="1724" t="s">
        <v>7003</v>
      </c>
      <c r="D22" s="1725">
        <v>385</v>
      </c>
      <c r="E22" s="1725" t="s">
        <v>7003</v>
      </c>
      <c r="F22" s="1725">
        <v>11</v>
      </c>
      <c r="G22" s="1591">
        <v>2</v>
      </c>
      <c r="H22" s="67"/>
      <c r="I22" s="1589" t="s">
        <v>6273</v>
      </c>
      <c r="J22" s="1724" t="s">
        <v>7003</v>
      </c>
      <c r="K22" s="1725">
        <v>465</v>
      </c>
      <c r="L22" s="1725" t="s">
        <v>7003</v>
      </c>
      <c r="M22" s="1725">
        <v>18</v>
      </c>
      <c r="N22" s="1591">
        <v>2</v>
      </c>
    </row>
    <row r="23" spans="2:14">
      <c r="B23" s="1585" t="s">
        <v>6274</v>
      </c>
      <c r="C23" s="1724" t="s">
        <v>7003</v>
      </c>
      <c r="D23" s="1725">
        <v>435</v>
      </c>
      <c r="E23" s="1725" t="s">
        <v>7003</v>
      </c>
      <c r="F23" s="1725">
        <v>12</v>
      </c>
      <c r="G23" s="1591">
        <v>3</v>
      </c>
      <c r="H23" s="67"/>
      <c r="I23" s="1589" t="s">
        <v>6275</v>
      </c>
      <c r="J23" s="1724" t="s">
        <v>7003</v>
      </c>
      <c r="K23" s="1725">
        <v>550</v>
      </c>
      <c r="L23" s="1725" t="s">
        <v>7003</v>
      </c>
      <c r="M23" s="1725">
        <v>19</v>
      </c>
      <c r="N23" s="1591">
        <v>3</v>
      </c>
    </row>
    <row r="24" spans="2:14" ht="17.25" thickBot="1">
      <c r="B24" s="1595" t="s">
        <v>6276</v>
      </c>
      <c r="C24" s="1593" t="s">
        <v>7003</v>
      </c>
      <c r="D24" s="1726">
        <v>490</v>
      </c>
      <c r="E24" s="1726" t="s">
        <v>7003</v>
      </c>
      <c r="F24" s="1726">
        <v>12</v>
      </c>
      <c r="G24" s="1594">
        <v>4</v>
      </c>
      <c r="H24" s="67"/>
      <c r="I24" s="1595" t="s">
        <v>6277</v>
      </c>
      <c r="J24" s="1593" t="s">
        <v>7003</v>
      </c>
      <c r="K24" s="1726">
        <v>645</v>
      </c>
      <c r="L24" s="1726" t="s">
        <v>7003</v>
      </c>
      <c r="M24" s="1726">
        <v>20</v>
      </c>
      <c r="N24" s="1594">
        <v>4</v>
      </c>
    </row>
    <row r="25" spans="2:14" ht="17.25" thickBot="1"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</row>
    <row r="26" spans="2:14" ht="17.25" thickBot="1">
      <c r="B26" s="1581" t="s">
        <v>7004</v>
      </c>
      <c r="C26" s="1582" t="s">
        <v>7005</v>
      </c>
      <c r="D26" s="1583" t="s">
        <v>7006</v>
      </c>
      <c r="E26" s="1583" t="s">
        <v>7007</v>
      </c>
      <c r="F26" s="1583" t="s">
        <v>7008</v>
      </c>
      <c r="G26" s="1584" t="s">
        <v>7009</v>
      </c>
      <c r="H26" s="25"/>
      <c r="I26" s="1581" t="s">
        <v>7004</v>
      </c>
      <c r="J26" s="1582" t="s">
        <v>7005</v>
      </c>
      <c r="K26" s="1583" t="s">
        <v>7006</v>
      </c>
      <c r="L26" s="1583" t="s">
        <v>7007</v>
      </c>
      <c r="M26" s="1583" t="s">
        <v>7008</v>
      </c>
      <c r="N26" s="1584" t="s">
        <v>7009</v>
      </c>
    </row>
    <row r="27" spans="2:14">
      <c r="B27" s="1585" t="s">
        <v>7012</v>
      </c>
      <c r="C27" s="1586">
        <v>145</v>
      </c>
      <c r="D27" s="1727">
        <v>145</v>
      </c>
      <c r="E27" s="1723">
        <v>10</v>
      </c>
      <c r="F27" s="1587">
        <v>8</v>
      </c>
      <c r="G27" s="1588">
        <v>1</v>
      </c>
      <c r="H27" s="67"/>
      <c r="I27" s="1589" t="s">
        <v>7013</v>
      </c>
      <c r="J27" s="1586">
        <v>55</v>
      </c>
      <c r="K27" s="1587">
        <v>55</v>
      </c>
      <c r="L27" s="1723">
        <v>13</v>
      </c>
      <c r="M27" s="1587">
        <v>11</v>
      </c>
      <c r="N27" s="1588">
        <v>1</v>
      </c>
    </row>
    <row r="28" spans="2:14">
      <c r="B28" s="1585" t="s">
        <v>6278</v>
      </c>
      <c r="C28" s="1724">
        <v>165</v>
      </c>
      <c r="D28" s="1727">
        <v>165</v>
      </c>
      <c r="E28" s="1723">
        <v>10</v>
      </c>
      <c r="F28" s="1725">
        <v>9</v>
      </c>
      <c r="G28" s="1591">
        <v>1</v>
      </c>
      <c r="H28" s="67"/>
      <c r="I28" s="1589" t="s">
        <v>6279</v>
      </c>
      <c r="J28" s="1724">
        <v>65</v>
      </c>
      <c r="K28" s="1725">
        <v>65</v>
      </c>
      <c r="L28" s="1723">
        <v>12</v>
      </c>
      <c r="M28" s="1725">
        <v>11</v>
      </c>
      <c r="N28" s="1591">
        <v>1</v>
      </c>
    </row>
    <row r="29" spans="2:14">
      <c r="B29" s="1585" t="s">
        <v>6280</v>
      </c>
      <c r="C29" s="1724">
        <v>185</v>
      </c>
      <c r="D29" s="1727">
        <v>190</v>
      </c>
      <c r="E29" s="1723">
        <v>10</v>
      </c>
      <c r="F29" s="1725">
        <v>10</v>
      </c>
      <c r="G29" s="1591">
        <v>1</v>
      </c>
      <c r="H29" s="67"/>
      <c r="I29" s="1589" t="s">
        <v>6281</v>
      </c>
      <c r="J29" s="1724">
        <v>75</v>
      </c>
      <c r="K29" s="1725">
        <v>75</v>
      </c>
      <c r="L29" s="1723">
        <v>12</v>
      </c>
      <c r="M29" s="1725">
        <v>12</v>
      </c>
      <c r="N29" s="1591">
        <v>1</v>
      </c>
    </row>
    <row r="30" spans="2:14">
      <c r="B30" s="1585" t="s">
        <v>6282</v>
      </c>
      <c r="C30" s="1724">
        <v>205</v>
      </c>
      <c r="D30" s="1727">
        <v>220</v>
      </c>
      <c r="E30" s="1723">
        <v>10</v>
      </c>
      <c r="F30" s="1725">
        <v>11</v>
      </c>
      <c r="G30" s="1591">
        <v>1</v>
      </c>
      <c r="H30" s="67"/>
      <c r="I30" s="1589" t="s">
        <v>6283</v>
      </c>
      <c r="J30" s="1724">
        <v>85</v>
      </c>
      <c r="K30" s="1725">
        <v>85</v>
      </c>
      <c r="L30" s="1723">
        <v>12</v>
      </c>
      <c r="M30" s="1725">
        <v>12</v>
      </c>
      <c r="N30" s="1591">
        <v>1</v>
      </c>
    </row>
    <row r="31" spans="2:14">
      <c r="B31" s="1585" t="s">
        <v>6284</v>
      </c>
      <c r="C31" s="1724">
        <v>225</v>
      </c>
      <c r="D31" s="1727">
        <v>255</v>
      </c>
      <c r="E31" s="1723">
        <v>10</v>
      </c>
      <c r="F31" s="1725">
        <v>12</v>
      </c>
      <c r="G31" s="1591">
        <v>1</v>
      </c>
      <c r="H31" s="67"/>
      <c r="I31" s="1589" t="s">
        <v>6285</v>
      </c>
      <c r="J31" s="1724">
        <v>95</v>
      </c>
      <c r="K31" s="1587">
        <v>95</v>
      </c>
      <c r="L31" s="1723">
        <v>11</v>
      </c>
      <c r="M31" s="1725">
        <v>13</v>
      </c>
      <c r="N31" s="1591">
        <v>1</v>
      </c>
    </row>
    <row r="32" spans="2:14">
      <c r="B32" s="1585" t="s">
        <v>6286</v>
      </c>
      <c r="C32" s="1724">
        <v>245</v>
      </c>
      <c r="D32" s="1727">
        <v>295</v>
      </c>
      <c r="E32" s="1723">
        <v>10</v>
      </c>
      <c r="F32" s="1725">
        <v>13</v>
      </c>
      <c r="G32" s="1591">
        <v>1</v>
      </c>
      <c r="H32" s="67"/>
      <c r="I32" s="1589" t="s">
        <v>6287</v>
      </c>
      <c r="J32" s="1724">
        <v>105</v>
      </c>
      <c r="K32" s="1725">
        <v>105</v>
      </c>
      <c r="L32" s="1723">
        <v>11</v>
      </c>
      <c r="M32" s="1725">
        <v>13</v>
      </c>
      <c r="N32" s="1591">
        <v>1</v>
      </c>
    </row>
    <row r="33" spans="2:14">
      <c r="B33" s="1585" t="s">
        <v>6288</v>
      </c>
      <c r="C33" s="1724">
        <v>265</v>
      </c>
      <c r="D33" s="1596">
        <v>340</v>
      </c>
      <c r="E33" s="1723">
        <v>10</v>
      </c>
      <c r="F33" s="1725">
        <v>14</v>
      </c>
      <c r="G33" s="1591">
        <v>1</v>
      </c>
      <c r="H33" s="67"/>
      <c r="I33" s="1589" t="s">
        <v>6289</v>
      </c>
      <c r="J33" s="1724">
        <v>115</v>
      </c>
      <c r="K33" s="1725">
        <v>115</v>
      </c>
      <c r="L33" s="1723">
        <v>11</v>
      </c>
      <c r="M33" s="1725">
        <v>14</v>
      </c>
      <c r="N33" s="1591">
        <v>1</v>
      </c>
    </row>
    <row r="34" spans="2:14">
      <c r="B34" s="1585" t="s">
        <v>6290</v>
      </c>
      <c r="C34" s="1724" t="s">
        <v>7003</v>
      </c>
      <c r="D34" s="1727">
        <v>390</v>
      </c>
      <c r="E34" s="1725" t="s">
        <v>7003</v>
      </c>
      <c r="F34" s="1725">
        <v>15</v>
      </c>
      <c r="G34" s="1591">
        <v>2</v>
      </c>
      <c r="H34" s="67"/>
      <c r="I34" s="1589" t="s">
        <v>6291</v>
      </c>
      <c r="J34" s="1724" t="s">
        <v>7003</v>
      </c>
      <c r="K34" s="1725">
        <v>125</v>
      </c>
      <c r="L34" s="1725" t="s">
        <v>7003</v>
      </c>
      <c r="M34" s="1725">
        <v>14</v>
      </c>
      <c r="N34" s="1591">
        <v>2</v>
      </c>
    </row>
    <row r="35" spans="2:14">
      <c r="B35" s="1585" t="s">
        <v>6292</v>
      </c>
      <c r="C35" s="1724" t="s">
        <v>7003</v>
      </c>
      <c r="D35" s="1596">
        <v>445</v>
      </c>
      <c r="E35" s="1725" t="s">
        <v>7003</v>
      </c>
      <c r="F35" s="1725">
        <v>16</v>
      </c>
      <c r="G35" s="1591">
        <v>3</v>
      </c>
      <c r="H35" s="67"/>
      <c r="I35" s="1589" t="s">
        <v>6293</v>
      </c>
      <c r="J35" s="1724" t="s">
        <v>7003</v>
      </c>
      <c r="K35" s="1587">
        <v>135</v>
      </c>
      <c r="L35" s="1725" t="s">
        <v>7003</v>
      </c>
      <c r="M35" s="1725">
        <v>15</v>
      </c>
      <c r="N35" s="1591">
        <v>3</v>
      </c>
    </row>
    <row r="36" spans="2:14" ht="17.25" thickBot="1">
      <c r="B36" s="1595" t="s">
        <v>6294</v>
      </c>
      <c r="C36" s="1593" t="s">
        <v>7003</v>
      </c>
      <c r="D36" s="1728">
        <v>505</v>
      </c>
      <c r="E36" s="1726" t="s">
        <v>7003</v>
      </c>
      <c r="F36" s="1726">
        <v>17</v>
      </c>
      <c r="G36" s="1594">
        <v>4</v>
      </c>
      <c r="H36" s="67"/>
      <c r="I36" s="1595" t="s">
        <v>6295</v>
      </c>
      <c r="J36" s="1593" t="s">
        <v>7003</v>
      </c>
      <c r="K36" s="1726">
        <v>145</v>
      </c>
      <c r="L36" s="1726" t="s">
        <v>7003</v>
      </c>
      <c r="M36" s="1726">
        <v>15</v>
      </c>
      <c r="N36" s="1594">
        <v>4</v>
      </c>
    </row>
    <row r="37" spans="2:14" ht="17.25" thickBot="1"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</row>
    <row r="38" spans="2:14" ht="17.25" thickBot="1">
      <c r="B38" s="1581" t="s">
        <v>7004</v>
      </c>
      <c r="C38" s="1582" t="s">
        <v>7005</v>
      </c>
      <c r="D38" s="1583" t="s">
        <v>7006</v>
      </c>
      <c r="E38" s="1583" t="s">
        <v>7007</v>
      </c>
      <c r="F38" s="1583" t="s">
        <v>7008</v>
      </c>
      <c r="G38" s="1584" t="s">
        <v>7009</v>
      </c>
      <c r="H38" s="25"/>
      <c r="I38" s="1581" t="s">
        <v>7004</v>
      </c>
      <c r="J38" s="1582" t="s">
        <v>7005</v>
      </c>
      <c r="K38" s="1583" t="s">
        <v>7006</v>
      </c>
      <c r="L38" s="1583" t="s">
        <v>7007</v>
      </c>
      <c r="M38" s="1583" t="s">
        <v>7008</v>
      </c>
      <c r="N38" s="1584" t="s">
        <v>7009</v>
      </c>
    </row>
    <row r="39" spans="2:14">
      <c r="B39" s="1585" t="s">
        <v>7014</v>
      </c>
      <c r="C39" s="1586">
        <v>197</v>
      </c>
      <c r="D39" s="1587">
        <v>200</v>
      </c>
      <c r="E39" s="1723">
        <v>10</v>
      </c>
      <c r="F39" s="1587">
        <v>12</v>
      </c>
      <c r="G39" s="1588">
        <v>1</v>
      </c>
      <c r="H39" s="67"/>
      <c r="I39" s="1589" t="s">
        <v>7015</v>
      </c>
      <c r="J39" s="1586">
        <v>150</v>
      </c>
      <c r="K39" s="1587">
        <v>150</v>
      </c>
      <c r="L39" s="1729">
        <v>15</v>
      </c>
      <c r="M39" s="1587">
        <v>15</v>
      </c>
      <c r="N39" s="1588">
        <v>1</v>
      </c>
    </row>
    <row r="40" spans="2:14">
      <c r="B40" s="1585" t="s">
        <v>6296</v>
      </c>
      <c r="C40" s="1724">
        <v>208</v>
      </c>
      <c r="D40" s="1725">
        <v>212</v>
      </c>
      <c r="E40" s="1723">
        <v>10</v>
      </c>
      <c r="F40" s="1725">
        <v>12</v>
      </c>
      <c r="G40" s="1591">
        <v>1</v>
      </c>
      <c r="H40" s="67"/>
      <c r="I40" s="1589" t="s">
        <v>6297</v>
      </c>
      <c r="J40" s="1724">
        <v>165</v>
      </c>
      <c r="K40" s="1725">
        <v>165</v>
      </c>
      <c r="L40" s="1729">
        <v>15</v>
      </c>
      <c r="M40" s="1725">
        <v>15</v>
      </c>
      <c r="N40" s="1591">
        <v>1</v>
      </c>
    </row>
    <row r="41" spans="2:14">
      <c r="B41" s="1585" t="s">
        <v>6298</v>
      </c>
      <c r="C41" s="1724">
        <v>229</v>
      </c>
      <c r="D41" s="1725">
        <v>228</v>
      </c>
      <c r="E41" s="1723">
        <v>10</v>
      </c>
      <c r="F41" s="1725">
        <v>13</v>
      </c>
      <c r="G41" s="1591">
        <v>1</v>
      </c>
      <c r="H41" s="67"/>
      <c r="I41" s="1589" t="s">
        <v>6299</v>
      </c>
      <c r="J41" s="1724">
        <v>180</v>
      </c>
      <c r="K41" s="1725">
        <v>180</v>
      </c>
      <c r="L41" s="1729">
        <v>15</v>
      </c>
      <c r="M41" s="1725">
        <v>15</v>
      </c>
      <c r="N41" s="1591">
        <v>1</v>
      </c>
    </row>
    <row r="42" spans="2:14">
      <c r="B42" s="1585" t="s">
        <v>6300</v>
      </c>
      <c r="C42" s="1724">
        <v>230</v>
      </c>
      <c r="D42" s="1725">
        <v>248</v>
      </c>
      <c r="E42" s="1723">
        <v>10</v>
      </c>
      <c r="F42" s="1725">
        <v>13</v>
      </c>
      <c r="G42" s="1591">
        <v>1</v>
      </c>
      <c r="H42" s="67"/>
      <c r="I42" s="1589" t="s">
        <v>6301</v>
      </c>
      <c r="J42" s="1724">
        <v>195</v>
      </c>
      <c r="K42" s="1725">
        <v>195</v>
      </c>
      <c r="L42" s="1729">
        <v>15</v>
      </c>
      <c r="M42" s="1725">
        <v>15</v>
      </c>
      <c r="N42" s="1591">
        <v>1</v>
      </c>
    </row>
    <row r="43" spans="2:14">
      <c r="B43" s="1585" t="s">
        <v>6302</v>
      </c>
      <c r="C43" s="1724">
        <v>241</v>
      </c>
      <c r="D43" s="1725">
        <v>272</v>
      </c>
      <c r="E43" s="1723">
        <v>10</v>
      </c>
      <c r="F43" s="1725">
        <v>14</v>
      </c>
      <c r="G43" s="1591">
        <v>1</v>
      </c>
      <c r="H43" s="67"/>
      <c r="I43" s="1589" t="s">
        <v>6303</v>
      </c>
      <c r="J43" s="1724">
        <v>210</v>
      </c>
      <c r="K43" s="1725">
        <v>219</v>
      </c>
      <c r="L43" s="1729">
        <v>15</v>
      </c>
      <c r="M43" s="1725">
        <v>15</v>
      </c>
      <c r="N43" s="1591">
        <v>1</v>
      </c>
    </row>
    <row r="44" spans="2:14">
      <c r="B44" s="1585" t="s">
        <v>6304</v>
      </c>
      <c r="C44" s="1724">
        <v>252</v>
      </c>
      <c r="D44" s="1725">
        <v>300</v>
      </c>
      <c r="E44" s="1723">
        <v>10</v>
      </c>
      <c r="F44" s="1725">
        <v>14</v>
      </c>
      <c r="G44" s="1591">
        <v>1</v>
      </c>
      <c r="H44" s="67"/>
      <c r="I44" s="1589" t="s">
        <v>6305</v>
      </c>
      <c r="J44" s="1724">
        <v>225</v>
      </c>
      <c r="K44" s="1725">
        <v>225</v>
      </c>
      <c r="L44" s="1729">
        <v>15</v>
      </c>
      <c r="M44" s="1725">
        <v>15</v>
      </c>
      <c r="N44" s="1591">
        <v>1</v>
      </c>
    </row>
    <row r="45" spans="2:14">
      <c r="B45" s="1585" t="s">
        <v>6306</v>
      </c>
      <c r="C45" s="1724">
        <v>263</v>
      </c>
      <c r="D45" s="1725">
        <v>332</v>
      </c>
      <c r="E45" s="1723">
        <v>10</v>
      </c>
      <c r="F45" s="1725">
        <v>15</v>
      </c>
      <c r="G45" s="1591">
        <v>1</v>
      </c>
      <c r="H45" s="67"/>
      <c r="I45" s="1589" t="s">
        <v>6307</v>
      </c>
      <c r="J45" s="1724">
        <v>240</v>
      </c>
      <c r="K45" s="1725">
        <v>249</v>
      </c>
      <c r="L45" s="1729">
        <v>15</v>
      </c>
      <c r="M45" s="1725">
        <v>15</v>
      </c>
      <c r="N45" s="1591">
        <v>1</v>
      </c>
    </row>
    <row r="46" spans="2:14">
      <c r="B46" s="1585" t="s">
        <v>6308</v>
      </c>
      <c r="C46" s="1724" t="s">
        <v>7003</v>
      </c>
      <c r="D46" s="1725">
        <v>368</v>
      </c>
      <c r="E46" s="1725" t="s">
        <v>7003</v>
      </c>
      <c r="F46" s="1725">
        <v>15</v>
      </c>
      <c r="G46" s="1591">
        <v>2</v>
      </c>
      <c r="H46" s="67"/>
      <c r="I46" s="1589" t="s">
        <v>6309</v>
      </c>
      <c r="J46" s="1724" t="s">
        <v>7003</v>
      </c>
      <c r="K46" s="1725">
        <v>255</v>
      </c>
      <c r="L46" s="1725" t="s">
        <v>7003</v>
      </c>
      <c r="M46" s="1725">
        <v>15</v>
      </c>
      <c r="N46" s="1591">
        <v>2</v>
      </c>
    </row>
    <row r="47" spans="2:14">
      <c r="B47" s="1585" t="s">
        <v>6310</v>
      </c>
      <c r="C47" s="1724" t="s">
        <v>7003</v>
      </c>
      <c r="D47" s="1725">
        <v>408</v>
      </c>
      <c r="E47" s="1725" t="s">
        <v>7003</v>
      </c>
      <c r="F47" s="1725">
        <v>16</v>
      </c>
      <c r="G47" s="1591">
        <v>3</v>
      </c>
      <c r="H47" s="67"/>
      <c r="I47" s="1589" t="s">
        <v>6311</v>
      </c>
      <c r="J47" s="1724" t="s">
        <v>7003</v>
      </c>
      <c r="K47" s="1725">
        <v>270</v>
      </c>
      <c r="L47" s="1725" t="s">
        <v>7003</v>
      </c>
      <c r="M47" s="1725">
        <v>15</v>
      </c>
      <c r="N47" s="1591">
        <v>3</v>
      </c>
    </row>
    <row r="48" spans="2:14" ht="17.25" thickBot="1">
      <c r="B48" s="1595" t="s">
        <v>6312</v>
      </c>
      <c r="C48" s="1593" t="s">
        <v>7003</v>
      </c>
      <c r="D48" s="1726">
        <v>452</v>
      </c>
      <c r="E48" s="1726" t="s">
        <v>7003</v>
      </c>
      <c r="F48" s="1726">
        <v>16</v>
      </c>
      <c r="G48" s="1594">
        <v>4</v>
      </c>
      <c r="H48" s="67"/>
      <c r="I48" s="1595" t="s">
        <v>6313</v>
      </c>
      <c r="J48" s="1593" t="s">
        <v>7003</v>
      </c>
      <c r="K48" s="1726">
        <v>285</v>
      </c>
      <c r="L48" s="1726" t="s">
        <v>7003</v>
      </c>
      <c r="M48" s="1726">
        <v>15</v>
      </c>
      <c r="N48" s="1594">
        <v>4</v>
      </c>
    </row>
    <row r="49" spans="2:14" ht="17.25" thickBot="1"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</row>
    <row r="50" spans="2:14" ht="17.25" thickBot="1">
      <c r="B50" s="1581" t="s">
        <v>7004</v>
      </c>
      <c r="C50" s="1582" t="s">
        <v>7005</v>
      </c>
      <c r="D50" s="1583" t="s">
        <v>7006</v>
      </c>
      <c r="E50" s="1583" t="s">
        <v>7007</v>
      </c>
      <c r="F50" s="1583" t="s">
        <v>7008</v>
      </c>
      <c r="G50" s="1584" t="s">
        <v>7009</v>
      </c>
      <c r="H50" s="25"/>
      <c r="I50" s="1581" t="s">
        <v>7004</v>
      </c>
      <c r="J50" s="1582" t="s">
        <v>7005</v>
      </c>
      <c r="K50" s="1583" t="s">
        <v>7006</v>
      </c>
      <c r="L50" s="1583" t="s">
        <v>7007</v>
      </c>
      <c r="M50" s="1583" t="s">
        <v>7008</v>
      </c>
      <c r="N50" s="1584" t="s">
        <v>7009</v>
      </c>
    </row>
    <row r="51" spans="2:14">
      <c r="B51" s="1585" t="s">
        <v>7016</v>
      </c>
      <c r="C51" s="1586">
        <v>140</v>
      </c>
      <c r="D51" s="1587">
        <v>140</v>
      </c>
      <c r="E51" s="1723">
        <v>15</v>
      </c>
      <c r="F51" s="1587">
        <v>11</v>
      </c>
      <c r="G51" s="1588">
        <v>1</v>
      </c>
      <c r="H51" s="67"/>
      <c r="I51" s="1589" t="s">
        <v>7017</v>
      </c>
      <c r="J51" s="1586">
        <v>140</v>
      </c>
      <c r="K51" s="1587">
        <v>140</v>
      </c>
      <c r="L51" s="1729">
        <v>16</v>
      </c>
      <c r="M51" s="1587">
        <v>11</v>
      </c>
      <c r="N51" s="1588">
        <v>1</v>
      </c>
    </row>
    <row r="52" spans="2:14">
      <c r="B52" s="1585" t="s">
        <v>6314</v>
      </c>
      <c r="C52" s="1724">
        <v>150</v>
      </c>
      <c r="D52" s="1725">
        <v>155</v>
      </c>
      <c r="E52" s="1723">
        <v>14</v>
      </c>
      <c r="F52" s="1725">
        <v>11</v>
      </c>
      <c r="G52" s="1591">
        <v>1</v>
      </c>
      <c r="H52" s="67"/>
      <c r="I52" s="1589" t="s">
        <v>6315</v>
      </c>
      <c r="J52" s="1724">
        <v>150</v>
      </c>
      <c r="K52" s="1725">
        <v>160</v>
      </c>
      <c r="L52" s="1729">
        <v>15</v>
      </c>
      <c r="M52" s="1725">
        <v>12</v>
      </c>
      <c r="N52" s="1591">
        <v>1</v>
      </c>
    </row>
    <row r="53" spans="2:14">
      <c r="B53" s="1585" t="s">
        <v>6316</v>
      </c>
      <c r="C53" s="1724">
        <v>160</v>
      </c>
      <c r="D53" s="1725">
        <v>175</v>
      </c>
      <c r="E53" s="1723">
        <v>13</v>
      </c>
      <c r="F53" s="1725">
        <v>12</v>
      </c>
      <c r="G53" s="1591">
        <v>1</v>
      </c>
      <c r="H53" s="67"/>
      <c r="I53" s="1589" t="s">
        <v>6317</v>
      </c>
      <c r="J53" s="1724">
        <v>160</v>
      </c>
      <c r="K53" s="1725">
        <v>190</v>
      </c>
      <c r="L53" s="1729">
        <v>14</v>
      </c>
      <c r="M53" s="1725">
        <v>13</v>
      </c>
      <c r="N53" s="1591">
        <v>1</v>
      </c>
    </row>
    <row r="54" spans="2:14">
      <c r="B54" s="1585" t="s">
        <v>6318</v>
      </c>
      <c r="C54" s="1724">
        <v>170</v>
      </c>
      <c r="D54" s="1725">
        <v>200</v>
      </c>
      <c r="E54" s="1723">
        <v>12</v>
      </c>
      <c r="F54" s="1725">
        <v>12</v>
      </c>
      <c r="G54" s="1591">
        <v>1</v>
      </c>
      <c r="H54" s="67"/>
      <c r="I54" s="1589" t="s">
        <v>6319</v>
      </c>
      <c r="J54" s="1724">
        <v>170</v>
      </c>
      <c r="K54" s="1725">
        <v>230</v>
      </c>
      <c r="L54" s="1729">
        <v>14</v>
      </c>
      <c r="M54" s="1725">
        <v>14</v>
      </c>
      <c r="N54" s="1591">
        <v>1</v>
      </c>
    </row>
    <row r="55" spans="2:14">
      <c r="B55" s="1585" t="s">
        <v>6320</v>
      </c>
      <c r="C55" s="1724">
        <v>180</v>
      </c>
      <c r="D55" s="1725">
        <v>230</v>
      </c>
      <c r="E55" s="1723">
        <v>11</v>
      </c>
      <c r="F55" s="1725">
        <v>13</v>
      </c>
      <c r="G55" s="1591">
        <v>1</v>
      </c>
      <c r="H55" s="67"/>
      <c r="I55" s="1589" t="s">
        <v>6321</v>
      </c>
      <c r="J55" s="1724">
        <v>180</v>
      </c>
      <c r="K55" s="1725">
        <v>280</v>
      </c>
      <c r="L55" s="1729">
        <v>13</v>
      </c>
      <c r="M55" s="1725">
        <v>15</v>
      </c>
      <c r="N55" s="1591">
        <v>1</v>
      </c>
    </row>
    <row r="56" spans="2:14">
      <c r="B56" s="1585" t="s">
        <v>6322</v>
      </c>
      <c r="C56" s="1724">
        <v>190</v>
      </c>
      <c r="D56" s="1725">
        <v>265</v>
      </c>
      <c r="E56" s="1723">
        <v>10</v>
      </c>
      <c r="F56" s="1725">
        <v>13</v>
      </c>
      <c r="G56" s="1591">
        <v>1</v>
      </c>
      <c r="H56" s="67"/>
      <c r="I56" s="1589" t="s">
        <v>6323</v>
      </c>
      <c r="J56" s="1724">
        <v>190</v>
      </c>
      <c r="K56" s="1725">
        <v>340</v>
      </c>
      <c r="L56" s="1729">
        <v>12</v>
      </c>
      <c r="M56" s="1725">
        <v>16</v>
      </c>
      <c r="N56" s="1591">
        <v>1</v>
      </c>
    </row>
    <row r="57" spans="2:14">
      <c r="B57" s="1585" t="s">
        <v>6324</v>
      </c>
      <c r="C57" s="1724">
        <v>200</v>
      </c>
      <c r="D57" s="1725">
        <v>305</v>
      </c>
      <c r="E57" s="1723">
        <v>9</v>
      </c>
      <c r="F57" s="1725">
        <v>14</v>
      </c>
      <c r="G57" s="1591">
        <v>1</v>
      </c>
      <c r="H57" s="67"/>
      <c r="I57" s="1589" t="s">
        <v>6325</v>
      </c>
      <c r="J57" s="1724">
        <v>200</v>
      </c>
      <c r="K57" s="1725">
        <v>410</v>
      </c>
      <c r="L57" s="1729">
        <v>12</v>
      </c>
      <c r="M57" s="1725">
        <v>17</v>
      </c>
      <c r="N57" s="1591">
        <v>1</v>
      </c>
    </row>
    <row r="58" spans="2:14">
      <c r="B58" s="1585" t="s">
        <v>6326</v>
      </c>
      <c r="C58" s="1724" t="s">
        <v>7003</v>
      </c>
      <c r="D58" s="1725">
        <v>350</v>
      </c>
      <c r="E58" s="1725" t="s">
        <v>7003</v>
      </c>
      <c r="F58" s="1725">
        <v>14</v>
      </c>
      <c r="G58" s="1591">
        <v>2</v>
      </c>
      <c r="H58" s="67"/>
      <c r="I58" s="1589" t="s">
        <v>6327</v>
      </c>
      <c r="J58" s="1724" t="s">
        <v>7003</v>
      </c>
      <c r="K58" s="1725">
        <v>490</v>
      </c>
      <c r="L58" s="1725" t="s">
        <v>7003</v>
      </c>
      <c r="M58" s="1725">
        <v>18</v>
      </c>
      <c r="N58" s="1591">
        <v>2</v>
      </c>
    </row>
    <row r="59" spans="2:14">
      <c r="B59" s="1585" t="s">
        <v>6328</v>
      </c>
      <c r="C59" s="1724" t="s">
        <v>7003</v>
      </c>
      <c r="D59" s="1725">
        <v>400</v>
      </c>
      <c r="E59" s="1725" t="s">
        <v>7003</v>
      </c>
      <c r="F59" s="1725">
        <v>15</v>
      </c>
      <c r="G59" s="1591">
        <v>3</v>
      </c>
      <c r="H59" s="67"/>
      <c r="I59" s="1589" t="s">
        <v>6329</v>
      </c>
      <c r="J59" s="1724" t="s">
        <v>7003</v>
      </c>
      <c r="K59" s="1725">
        <v>580</v>
      </c>
      <c r="L59" s="1725" t="s">
        <v>7003</v>
      </c>
      <c r="M59" s="1725">
        <v>19</v>
      </c>
      <c r="N59" s="1591">
        <v>3</v>
      </c>
    </row>
    <row r="60" spans="2:14" ht="17.25" thickBot="1">
      <c r="B60" s="1595" t="s">
        <v>6330</v>
      </c>
      <c r="C60" s="1593" t="s">
        <v>7003</v>
      </c>
      <c r="D60" s="1726">
        <v>455</v>
      </c>
      <c r="E60" s="1726" t="s">
        <v>7003</v>
      </c>
      <c r="F60" s="1726">
        <v>15</v>
      </c>
      <c r="G60" s="1594">
        <v>4</v>
      </c>
      <c r="H60" s="67"/>
      <c r="I60" s="1595" t="s">
        <v>6331</v>
      </c>
      <c r="J60" s="1593" t="s">
        <v>7003</v>
      </c>
      <c r="K60" s="1726">
        <v>680</v>
      </c>
      <c r="L60" s="1726" t="s">
        <v>7003</v>
      </c>
      <c r="M60" s="1726">
        <v>20</v>
      </c>
      <c r="N60" s="1594">
        <v>4</v>
      </c>
    </row>
    <row r="61" spans="2:14" ht="17.25" thickBot="1"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</row>
    <row r="62" spans="2:14" ht="17.25" thickBot="1">
      <c r="B62" s="1581" t="s">
        <v>7004</v>
      </c>
      <c r="C62" s="1582" t="s">
        <v>7005</v>
      </c>
      <c r="D62" s="1583" t="s">
        <v>7006</v>
      </c>
      <c r="E62" s="1583" t="s">
        <v>7007</v>
      </c>
      <c r="F62" s="1583" t="s">
        <v>7008</v>
      </c>
      <c r="G62" s="1584" t="s">
        <v>7009</v>
      </c>
      <c r="H62" s="25"/>
      <c r="I62" s="1581" t="s">
        <v>7004</v>
      </c>
      <c r="J62" s="1582" t="s">
        <v>7005</v>
      </c>
      <c r="K62" s="1583" t="s">
        <v>7006</v>
      </c>
      <c r="L62" s="1583" t="s">
        <v>7007</v>
      </c>
      <c r="M62" s="1583" t="s">
        <v>7008</v>
      </c>
      <c r="N62" s="1584" t="s">
        <v>7009</v>
      </c>
    </row>
    <row r="63" spans="2:14">
      <c r="B63" s="1585" t="s">
        <v>7018</v>
      </c>
      <c r="C63" s="1586">
        <v>150</v>
      </c>
      <c r="D63" s="1587">
        <v>150</v>
      </c>
      <c r="E63" s="1723">
        <v>16</v>
      </c>
      <c r="F63" s="1587">
        <v>12</v>
      </c>
      <c r="G63" s="1588">
        <v>1</v>
      </c>
      <c r="H63" s="67"/>
      <c r="I63" s="1589" t="s">
        <v>7019</v>
      </c>
      <c r="J63" s="1586">
        <v>140</v>
      </c>
      <c r="K63" s="1586">
        <v>140</v>
      </c>
      <c r="L63" s="1723">
        <v>18</v>
      </c>
      <c r="M63" s="1587">
        <v>16</v>
      </c>
      <c r="N63" s="1588">
        <v>1</v>
      </c>
    </row>
    <row r="64" spans="2:14">
      <c r="B64" s="1585" t="s">
        <v>6332</v>
      </c>
      <c r="C64" s="1724">
        <v>165</v>
      </c>
      <c r="D64" s="1725">
        <v>165</v>
      </c>
      <c r="E64" s="1723">
        <v>15</v>
      </c>
      <c r="F64" s="1725">
        <v>12</v>
      </c>
      <c r="G64" s="1591">
        <v>1</v>
      </c>
      <c r="H64" s="67"/>
      <c r="I64" s="1589" t="s">
        <v>6333</v>
      </c>
      <c r="J64" s="1724">
        <v>160</v>
      </c>
      <c r="K64" s="1724">
        <v>160</v>
      </c>
      <c r="L64" s="1723">
        <v>17</v>
      </c>
      <c r="M64" s="1725">
        <v>16</v>
      </c>
      <c r="N64" s="1591">
        <v>1</v>
      </c>
    </row>
    <row r="65" spans="2:14">
      <c r="B65" s="1585" t="s">
        <v>6334</v>
      </c>
      <c r="C65" s="1724">
        <v>180</v>
      </c>
      <c r="D65" s="1725">
        <v>185</v>
      </c>
      <c r="E65" s="1723">
        <v>14</v>
      </c>
      <c r="F65" s="1725">
        <v>13</v>
      </c>
      <c r="G65" s="1591">
        <v>1</v>
      </c>
      <c r="H65" s="67"/>
      <c r="I65" s="1589" t="s">
        <v>6335</v>
      </c>
      <c r="J65" s="1724">
        <v>180</v>
      </c>
      <c r="K65" s="1724">
        <v>180</v>
      </c>
      <c r="L65" s="1723">
        <v>16</v>
      </c>
      <c r="M65" s="1725">
        <v>17</v>
      </c>
      <c r="N65" s="1591">
        <v>1</v>
      </c>
    </row>
    <row r="66" spans="2:14">
      <c r="B66" s="1585" t="s">
        <v>6336</v>
      </c>
      <c r="C66" s="1724">
        <v>195</v>
      </c>
      <c r="D66" s="1725">
        <v>210</v>
      </c>
      <c r="E66" s="1723">
        <v>14</v>
      </c>
      <c r="F66" s="1725">
        <v>13</v>
      </c>
      <c r="G66" s="1591">
        <v>1</v>
      </c>
      <c r="H66" s="67"/>
      <c r="I66" s="1589" t="s">
        <v>6337</v>
      </c>
      <c r="J66" s="1724">
        <v>200</v>
      </c>
      <c r="K66" s="1724">
        <v>200</v>
      </c>
      <c r="L66" s="1723">
        <v>15</v>
      </c>
      <c r="M66" s="1725">
        <v>17</v>
      </c>
      <c r="N66" s="1591">
        <v>1</v>
      </c>
    </row>
    <row r="67" spans="2:14">
      <c r="B67" s="1585" t="s">
        <v>6338</v>
      </c>
      <c r="C67" s="1724">
        <v>210</v>
      </c>
      <c r="D67" s="1725">
        <v>240</v>
      </c>
      <c r="E67" s="1723">
        <v>13</v>
      </c>
      <c r="F67" s="1725">
        <v>14</v>
      </c>
      <c r="G67" s="1591">
        <v>1</v>
      </c>
      <c r="H67" s="67"/>
      <c r="I67" s="1589" t="s">
        <v>6339</v>
      </c>
      <c r="J67" s="1724">
        <v>220</v>
      </c>
      <c r="K67" s="1724">
        <v>220</v>
      </c>
      <c r="L67" s="1723">
        <v>14</v>
      </c>
      <c r="M67" s="1725">
        <v>18</v>
      </c>
      <c r="N67" s="1591">
        <v>1</v>
      </c>
    </row>
    <row r="68" spans="2:14">
      <c r="B68" s="1585" t="s">
        <v>6340</v>
      </c>
      <c r="C68" s="1724">
        <v>225</v>
      </c>
      <c r="D68" s="1725">
        <v>275</v>
      </c>
      <c r="E68" s="1723">
        <v>12</v>
      </c>
      <c r="F68" s="1725">
        <v>14</v>
      </c>
      <c r="G68" s="1591">
        <v>1</v>
      </c>
      <c r="H68" s="67"/>
      <c r="I68" s="1589" t="s">
        <v>6341</v>
      </c>
      <c r="J68" s="1724">
        <v>240</v>
      </c>
      <c r="K68" s="1724">
        <v>240</v>
      </c>
      <c r="L68" s="1723">
        <v>13</v>
      </c>
      <c r="M68" s="1725">
        <v>18</v>
      </c>
      <c r="N68" s="1591">
        <v>1</v>
      </c>
    </row>
    <row r="69" spans="2:14">
      <c r="B69" s="1585" t="s">
        <v>6342</v>
      </c>
      <c r="C69" s="1724">
        <v>240</v>
      </c>
      <c r="D69" s="1725">
        <v>315</v>
      </c>
      <c r="E69" s="1723">
        <v>12</v>
      </c>
      <c r="F69" s="1725">
        <v>15</v>
      </c>
      <c r="G69" s="1591">
        <v>1</v>
      </c>
      <c r="H69" s="67"/>
      <c r="I69" s="1589" t="s">
        <v>6343</v>
      </c>
      <c r="J69" s="1724">
        <v>260</v>
      </c>
      <c r="K69" s="1724">
        <v>260</v>
      </c>
      <c r="L69" s="1723">
        <v>12</v>
      </c>
      <c r="M69" s="1725">
        <v>19</v>
      </c>
      <c r="N69" s="1591">
        <v>1</v>
      </c>
    </row>
    <row r="70" spans="2:14">
      <c r="B70" s="1585" t="s">
        <v>6344</v>
      </c>
      <c r="C70" s="1724" t="s">
        <v>7003</v>
      </c>
      <c r="D70" s="1725">
        <v>360</v>
      </c>
      <c r="E70" s="1725" t="s">
        <v>7003</v>
      </c>
      <c r="F70" s="1725">
        <v>15</v>
      </c>
      <c r="G70" s="1591">
        <v>2</v>
      </c>
      <c r="H70" s="67"/>
      <c r="I70" s="1589" t="s">
        <v>6345</v>
      </c>
      <c r="J70" s="1724" t="s">
        <v>7003</v>
      </c>
      <c r="K70" s="1725">
        <v>280</v>
      </c>
      <c r="L70" s="1725" t="s">
        <v>7003</v>
      </c>
      <c r="M70" s="1725">
        <v>19</v>
      </c>
      <c r="N70" s="1591">
        <v>2</v>
      </c>
    </row>
    <row r="71" spans="2:14">
      <c r="B71" s="1585" t="s">
        <v>6346</v>
      </c>
      <c r="C71" s="1724" t="s">
        <v>7003</v>
      </c>
      <c r="D71" s="1725">
        <v>410</v>
      </c>
      <c r="E71" s="1725" t="s">
        <v>7003</v>
      </c>
      <c r="F71" s="1725">
        <v>16</v>
      </c>
      <c r="G71" s="1591">
        <v>3</v>
      </c>
      <c r="H71" s="67"/>
      <c r="I71" s="1589" t="s">
        <v>6347</v>
      </c>
      <c r="J71" s="1724" t="s">
        <v>7003</v>
      </c>
      <c r="K71" s="1725">
        <v>300</v>
      </c>
      <c r="L71" s="1725" t="s">
        <v>7003</v>
      </c>
      <c r="M71" s="1725">
        <v>20</v>
      </c>
      <c r="N71" s="1591">
        <v>3</v>
      </c>
    </row>
    <row r="72" spans="2:14" ht="17.25" thickBot="1">
      <c r="B72" s="1595" t="s">
        <v>6348</v>
      </c>
      <c r="C72" s="1593" t="s">
        <v>7003</v>
      </c>
      <c r="D72" s="1726">
        <v>465</v>
      </c>
      <c r="E72" s="1726" t="s">
        <v>7003</v>
      </c>
      <c r="F72" s="1726">
        <v>16</v>
      </c>
      <c r="G72" s="1594">
        <v>4</v>
      </c>
      <c r="H72" s="67"/>
      <c r="I72" s="1595" t="s">
        <v>6349</v>
      </c>
      <c r="J72" s="1593" t="s">
        <v>7003</v>
      </c>
      <c r="K72" s="1726">
        <v>320</v>
      </c>
      <c r="L72" s="1726" t="s">
        <v>7003</v>
      </c>
      <c r="M72" s="1726">
        <v>20</v>
      </c>
      <c r="N72" s="1594">
        <v>4</v>
      </c>
    </row>
  </sheetData>
  <phoneticPr fontId="6" type="noConversion"/>
  <pageMargins left="0.7" right="0.7" top="0.75" bottom="0.75" header="0.3" footer="0.3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zoomScale="85" zoomScaleNormal="85" workbookViewId="0">
      <selection sqref="A1:XFD1048576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3.75" bestFit="1" customWidth="1"/>
    <col min="10" max="10" width="21.5" bestFit="1" customWidth="1"/>
    <col min="11" max="11" width="20.1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7020</v>
      </c>
    </row>
    <row r="2" spans="1:14" ht="17.25" thickBot="1">
      <c r="B2" s="1581" t="s">
        <v>7021</v>
      </c>
      <c r="C2" s="1582" t="s">
        <v>7022</v>
      </c>
      <c r="D2" s="1583" t="s">
        <v>7023</v>
      </c>
      <c r="E2" s="1583" t="s">
        <v>7024</v>
      </c>
      <c r="F2" s="1583" t="s">
        <v>7025</v>
      </c>
      <c r="G2" s="1584" t="s">
        <v>7026</v>
      </c>
      <c r="H2" s="25"/>
      <c r="I2" s="1581" t="s">
        <v>7021</v>
      </c>
      <c r="J2" s="1582" t="s">
        <v>7022</v>
      </c>
      <c r="K2" s="1583" t="s">
        <v>7023</v>
      </c>
      <c r="L2" s="1583" t="s">
        <v>7024</v>
      </c>
      <c r="M2" s="1583" t="s">
        <v>7025</v>
      </c>
      <c r="N2" s="1584" t="s">
        <v>7026</v>
      </c>
    </row>
    <row r="3" spans="1:14">
      <c r="B3" s="1597" t="s">
        <v>7027</v>
      </c>
      <c r="C3" s="1598">
        <v>125</v>
      </c>
      <c r="D3" s="1730">
        <v>195</v>
      </c>
      <c r="E3" s="1729">
        <v>15</v>
      </c>
      <c r="F3" s="1599">
        <v>15</v>
      </c>
      <c r="G3" s="1600">
        <v>1</v>
      </c>
      <c r="I3" s="1597" t="s">
        <v>7028</v>
      </c>
      <c r="J3" s="1599">
        <v>135</v>
      </c>
      <c r="K3" s="1599">
        <v>145</v>
      </c>
      <c r="L3" s="1723">
        <v>15</v>
      </c>
      <c r="M3" s="1599">
        <v>8</v>
      </c>
      <c r="N3" s="1600">
        <v>1</v>
      </c>
    </row>
    <row r="4" spans="1:14">
      <c r="B4" s="1597" t="s">
        <v>6350</v>
      </c>
      <c r="C4" s="1731">
        <v>140</v>
      </c>
      <c r="D4" s="1732">
        <v>225</v>
      </c>
      <c r="E4" s="1729">
        <v>15</v>
      </c>
      <c r="F4" s="1733">
        <v>15</v>
      </c>
      <c r="G4" s="1601">
        <v>1</v>
      </c>
      <c r="I4" s="1597" t="s">
        <v>6351</v>
      </c>
      <c r="J4" s="1733">
        <v>145</v>
      </c>
      <c r="K4" s="1733">
        <v>160</v>
      </c>
      <c r="L4" s="1723">
        <v>15</v>
      </c>
      <c r="M4" s="1733">
        <v>9</v>
      </c>
      <c r="N4" s="1601">
        <v>1</v>
      </c>
    </row>
    <row r="5" spans="1:14">
      <c r="B5" s="1597" t="s">
        <v>6352</v>
      </c>
      <c r="C5" s="1731">
        <v>155</v>
      </c>
      <c r="D5" s="1732">
        <v>255</v>
      </c>
      <c r="E5" s="1729">
        <v>15</v>
      </c>
      <c r="F5" s="1733">
        <v>15</v>
      </c>
      <c r="G5" s="1601">
        <v>1</v>
      </c>
      <c r="I5" s="1597" t="s">
        <v>6353</v>
      </c>
      <c r="J5" s="1733">
        <v>155</v>
      </c>
      <c r="K5" s="1733">
        <v>175</v>
      </c>
      <c r="L5" s="1723">
        <v>15</v>
      </c>
      <c r="M5" s="1733">
        <v>10</v>
      </c>
      <c r="N5" s="1601">
        <v>1</v>
      </c>
    </row>
    <row r="6" spans="1:14">
      <c r="B6" s="1597" t="s">
        <v>6354</v>
      </c>
      <c r="C6" s="1731">
        <v>170</v>
      </c>
      <c r="D6" s="1732">
        <v>285</v>
      </c>
      <c r="E6" s="1729">
        <v>15</v>
      </c>
      <c r="F6" s="1733">
        <v>15</v>
      </c>
      <c r="G6" s="1601">
        <v>1</v>
      </c>
      <c r="I6" s="1597" t="s">
        <v>6355</v>
      </c>
      <c r="J6" s="1733">
        <v>165</v>
      </c>
      <c r="K6" s="1733">
        <v>190</v>
      </c>
      <c r="L6" s="1723">
        <v>15</v>
      </c>
      <c r="M6" s="1733">
        <v>11</v>
      </c>
      <c r="N6" s="1601">
        <v>1</v>
      </c>
    </row>
    <row r="7" spans="1:14">
      <c r="B7" s="1597" t="s">
        <v>6356</v>
      </c>
      <c r="C7" s="1731">
        <v>185</v>
      </c>
      <c r="D7" s="1732">
        <v>315</v>
      </c>
      <c r="E7" s="1729">
        <v>15</v>
      </c>
      <c r="F7" s="1733">
        <v>15</v>
      </c>
      <c r="G7" s="1601">
        <v>1</v>
      </c>
      <c r="I7" s="1597" t="s">
        <v>6357</v>
      </c>
      <c r="J7" s="1733">
        <v>175</v>
      </c>
      <c r="K7" s="1733">
        <v>205</v>
      </c>
      <c r="L7" s="1723">
        <v>15</v>
      </c>
      <c r="M7" s="1733">
        <v>12</v>
      </c>
      <c r="N7" s="1601">
        <v>1</v>
      </c>
    </row>
    <row r="8" spans="1:14">
      <c r="B8" s="1597" t="s">
        <v>6358</v>
      </c>
      <c r="C8" s="1731">
        <v>200</v>
      </c>
      <c r="D8" s="1732">
        <v>345</v>
      </c>
      <c r="E8" s="1729">
        <v>15</v>
      </c>
      <c r="F8" s="1733">
        <v>15</v>
      </c>
      <c r="G8" s="1601">
        <v>1</v>
      </c>
      <c r="I8" s="1597" t="s">
        <v>6359</v>
      </c>
      <c r="J8" s="1733">
        <v>185</v>
      </c>
      <c r="K8" s="1733">
        <v>220</v>
      </c>
      <c r="L8" s="1723">
        <v>15</v>
      </c>
      <c r="M8" s="1733">
        <v>13</v>
      </c>
      <c r="N8" s="1601">
        <v>1</v>
      </c>
    </row>
    <row r="9" spans="1:14">
      <c r="B9" s="1597" t="s">
        <v>6360</v>
      </c>
      <c r="C9" s="1731">
        <v>215</v>
      </c>
      <c r="D9" s="1732">
        <v>375</v>
      </c>
      <c r="E9" s="1729">
        <v>15</v>
      </c>
      <c r="F9" s="1733">
        <v>16</v>
      </c>
      <c r="G9" s="1601">
        <v>1</v>
      </c>
      <c r="I9" s="1597" t="s">
        <v>6361</v>
      </c>
      <c r="J9" s="1733">
        <v>195</v>
      </c>
      <c r="K9" s="1733">
        <v>235</v>
      </c>
      <c r="L9" s="1723">
        <v>15</v>
      </c>
      <c r="M9" s="1733">
        <v>14</v>
      </c>
      <c r="N9" s="1601">
        <v>1</v>
      </c>
    </row>
    <row r="10" spans="1:14">
      <c r="B10" s="1597" t="s">
        <v>6362</v>
      </c>
      <c r="C10" s="1731" t="s">
        <v>5365</v>
      </c>
      <c r="D10" s="1732">
        <v>415</v>
      </c>
      <c r="E10" s="1731" t="s">
        <v>5365</v>
      </c>
      <c r="F10" s="1733">
        <v>16</v>
      </c>
      <c r="G10" s="1601">
        <v>2</v>
      </c>
      <c r="I10" s="1597" t="s">
        <v>6363</v>
      </c>
      <c r="J10" s="1731" t="s">
        <v>5365</v>
      </c>
      <c r="K10" s="1733">
        <v>260</v>
      </c>
      <c r="L10" s="1731" t="s">
        <v>5365</v>
      </c>
      <c r="M10" s="1733">
        <v>14</v>
      </c>
      <c r="N10" s="1601">
        <v>2</v>
      </c>
    </row>
    <row r="11" spans="1:14">
      <c r="B11" s="1597" t="s">
        <v>6364</v>
      </c>
      <c r="C11" s="1731" t="s">
        <v>5365</v>
      </c>
      <c r="D11" s="1732">
        <v>455</v>
      </c>
      <c r="E11" s="1731" t="s">
        <v>5365</v>
      </c>
      <c r="F11" s="1733">
        <v>17</v>
      </c>
      <c r="G11" s="1601">
        <v>3</v>
      </c>
      <c r="I11" s="1597" t="s">
        <v>6365</v>
      </c>
      <c r="J11" s="1731" t="s">
        <v>5365</v>
      </c>
      <c r="K11" s="1733">
        <v>280</v>
      </c>
      <c r="L11" s="1731" t="s">
        <v>5365</v>
      </c>
      <c r="M11" s="1733">
        <v>15</v>
      </c>
      <c r="N11" s="1601">
        <v>3</v>
      </c>
    </row>
    <row r="12" spans="1:14" ht="17.25" thickBot="1">
      <c r="B12" s="1602" t="s">
        <v>6366</v>
      </c>
      <c r="C12" s="1603" t="s">
        <v>5365</v>
      </c>
      <c r="D12" s="1734">
        <v>495</v>
      </c>
      <c r="E12" s="1603" t="s">
        <v>5365</v>
      </c>
      <c r="F12" s="1735">
        <v>17</v>
      </c>
      <c r="G12" s="1604">
        <v>4</v>
      </c>
      <c r="I12" s="1602" t="s">
        <v>6367</v>
      </c>
      <c r="J12" s="1603" t="s">
        <v>5365</v>
      </c>
      <c r="K12" s="1735">
        <v>300</v>
      </c>
      <c r="L12" s="1603" t="s">
        <v>5365</v>
      </c>
      <c r="M12" s="1735">
        <v>15</v>
      </c>
      <c r="N12" s="1604">
        <v>4</v>
      </c>
    </row>
    <row r="13" spans="1:14" ht="17.25" thickBot="1"/>
    <row r="14" spans="1:14" ht="17.25" thickBot="1">
      <c r="B14" s="1581" t="s">
        <v>7004</v>
      </c>
      <c r="C14" s="1582" t="s">
        <v>7005</v>
      </c>
      <c r="D14" s="1583" t="s">
        <v>7006</v>
      </c>
      <c r="E14" s="1583" t="s">
        <v>7007</v>
      </c>
      <c r="F14" s="1583" t="s">
        <v>7008</v>
      </c>
      <c r="G14" s="1584" t="s">
        <v>7009</v>
      </c>
      <c r="H14" s="25"/>
      <c r="I14" s="1581" t="s">
        <v>7004</v>
      </c>
      <c r="J14" s="1582" t="s">
        <v>7005</v>
      </c>
      <c r="K14" s="1583" t="s">
        <v>7006</v>
      </c>
      <c r="L14" s="1583" t="s">
        <v>7007</v>
      </c>
      <c r="M14" s="1583" t="s">
        <v>7008</v>
      </c>
      <c r="N14" s="1584" t="s">
        <v>7009</v>
      </c>
    </row>
    <row r="15" spans="1:14">
      <c r="B15" s="1597" t="s">
        <v>7029</v>
      </c>
      <c r="C15" s="1599">
        <v>157</v>
      </c>
      <c r="D15" s="1730">
        <v>205</v>
      </c>
      <c r="E15" s="1723">
        <v>14</v>
      </c>
      <c r="F15" s="1599">
        <v>9</v>
      </c>
      <c r="G15" s="1600">
        <v>1</v>
      </c>
      <c r="I15" s="1597" t="s">
        <v>7030</v>
      </c>
      <c r="J15" s="1599">
        <v>135</v>
      </c>
      <c r="K15" s="1599">
        <v>125</v>
      </c>
      <c r="L15" s="1723">
        <v>13</v>
      </c>
      <c r="M15" s="1599">
        <v>13</v>
      </c>
      <c r="N15" s="1600">
        <v>1</v>
      </c>
    </row>
    <row r="16" spans="1:14">
      <c r="B16" s="1597" t="s">
        <v>6368</v>
      </c>
      <c r="C16" s="1733">
        <v>174</v>
      </c>
      <c r="D16" s="1732">
        <v>220</v>
      </c>
      <c r="E16" s="1723">
        <v>14</v>
      </c>
      <c r="F16" s="1733">
        <v>9</v>
      </c>
      <c r="G16" s="1601">
        <v>1</v>
      </c>
      <c r="I16" s="1597" t="s">
        <v>6369</v>
      </c>
      <c r="J16" s="1733">
        <v>148</v>
      </c>
      <c r="K16" s="1733">
        <v>150</v>
      </c>
      <c r="L16" s="1723">
        <v>13</v>
      </c>
      <c r="M16" s="1733">
        <v>13</v>
      </c>
      <c r="N16" s="1601">
        <v>1</v>
      </c>
    </row>
    <row r="17" spans="1:14">
      <c r="B17" s="1597" t="s">
        <v>6370</v>
      </c>
      <c r="C17" s="1733">
        <v>192</v>
      </c>
      <c r="D17" s="1732">
        <v>235</v>
      </c>
      <c r="E17" s="1723">
        <v>14</v>
      </c>
      <c r="F17" s="1733">
        <v>10</v>
      </c>
      <c r="G17" s="1601">
        <v>1</v>
      </c>
      <c r="I17" s="1597" t="s">
        <v>6371</v>
      </c>
      <c r="J17" s="1733">
        <v>161</v>
      </c>
      <c r="K17" s="1733">
        <v>175</v>
      </c>
      <c r="L17" s="1723">
        <v>13</v>
      </c>
      <c r="M17" s="1733">
        <v>13</v>
      </c>
      <c r="N17" s="1601">
        <v>1</v>
      </c>
    </row>
    <row r="18" spans="1:14">
      <c r="B18" s="1597" t="s">
        <v>6372</v>
      </c>
      <c r="C18" s="1733">
        <v>209</v>
      </c>
      <c r="D18" s="1732">
        <v>250</v>
      </c>
      <c r="E18" s="1723">
        <v>14</v>
      </c>
      <c r="F18" s="1733">
        <v>10</v>
      </c>
      <c r="G18" s="1601">
        <v>1</v>
      </c>
      <c r="I18" s="1597" t="s">
        <v>6373</v>
      </c>
      <c r="J18" s="1733">
        <v>174</v>
      </c>
      <c r="K18" s="1733">
        <v>200</v>
      </c>
      <c r="L18" s="1723">
        <v>13</v>
      </c>
      <c r="M18" s="1733">
        <v>13</v>
      </c>
      <c r="N18" s="1601">
        <v>1</v>
      </c>
    </row>
    <row r="19" spans="1:14">
      <c r="B19" s="1597" t="s">
        <v>6374</v>
      </c>
      <c r="C19" s="1733">
        <v>226</v>
      </c>
      <c r="D19" s="1732">
        <v>265</v>
      </c>
      <c r="E19" s="1723">
        <v>14</v>
      </c>
      <c r="F19" s="1733">
        <v>11</v>
      </c>
      <c r="G19" s="1601">
        <v>1</v>
      </c>
      <c r="I19" s="1597" t="s">
        <v>6375</v>
      </c>
      <c r="J19" s="1733">
        <v>187</v>
      </c>
      <c r="K19" s="1733">
        <v>225</v>
      </c>
      <c r="L19" s="1723">
        <v>13</v>
      </c>
      <c r="M19" s="1733">
        <v>13</v>
      </c>
      <c r="N19" s="1601">
        <v>1</v>
      </c>
    </row>
    <row r="20" spans="1:14">
      <c r="B20" s="1597" t="s">
        <v>6376</v>
      </c>
      <c r="C20" s="1733">
        <v>243</v>
      </c>
      <c r="D20" s="1732">
        <v>280</v>
      </c>
      <c r="E20" s="1723">
        <v>14</v>
      </c>
      <c r="F20" s="1733">
        <v>11</v>
      </c>
      <c r="G20" s="1601">
        <v>1</v>
      </c>
      <c r="I20" s="1597" t="s">
        <v>6377</v>
      </c>
      <c r="J20" s="1733">
        <v>200</v>
      </c>
      <c r="K20" s="1733">
        <v>250</v>
      </c>
      <c r="L20" s="1723">
        <v>13</v>
      </c>
      <c r="M20" s="1733">
        <v>13</v>
      </c>
      <c r="N20" s="1601">
        <v>1</v>
      </c>
    </row>
    <row r="21" spans="1:14">
      <c r="B21" s="1597" t="s">
        <v>6378</v>
      </c>
      <c r="C21" s="1733">
        <v>261</v>
      </c>
      <c r="D21" s="1732">
        <v>295</v>
      </c>
      <c r="E21" s="1723">
        <v>14</v>
      </c>
      <c r="F21" s="1733">
        <v>12</v>
      </c>
      <c r="G21" s="1601">
        <v>1</v>
      </c>
      <c r="I21" s="1597" t="s">
        <v>6379</v>
      </c>
      <c r="J21" s="1733">
        <v>213</v>
      </c>
      <c r="K21" s="1733">
        <v>275</v>
      </c>
      <c r="L21" s="1723">
        <v>13</v>
      </c>
      <c r="M21" s="1733">
        <v>13</v>
      </c>
      <c r="N21" s="1601">
        <v>1</v>
      </c>
    </row>
    <row r="22" spans="1:14">
      <c r="B22" s="1597" t="s">
        <v>6380</v>
      </c>
      <c r="C22" s="1731" t="s">
        <v>5365</v>
      </c>
      <c r="D22" s="1732">
        <v>310</v>
      </c>
      <c r="E22" s="1731" t="s">
        <v>5365</v>
      </c>
      <c r="F22" s="1733">
        <v>12</v>
      </c>
      <c r="G22" s="1601">
        <v>2</v>
      </c>
      <c r="I22" s="1597" t="s">
        <v>6381</v>
      </c>
      <c r="J22" s="1731" t="s">
        <v>5365</v>
      </c>
      <c r="K22" s="1733">
        <v>300</v>
      </c>
      <c r="L22" s="1731" t="s">
        <v>5365</v>
      </c>
      <c r="M22" s="1733">
        <v>13</v>
      </c>
      <c r="N22" s="1601">
        <v>2</v>
      </c>
    </row>
    <row r="23" spans="1:14">
      <c r="B23" s="1605" t="s">
        <v>6382</v>
      </c>
      <c r="C23" s="1731" t="s">
        <v>5365</v>
      </c>
      <c r="D23" s="1732">
        <v>330</v>
      </c>
      <c r="E23" s="1731" t="s">
        <v>5365</v>
      </c>
      <c r="F23" s="1733">
        <v>13</v>
      </c>
      <c r="G23" s="1601">
        <v>3</v>
      </c>
      <c r="I23" s="1597" t="s">
        <v>6383</v>
      </c>
      <c r="J23" s="1731" t="s">
        <v>5365</v>
      </c>
      <c r="K23" s="1733">
        <v>330</v>
      </c>
      <c r="L23" s="1731" t="s">
        <v>5365</v>
      </c>
      <c r="M23" s="1733">
        <v>13</v>
      </c>
      <c r="N23" s="1601">
        <v>3</v>
      </c>
    </row>
    <row r="24" spans="1:14" ht="17.25" thickBot="1">
      <c r="A24" s="43"/>
      <c r="B24" s="1602" t="s">
        <v>7031</v>
      </c>
      <c r="C24" s="1603" t="s">
        <v>5365</v>
      </c>
      <c r="D24" s="1734">
        <v>350</v>
      </c>
      <c r="E24" s="1603" t="s">
        <v>5365</v>
      </c>
      <c r="F24" s="1735">
        <v>13</v>
      </c>
      <c r="G24" s="1604">
        <v>4</v>
      </c>
      <c r="I24" s="1602" t="s">
        <v>6384</v>
      </c>
      <c r="J24" s="1603" t="s">
        <v>5365</v>
      </c>
      <c r="K24" s="1735">
        <v>360</v>
      </c>
      <c r="L24" s="1603" t="s">
        <v>5365</v>
      </c>
      <c r="M24" s="1735">
        <v>13</v>
      </c>
      <c r="N24" s="1604">
        <v>4</v>
      </c>
    </row>
    <row r="25" spans="1:14" ht="17.25" thickBot="1">
      <c r="J25" s="1606" t="s">
        <v>7032</v>
      </c>
      <c r="K25" s="1607" t="s">
        <v>7033</v>
      </c>
      <c r="L25" s="1607"/>
    </row>
    <row r="26" spans="1:14" ht="17.25" thickBot="1">
      <c r="B26" s="1581" t="s">
        <v>7004</v>
      </c>
      <c r="C26" s="1582" t="s">
        <v>7005</v>
      </c>
      <c r="D26" s="1583" t="s">
        <v>7006</v>
      </c>
      <c r="E26" s="1583" t="s">
        <v>7007</v>
      </c>
      <c r="F26" s="1583" t="s">
        <v>7008</v>
      </c>
      <c r="G26" s="1584" t="s">
        <v>7009</v>
      </c>
      <c r="I26" s="1581" t="s">
        <v>7004</v>
      </c>
      <c r="J26" s="1582" t="s">
        <v>7034</v>
      </c>
      <c r="K26" s="1583" t="s">
        <v>7035</v>
      </c>
      <c r="L26" s="1583" t="s">
        <v>7007</v>
      </c>
      <c r="M26" s="1583" t="s">
        <v>7008</v>
      </c>
      <c r="N26" s="1584" t="s">
        <v>7009</v>
      </c>
    </row>
    <row r="27" spans="1:14">
      <c r="B27" s="1597" t="s">
        <v>7036</v>
      </c>
      <c r="C27" s="1599">
        <v>150</v>
      </c>
      <c r="D27" s="1599">
        <v>150</v>
      </c>
      <c r="E27" s="1723">
        <v>15</v>
      </c>
      <c r="F27" s="1599">
        <v>11</v>
      </c>
      <c r="G27" s="1600">
        <v>1</v>
      </c>
      <c r="I27" s="1597" t="s">
        <v>7037</v>
      </c>
      <c r="J27" s="1608" t="s">
        <v>7038</v>
      </c>
      <c r="K27" s="1609" t="s">
        <v>7039</v>
      </c>
      <c r="L27" s="1723">
        <v>8</v>
      </c>
      <c r="M27" s="1599">
        <v>15</v>
      </c>
      <c r="N27" s="1600">
        <v>1</v>
      </c>
    </row>
    <row r="28" spans="1:14">
      <c r="B28" s="1597" t="s">
        <v>6385</v>
      </c>
      <c r="C28" s="1733">
        <v>160</v>
      </c>
      <c r="D28" s="1733">
        <v>160</v>
      </c>
      <c r="E28" s="1723">
        <v>15</v>
      </c>
      <c r="F28" s="1733">
        <v>12</v>
      </c>
      <c r="G28" s="1601">
        <v>1</v>
      </c>
      <c r="I28" s="1597" t="s">
        <v>6386</v>
      </c>
      <c r="J28" s="1608" t="s">
        <v>7040</v>
      </c>
      <c r="K28" s="1609" t="s">
        <v>7041</v>
      </c>
      <c r="L28" s="1723">
        <v>9</v>
      </c>
      <c r="M28" s="1733">
        <v>15</v>
      </c>
      <c r="N28" s="1601">
        <v>1</v>
      </c>
    </row>
    <row r="29" spans="1:14">
      <c r="B29" s="1597" t="s">
        <v>6387</v>
      </c>
      <c r="C29" s="1733">
        <v>170</v>
      </c>
      <c r="D29" s="1733">
        <v>170</v>
      </c>
      <c r="E29" s="1723">
        <v>15</v>
      </c>
      <c r="F29" s="1733">
        <v>13</v>
      </c>
      <c r="G29" s="1601">
        <v>1</v>
      </c>
      <c r="I29" s="1597" t="s">
        <v>6388</v>
      </c>
      <c r="J29" s="1608" t="s">
        <v>7042</v>
      </c>
      <c r="K29" s="1609" t="s">
        <v>7043</v>
      </c>
      <c r="L29" s="1723">
        <v>10</v>
      </c>
      <c r="M29" s="1733">
        <v>15</v>
      </c>
      <c r="N29" s="1601">
        <v>1</v>
      </c>
    </row>
    <row r="30" spans="1:14">
      <c r="B30" s="1597" t="s">
        <v>6389</v>
      </c>
      <c r="C30" s="1733">
        <v>180</v>
      </c>
      <c r="D30" s="1733">
        <v>180</v>
      </c>
      <c r="E30" s="1723">
        <v>15</v>
      </c>
      <c r="F30" s="1733">
        <v>14</v>
      </c>
      <c r="G30" s="1601">
        <v>1</v>
      </c>
      <c r="I30" s="1597" t="s">
        <v>6390</v>
      </c>
      <c r="J30" s="1608" t="s">
        <v>7044</v>
      </c>
      <c r="K30" s="1609" t="s">
        <v>7045</v>
      </c>
      <c r="L30" s="1723">
        <v>11</v>
      </c>
      <c r="M30" s="1733">
        <v>15</v>
      </c>
      <c r="N30" s="1601">
        <v>1</v>
      </c>
    </row>
    <row r="31" spans="1:14">
      <c r="B31" s="1597" t="s">
        <v>6391</v>
      </c>
      <c r="C31" s="1733">
        <v>190</v>
      </c>
      <c r="D31" s="1733">
        <v>190</v>
      </c>
      <c r="E31" s="1723">
        <v>15</v>
      </c>
      <c r="F31" s="1733">
        <v>15</v>
      </c>
      <c r="G31" s="1601">
        <v>1</v>
      </c>
      <c r="I31" s="1597" t="s">
        <v>6392</v>
      </c>
      <c r="J31" s="1608" t="s">
        <v>7046</v>
      </c>
      <c r="K31" s="1609" t="s">
        <v>7047</v>
      </c>
      <c r="L31" s="1723">
        <v>12</v>
      </c>
      <c r="M31" s="1733">
        <v>15</v>
      </c>
      <c r="N31" s="1601">
        <v>1</v>
      </c>
    </row>
    <row r="32" spans="1:14">
      <c r="B32" s="1597" t="s">
        <v>6393</v>
      </c>
      <c r="C32" s="1733">
        <v>200</v>
      </c>
      <c r="D32" s="1733">
        <v>200</v>
      </c>
      <c r="E32" s="1723">
        <v>15</v>
      </c>
      <c r="F32" s="1733">
        <v>16</v>
      </c>
      <c r="G32" s="1601">
        <v>1</v>
      </c>
      <c r="I32" s="1597" t="s">
        <v>6394</v>
      </c>
      <c r="J32" s="1608" t="s">
        <v>7048</v>
      </c>
      <c r="K32" s="1609" t="s">
        <v>7049</v>
      </c>
      <c r="L32" s="1723">
        <v>13</v>
      </c>
      <c r="M32" s="1733">
        <v>15</v>
      </c>
      <c r="N32" s="1601">
        <v>1</v>
      </c>
    </row>
    <row r="33" spans="2:14">
      <c r="B33" s="1597" t="s">
        <v>6395</v>
      </c>
      <c r="C33" s="1733">
        <v>220</v>
      </c>
      <c r="D33" s="1733">
        <v>220</v>
      </c>
      <c r="E33" s="1723">
        <v>15</v>
      </c>
      <c r="F33" s="1733">
        <v>17</v>
      </c>
      <c r="G33" s="1601">
        <v>1</v>
      </c>
      <c r="I33" s="1597" t="s">
        <v>6396</v>
      </c>
      <c r="J33" s="1608" t="s">
        <v>7050</v>
      </c>
      <c r="K33" s="1609" t="s">
        <v>7051</v>
      </c>
      <c r="L33" s="1723">
        <v>14</v>
      </c>
      <c r="M33" s="1733">
        <v>15</v>
      </c>
      <c r="N33" s="1601">
        <v>1</v>
      </c>
    </row>
    <row r="34" spans="2:14">
      <c r="B34" s="1597" t="s">
        <v>6397</v>
      </c>
      <c r="C34" s="1731" t="s">
        <v>5365</v>
      </c>
      <c r="D34" s="1733">
        <v>240</v>
      </c>
      <c r="E34" s="1731" t="s">
        <v>5365</v>
      </c>
      <c r="F34" s="1733">
        <v>17</v>
      </c>
      <c r="G34" s="1601">
        <v>2</v>
      </c>
      <c r="I34" s="1597" t="s">
        <v>6398</v>
      </c>
      <c r="J34" s="1731" t="s">
        <v>5365</v>
      </c>
      <c r="K34" s="1609" t="s">
        <v>7052</v>
      </c>
      <c r="L34" s="1731" t="s">
        <v>5365</v>
      </c>
      <c r="M34" s="1733">
        <v>15</v>
      </c>
      <c r="N34" s="1601">
        <v>2</v>
      </c>
    </row>
    <row r="35" spans="2:14">
      <c r="B35" s="1597" t="s">
        <v>6399</v>
      </c>
      <c r="C35" s="1731" t="s">
        <v>5365</v>
      </c>
      <c r="D35" s="1733">
        <v>260</v>
      </c>
      <c r="E35" s="1731" t="s">
        <v>5365</v>
      </c>
      <c r="F35" s="1733">
        <v>18</v>
      </c>
      <c r="G35" s="1601">
        <v>3</v>
      </c>
      <c r="I35" s="1597" t="s">
        <v>6400</v>
      </c>
      <c r="J35" s="1731" t="s">
        <v>5365</v>
      </c>
      <c r="K35" s="1609" t="s">
        <v>7053</v>
      </c>
      <c r="L35" s="1731" t="s">
        <v>5365</v>
      </c>
      <c r="M35" s="1733">
        <v>15</v>
      </c>
      <c r="N35" s="1601">
        <v>3</v>
      </c>
    </row>
    <row r="36" spans="2:14" ht="17.25" thickBot="1">
      <c r="B36" s="1602" t="s">
        <v>6401</v>
      </c>
      <c r="C36" s="1603" t="s">
        <v>5365</v>
      </c>
      <c r="D36" s="1735">
        <v>280</v>
      </c>
      <c r="E36" s="1603" t="s">
        <v>5365</v>
      </c>
      <c r="F36" s="1735">
        <v>18</v>
      </c>
      <c r="G36" s="1604">
        <v>4</v>
      </c>
      <c r="I36" s="1602" t="s">
        <v>6402</v>
      </c>
      <c r="J36" s="1603" t="s">
        <v>5365</v>
      </c>
      <c r="K36" s="1610" t="s">
        <v>7054</v>
      </c>
      <c r="L36" s="1603" t="s">
        <v>5365</v>
      </c>
      <c r="M36" s="1735">
        <v>15</v>
      </c>
      <c r="N36" s="1604">
        <v>4</v>
      </c>
    </row>
    <row r="37" spans="2:14" ht="17.25" thickBot="1"/>
    <row r="38" spans="2:14" ht="17.25" thickBot="1">
      <c r="B38" s="1581" t="s">
        <v>7004</v>
      </c>
      <c r="C38" s="1582" t="s">
        <v>7005</v>
      </c>
      <c r="D38" s="1583" t="s">
        <v>7006</v>
      </c>
      <c r="E38" s="1583" t="s">
        <v>7007</v>
      </c>
      <c r="F38" s="1583" t="s">
        <v>7008</v>
      </c>
      <c r="G38" s="1584" t="s">
        <v>7009</v>
      </c>
      <c r="I38" s="1581" t="s">
        <v>7004</v>
      </c>
      <c r="J38" s="1582" t="s">
        <v>7005</v>
      </c>
      <c r="K38" s="1583" t="s">
        <v>7006</v>
      </c>
      <c r="L38" s="1583" t="s">
        <v>7007</v>
      </c>
      <c r="M38" s="1583" t="s">
        <v>7008</v>
      </c>
      <c r="N38" s="1584" t="s">
        <v>7009</v>
      </c>
    </row>
    <row r="39" spans="2:14">
      <c r="B39" s="1597" t="s">
        <v>7055</v>
      </c>
      <c r="C39" s="1599">
        <v>150</v>
      </c>
      <c r="D39" s="1730">
        <v>250</v>
      </c>
      <c r="E39" s="1723">
        <v>13</v>
      </c>
      <c r="F39" s="1599">
        <v>9</v>
      </c>
      <c r="G39" s="1600">
        <v>1</v>
      </c>
      <c r="I39" s="1597" t="s">
        <v>7056</v>
      </c>
      <c r="J39" s="1598">
        <v>150</v>
      </c>
      <c r="K39" s="1598">
        <v>150</v>
      </c>
      <c r="L39" s="1723">
        <v>14</v>
      </c>
      <c r="M39" s="1599">
        <v>11</v>
      </c>
      <c r="N39" s="1600">
        <v>1</v>
      </c>
    </row>
    <row r="40" spans="2:14">
      <c r="B40" s="1597" t="s">
        <v>6403</v>
      </c>
      <c r="C40" s="1733">
        <v>160</v>
      </c>
      <c r="D40" s="1732">
        <v>265</v>
      </c>
      <c r="E40" s="1723">
        <v>13</v>
      </c>
      <c r="F40" s="1733">
        <v>9</v>
      </c>
      <c r="G40" s="1601">
        <v>1</v>
      </c>
      <c r="I40" s="1597" t="s">
        <v>6404</v>
      </c>
      <c r="J40" s="1731">
        <v>165</v>
      </c>
      <c r="K40" s="1731">
        <v>165</v>
      </c>
      <c r="L40" s="1723">
        <v>14</v>
      </c>
      <c r="M40" s="1733">
        <v>12</v>
      </c>
      <c r="N40" s="1601">
        <v>1</v>
      </c>
    </row>
    <row r="41" spans="2:14">
      <c r="B41" s="1597" t="s">
        <v>6405</v>
      </c>
      <c r="C41" s="1733">
        <v>170</v>
      </c>
      <c r="D41" s="1732">
        <v>280</v>
      </c>
      <c r="E41" s="1723">
        <v>12</v>
      </c>
      <c r="F41" s="1733">
        <v>9</v>
      </c>
      <c r="G41" s="1601">
        <v>1</v>
      </c>
      <c r="I41" s="1597" t="s">
        <v>6406</v>
      </c>
      <c r="J41" s="1731">
        <v>180</v>
      </c>
      <c r="K41" s="1731">
        <v>180</v>
      </c>
      <c r="L41" s="1723">
        <v>14</v>
      </c>
      <c r="M41" s="1733">
        <v>13</v>
      </c>
      <c r="N41" s="1601">
        <v>1</v>
      </c>
    </row>
    <row r="42" spans="2:14">
      <c r="B42" s="1597" t="s">
        <v>6407</v>
      </c>
      <c r="C42" s="1733">
        <v>180</v>
      </c>
      <c r="D42" s="1732">
        <v>295</v>
      </c>
      <c r="E42" s="1723">
        <v>12</v>
      </c>
      <c r="F42" s="1733">
        <v>9</v>
      </c>
      <c r="G42" s="1601">
        <v>1</v>
      </c>
      <c r="I42" s="1597" t="s">
        <v>6408</v>
      </c>
      <c r="J42" s="1731">
        <v>195</v>
      </c>
      <c r="K42" s="1731">
        <v>195</v>
      </c>
      <c r="L42" s="1723">
        <v>14</v>
      </c>
      <c r="M42" s="1733">
        <v>14</v>
      </c>
      <c r="N42" s="1601">
        <v>1</v>
      </c>
    </row>
    <row r="43" spans="2:14">
      <c r="B43" s="1597" t="s">
        <v>6409</v>
      </c>
      <c r="C43" s="1733">
        <v>190</v>
      </c>
      <c r="D43" s="1732">
        <v>310</v>
      </c>
      <c r="E43" s="1723">
        <v>10</v>
      </c>
      <c r="F43" s="1733">
        <v>9</v>
      </c>
      <c r="G43" s="1601">
        <v>1</v>
      </c>
      <c r="I43" s="1597" t="s">
        <v>6410</v>
      </c>
      <c r="J43" s="1731">
        <v>210</v>
      </c>
      <c r="K43" s="1731">
        <v>210</v>
      </c>
      <c r="L43" s="1723">
        <v>14</v>
      </c>
      <c r="M43" s="1733">
        <v>15</v>
      </c>
      <c r="N43" s="1601">
        <v>1</v>
      </c>
    </row>
    <row r="44" spans="2:14">
      <c r="B44" s="1597" t="s">
        <v>6411</v>
      </c>
      <c r="C44" s="1733">
        <v>200</v>
      </c>
      <c r="D44" s="1732">
        <v>325</v>
      </c>
      <c r="E44" s="1723">
        <v>10</v>
      </c>
      <c r="F44" s="1733">
        <v>9</v>
      </c>
      <c r="G44" s="1601">
        <v>1</v>
      </c>
      <c r="I44" s="1597" t="s">
        <v>6412</v>
      </c>
      <c r="J44" s="1731">
        <v>225</v>
      </c>
      <c r="K44" s="1731">
        <v>225</v>
      </c>
      <c r="L44" s="1723">
        <v>14</v>
      </c>
      <c r="M44" s="1733">
        <v>16</v>
      </c>
      <c r="N44" s="1601">
        <v>1</v>
      </c>
    </row>
    <row r="45" spans="2:14">
      <c r="B45" s="1597" t="s">
        <v>6413</v>
      </c>
      <c r="C45" s="1733">
        <v>210</v>
      </c>
      <c r="D45" s="1732">
        <v>340</v>
      </c>
      <c r="E45" s="1723">
        <v>9</v>
      </c>
      <c r="F45" s="1733">
        <v>9</v>
      </c>
      <c r="G45" s="1601">
        <v>1</v>
      </c>
      <c r="I45" s="1597" t="s">
        <v>6414</v>
      </c>
      <c r="J45" s="1731">
        <v>240</v>
      </c>
      <c r="K45" s="1731">
        <v>240</v>
      </c>
      <c r="L45" s="1723">
        <v>14</v>
      </c>
      <c r="M45" s="1733">
        <v>17</v>
      </c>
      <c r="N45" s="1601">
        <v>1</v>
      </c>
    </row>
    <row r="46" spans="2:14">
      <c r="B46" s="1597" t="s">
        <v>6415</v>
      </c>
      <c r="C46" s="1731" t="s">
        <v>5365</v>
      </c>
      <c r="D46" s="1732">
        <v>360</v>
      </c>
      <c r="E46" s="1731" t="s">
        <v>5365</v>
      </c>
      <c r="F46" s="1733">
        <v>9</v>
      </c>
      <c r="G46" s="1601">
        <v>2</v>
      </c>
      <c r="I46" s="1597" t="s">
        <v>6416</v>
      </c>
      <c r="J46" s="1731" t="s">
        <v>5365</v>
      </c>
      <c r="K46" s="1733">
        <v>255</v>
      </c>
      <c r="L46" s="1731" t="s">
        <v>5365</v>
      </c>
      <c r="M46" s="1733">
        <v>18</v>
      </c>
      <c r="N46" s="1601">
        <v>2</v>
      </c>
    </row>
    <row r="47" spans="2:14">
      <c r="B47" s="1597" t="s">
        <v>6417</v>
      </c>
      <c r="C47" s="1731" t="s">
        <v>5365</v>
      </c>
      <c r="D47" s="1732">
        <v>380</v>
      </c>
      <c r="E47" s="1731" t="s">
        <v>5365</v>
      </c>
      <c r="F47" s="1733">
        <v>9</v>
      </c>
      <c r="G47" s="1601">
        <v>3</v>
      </c>
      <c r="I47" s="1597" t="s">
        <v>6418</v>
      </c>
      <c r="J47" s="1731" t="s">
        <v>5365</v>
      </c>
      <c r="K47" s="1733">
        <v>270</v>
      </c>
      <c r="L47" s="1731" t="s">
        <v>5365</v>
      </c>
      <c r="M47" s="1733">
        <v>19</v>
      </c>
      <c r="N47" s="1601">
        <v>3</v>
      </c>
    </row>
    <row r="48" spans="2:14" ht="17.25" thickBot="1">
      <c r="B48" s="1602" t="s">
        <v>6419</v>
      </c>
      <c r="C48" s="1603" t="s">
        <v>5365</v>
      </c>
      <c r="D48" s="1734">
        <v>400</v>
      </c>
      <c r="E48" s="1603" t="s">
        <v>5365</v>
      </c>
      <c r="F48" s="1735">
        <v>9</v>
      </c>
      <c r="G48" s="1604">
        <v>4</v>
      </c>
      <c r="I48" s="1602" t="s">
        <v>6420</v>
      </c>
      <c r="J48" s="1603" t="s">
        <v>5365</v>
      </c>
      <c r="K48" s="1735">
        <v>285</v>
      </c>
      <c r="L48" s="1603" t="s">
        <v>5365</v>
      </c>
      <c r="M48" s="1735">
        <v>20</v>
      </c>
      <c r="N48" s="1604">
        <v>4</v>
      </c>
    </row>
    <row r="49" spans="2:14" ht="17.25" thickBot="1"/>
    <row r="50" spans="2:14" ht="17.25" thickBot="1">
      <c r="B50" s="1581" t="s">
        <v>7004</v>
      </c>
      <c r="C50" s="1582" t="s">
        <v>7005</v>
      </c>
      <c r="D50" s="1583" t="s">
        <v>7006</v>
      </c>
      <c r="E50" s="1583" t="s">
        <v>7007</v>
      </c>
      <c r="F50" s="1583" t="s">
        <v>7008</v>
      </c>
      <c r="G50" s="1584" t="s">
        <v>7009</v>
      </c>
      <c r="I50" s="1581" t="s">
        <v>7004</v>
      </c>
      <c r="J50" s="1582" t="s">
        <v>7005</v>
      </c>
      <c r="K50" s="1583" t="s">
        <v>7006</v>
      </c>
      <c r="L50" s="1583" t="s">
        <v>7007</v>
      </c>
      <c r="M50" s="1583" t="s">
        <v>7008</v>
      </c>
      <c r="N50" s="1584" t="s">
        <v>7009</v>
      </c>
    </row>
    <row r="51" spans="2:14">
      <c r="B51" s="1597" t="s">
        <v>7057</v>
      </c>
      <c r="C51" s="1599">
        <v>135</v>
      </c>
      <c r="D51" s="1599">
        <v>213</v>
      </c>
      <c r="E51" s="1723">
        <v>12</v>
      </c>
      <c r="F51" s="1599">
        <v>8</v>
      </c>
      <c r="G51" s="1600">
        <v>1</v>
      </c>
      <c r="I51" s="1597" t="s">
        <v>7058</v>
      </c>
      <c r="J51" s="1599">
        <v>159</v>
      </c>
      <c r="K51" s="1599">
        <v>159</v>
      </c>
      <c r="L51" s="1723">
        <v>10</v>
      </c>
      <c r="M51" s="1599">
        <v>10</v>
      </c>
      <c r="N51" s="1600">
        <v>1</v>
      </c>
    </row>
    <row r="52" spans="2:14">
      <c r="B52" s="1597" t="s">
        <v>6421</v>
      </c>
      <c r="C52" s="1733">
        <v>155</v>
      </c>
      <c r="D52" s="1733">
        <v>234</v>
      </c>
      <c r="E52" s="1723">
        <v>12</v>
      </c>
      <c r="F52" s="1733">
        <v>8</v>
      </c>
      <c r="G52" s="1601">
        <v>1</v>
      </c>
      <c r="I52" s="1597" t="s">
        <v>6422</v>
      </c>
      <c r="J52" s="1733">
        <v>172</v>
      </c>
      <c r="K52" s="1733">
        <v>172</v>
      </c>
      <c r="L52" s="1723">
        <v>11</v>
      </c>
      <c r="M52" s="1733">
        <v>11</v>
      </c>
      <c r="N52" s="1601">
        <v>1</v>
      </c>
    </row>
    <row r="53" spans="2:14">
      <c r="B53" s="1597" t="s">
        <v>6423</v>
      </c>
      <c r="C53" s="1733">
        <v>175</v>
      </c>
      <c r="D53" s="1733">
        <v>255</v>
      </c>
      <c r="E53" s="1723">
        <v>12</v>
      </c>
      <c r="F53" s="1733">
        <v>9</v>
      </c>
      <c r="G53" s="1601">
        <v>1</v>
      </c>
      <c r="I53" s="1597" t="s">
        <v>6424</v>
      </c>
      <c r="J53" s="1733">
        <v>185</v>
      </c>
      <c r="K53" s="1733">
        <v>185</v>
      </c>
      <c r="L53" s="1723">
        <v>12</v>
      </c>
      <c r="M53" s="1733">
        <v>12</v>
      </c>
      <c r="N53" s="1601">
        <v>1</v>
      </c>
    </row>
    <row r="54" spans="2:14">
      <c r="B54" s="1597" t="s">
        <v>6425</v>
      </c>
      <c r="C54" s="1733">
        <v>195</v>
      </c>
      <c r="D54" s="1733">
        <v>276</v>
      </c>
      <c r="E54" s="1723">
        <v>12</v>
      </c>
      <c r="F54" s="1733">
        <v>9</v>
      </c>
      <c r="G54" s="1601">
        <v>1</v>
      </c>
      <c r="I54" s="1597" t="s">
        <v>6426</v>
      </c>
      <c r="J54" s="1733">
        <v>199</v>
      </c>
      <c r="K54" s="1733">
        <v>199</v>
      </c>
      <c r="L54" s="1723">
        <v>13</v>
      </c>
      <c r="M54" s="1733">
        <v>13</v>
      </c>
      <c r="N54" s="1601">
        <v>1</v>
      </c>
    </row>
    <row r="55" spans="2:14">
      <c r="B55" s="1597" t="s">
        <v>6427</v>
      </c>
      <c r="C55" s="1733">
        <v>215</v>
      </c>
      <c r="D55" s="1733">
        <v>297</v>
      </c>
      <c r="E55" s="1723">
        <v>12</v>
      </c>
      <c r="F55" s="1733">
        <v>10</v>
      </c>
      <c r="G55" s="1601">
        <v>1</v>
      </c>
      <c r="I55" s="1597" t="s">
        <v>6428</v>
      </c>
      <c r="J55" s="1733">
        <v>212</v>
      </c>
      <c r="K55" s="1733">
        <v>212</v>
      </c>
      <c r="L55" s="1723">
        <v>14</v>
      </c>
      <c r="M55" s="1733">
        <v>14</v>
      </c>
      <c r="N55" s="1601">
        <v>1</v>
      </c>
    </row>
    <row r="56" spans="2:14">
      <c r="B56" s="1597" t="s">
        <v>6429</v>
      </c>
      <c r="C56" s="1733">
        <v>235</v>
      </c>
      <c r="D56" s="1733">
        <v>318</v>
      </c>
      <c r="E56" s="1723">
        <v>12</v>
      </c>
      <c r="F56" s="1733">
        <v>10</v>
      </c>
      <c r="G56" s="1601">
        <v>1</v>
      </c>
      <c r="I56" s="1597" t="s">
        <v>6430</v>
      </c>
      <c r="J56" s="1733">
        <v>225</v>
      </c>
      <c r="K56" s="1733">
        <v>225</v>
      </c>
      <c r="L56" s="1723">
        <v>15</v>
      </c>
      <c r="M56" s="1733">
        <v>15</v>
      </c>
      <c r="N56" s="1601">
        <v>1</v>
      </c>
    </row>
    <row r="57" spans="2:14">
      <c r="B57" s="1597" t="s">
        <v>6431</v>
      </c>
      <c r="C57" s="1733">
        <v>255</v>
      </c>
      <c r="D57" s="1733">
        <v>339</v>
      </c>
      <c r="E57" s="1723">
        <v>12</v>
      </c>
      <c r="F57" s="1733">
        <v>11</v>
      </c>
      <c r="G57" s="1601">
        <v>1</v>
      </c>
      <c r="I57" s="1597" t="s">
        <v>6432</v>
      </c>
      <c r="J57" s="1733">
        <v>238</v>
      </c>
      <c r="K57" s="1733">
        <v>238</v>
      </c>
      <c r="L57" s="1723">
        <v>16</v>
      </c>
      <c r="M57" s="1733">
        <v>16</v>
      </c>
      <c r="N57" s="1601">
        <v>1</v>
      </c>
    </row>
    <row r="58" spans="2:14">
      <c r="B58" s="1597" t="s">
        <v>6433</v>
      </c>
      <c r="C58" s="1731" t="s">
        <v>5365</v>
      </c>
      <c r="D58" s="1733">
        <v>360</v>
      </c>
      <c r="E58" s="1731" t="s">
        <v>5365</v>
      </c>
      <c r="F58" s="1733">
        <v>11</v>
      </c>
      <c r="G58" s="1601">
        <v>2</v>
      </c>
      <c r="I58" s="1597" t="s">
        <v>6434</v>
      </c>
      <c r="J58" s="1731" t="s">
        <v>5365</v>
      </c>
      <c r="K58" s="1733">
        <v>251</v>
      </c>
      <c r="L58" s="1731" t="s">
        <v>5365</v>
      </c>
      <c r="M58" s="1733">
        <v>17</v>
      </c>
      <c r="N58" s="1601">
        <v>2</v>
      </c>
    </row>
    <row r="59" spans="2:14">
      <c r="B59" s="1597" t="s">
        <v>6435</v>
      </c>
      <c r="C59" s="1731" t="s">
        <v>5365</v>
      </c>
      <c r="D59" s="1733">
        <v>390</v>
      </c>
      <c r="E59" s="1731" t="s">
        <v>5365</v>
      </c>
      <c r="F59" s="1733">
        <v>12</v>
      </c>
      <c r="G59" s="1601">
        <v>3</v>
      </c>
      <c r="I59" s="1597" t="s">
        <v>6436</v>
      </c>
      <c r="J59" s="1731" t="s">
        <v>5365</v>
      </c>
      <c r="K59" s="1733">
        <v>264</v>
      </c>
      <c r="L59" s="1731" t="s">
        <v>5365</v>
      </c>
      <c r="M59" s="1733">
        <v>18</v>
      </c>
      <c r="N59" s="1601">
        <v>3</v>
      </c>
    </row>
    <row r="60" spans="2:14" ht="17.25" thickBot="1">
      <c r="B60" s="1602" t="s">
        <v>6437</v>
      </c>
      <c r="C60" s="1603" t="s">
        <v>5365</v>
      </c>
      <c r="D60" s="1735">
        <v>420</v>
      </c>
      <c r="E60" s="1603" t="s">
        <v>5365</v>
      </c>
      <c r="F60" s="1735">
        <v>12</v>
      </c>
      <c r="G60" s="1604">
        <v>4</v>
      </c>
      <c r="I60" s="1602" t="s">
        <v>6438</v>
      </c>
      <c r="J60" s="1603" t="s">
        <v>5365</v>
      </c>
      <c r="K60" s="1735">
        <v>277</v>
      </c>
      <c r="L60" s="1603" t="s">
        <v>5365</v>
      </c>
      <c r="M60" s="1735">
        <v>19</v>
      </c>
      <c r="N60" s="1604">
        <v>4</v>
      </c>
    </row>
    <row r="61" spans="2:14" ht="17.25" thickBot="1"/>
    <row r="62" spans="2:14" ht="17.25" thickBot="1">
      <c r="B62" s="1581" t="s">
        <v>7004</v>
      </c>
      <c r="C62" s="1582" t="s">
        <v>7005</v>
      </c>
      <c r="D62" s="1583" t="s">
        <v>7006</v>
      </c>
      <c r="E62" s="1583" t="s">
        <v>7007</v>
      </c>
      <c r="F62" s="1583" t="s">
        <v>7008</v>
      </c>
      <c r="G62" s="1584" t="s">
        <v>7009</v>
      </c>
      <c r="I62" s="1581" t="s">
        <v>7004</v>
      </c>
      <c r="J62" s="1582" t="s">
        <v>7005</v>
      </c>
      <c r="K62" s="1583" t="s">
        <v>7006</v>
      </c>
      <c r="L62" s="1583" t="s">
        <v>7007</v>
      </c>
      <c r="M62" s="1583" t="s">
        <v>7008</v>
      </c>
      <c r="N62" s="1584" t="s">
        <v>7009</v>
      </c>
    </row>
    <row r="63" spans="2:14">
      <c r="B63" s="1597" t="s">
        <v>7059</v>
      </c>
      <c r="C63" s="1599">
        <v>160</v>
      </c>
      <c r="D63" s="1599">
        <v>160</v>
      </c>
      <c r="E63" s="1723">
        <v>12</v>
      </c>
      <c r="F63" s="1599">
        <v>8</v>
      </c>
      <c r="G63" s="1600">
        <v>1</v>
      </c>
      <c r="I63" s="1597" t="s">
        <v>7060</v>
      </c>
      <c r="J63" s="1599">
        <v>157</v>
      </c>
      <c r="K63" s="1599">
        <v>157</v>
      </c>
      <c r="L63" s="1723">
        <v>14</v>
      </c>
      <c r="M63" s="1599">
        <v>14</v>
      </c>
      <c r="N63" s="1600">
        <v>1</v>
      </c>
    </row>
    <row r="64" spans="2:14">
      <c r="B64" s="1597" t="s">
        <v>6439</v>
      </c>
      <c r="C64" s="1733">
        <v>178</v>
      </c>
      <c r="D64" s="1733">
        <v>190</v>
      </c>
      <c r="E64" s="1723">
        <v>12</v>
      </c>
      <c r="F64" s="1733">
        <v>8</v>
      </c>
      <c r="G64" s="1601">
        <v>1</v>
      </c>
      <c r="I64" s="1597" t="s">
        <v>6440</v>
      </c>
      <c r="J64" s="1733">
        <v>174</v>
      </c>
      <c r="K64" s="1733">
        <v>174</v>
      </c>
      <c r="L64" s="1723">
        <v>14</v>
      </c>
      <c r="M64" s="1733">
        <v>14</v>
      </c>
      <c r="N64" s="1601">
        <v>1</v>
      </c>
    </row>
    <row r="65" spans="2:14">
      <c r="B65" s="1597" t="s">
        <v>6441</v>
      </c>
      <c r="C65" s="1733">
        <v>196</v>
      </c>
      <c r="D65" s="1733">
        <v>220</v>
      </c>
      <c r="E65" s="1723">
        <v>13</v>
      </c>
      <c r="F65" s="1733">
        <v>8</v>
      </c>
      <c r="G65" s="1601">
        <v>1</v>
      </c>
      <c r="I65" s="1597" t="s">
        <v>6442</v>
      </c>
      <c r="J65" s="1733">
        <v>192</v>
      </c>
      <c r="K65" s="1733">
        <v>192</v>
      </c>
      <c r="L65" s="1723">
        <v>14</v>
      </c>
      <c r="M65" s="1733">
        <v>14</v>
      </c>
      <c r="N65" s="1601">
        <v>1</v>
      </c>
    </row>
    <row r="66" spans="2:14">
      <c r="B66" s="1597" t="s">
        <v>6443</v>
      </c>
      <c r="C66" s="1733">
        <v>214</v>
      </c>
      <c r="D66" s="1733">
        <v>250</v>
      </c>
      <c r="E66" s="1723">
        <v>13</v>
      </c>
      <c r="F66" s="1733">
        <v>8</v>
      </c>
      <c r="G66" s="1601">
        <v>1</v>
      </c>
      <c r="I66" s="1597" t="s">
        <v>6444</v>
      </c>
      <c r="J66" s="1733">
        <v>209</v>
      </c>
      <c r="K66" s="1733">
        <v>209</v>
      </c>
      <c r="L66" s="1723">
        <v>14</v>
      </c>
      <c r="M66" s="1733">
        <v>14</v>
      </c>
      <c r="N66" s="1601">
        <v>1</v>
      </c>
    </row>
    <row r="67" spans="2:14">
      <c r="B67" s="1597" t="s">
        <v>6445</v>
      </c>
      <c r="C67" s="1733">
        <v>243</v>
      </c>
      <c r="D67" s="1733">
        <v>280</v>
      </c>
      <c r="E67" s="1723">
        <v>14</v>
      </c>
      <c r="F67" s="1733">
        <v>8</v>
      </c>
      <c r="G67" s="1601">
        <v>1</v>
      </c>
      <c r="I67" s="1597" t="s">
        <v>6446</v>
      </c>
      <c r="J67" s="1733">
        <v>226</v>
      </c>
      <c r="K67" s="1733">
        <v>226</v>
      </c>
      <c r="L67" s="1723">
        <v>14</v>
      </c>
      <c r="M67" s="1733">
        <v>14</v>
      </c>
      <c r="N67" s="1601">
        <v>1</v>
      </c>
    </row>
    <row r="68" spans="2:14">
      <c r="B68" s="1597" t="s">
        <v>6447</v>
      </c>
      <c r="C68" s="1733">
        <v>250</v>
      </c>
      <c r="D68" s="1733">
        <v>310</v>
      </c>
      <c r="E68" s="1723">
        <v>14</v>
      </c>
      <c r="F68" s="1733">
        <v>8</v>
      </c>
      <c r="G68" s="1601">
        <v>1</v>
      </c>
      <c r="I68" s="1597" t="s">
        <v>6448</v>
      </c>
      <c r="J68" s="1733">
        <v>243</v>
      </c>
      <c r="K68" s="1733">
        <v>243</v>
      </c>
      <c r="L68" s="1723">
        <v>14</v>
      </c>
      <c r="M68" s="1733">
        <v>14</v>
      </c>
      <c r="N68" s="1601">
        <v>1</v>
      </c>
    </row>
    <row r="69" spans="2:14">
      <c r="B69" s="1597" t="s">
        <v>6449</v>
      </c>
      <c r="C69" s="1733">
        <v>268</v>
      </c>
      <c r="D69" s="1733">
        <v>340</v>
      </c>
      <c r="E69" s="1723">
        <v>15</v>
      </c>
      <c r="F69" s="1733">
        <v>8</v>
      </c>
      <c r="G69" s="1601">
        <v>1</v>
      </c>
      <c r="I69" s="1597" t="s">
        <v>6450</v>
      </c>
      <c r="J69" s="1733">
        <v>261</v>
      </c>
      <c r="K69" s="1733">
        <v>261</v>
      </c>
      <c r="L69" s="1723">
        <v>14</v>
      </c>
      <c r="M69" s="1733">
        <v>14</v>
      </c>
      <c r="N69" s="1601">
        <v>1</v>
      </c>
    </row>
    <row r="70" spans="2:14">
      <c r="B70" s="1597" t="s">
        <v>6451</v>
      </c>
      <c r="C70" s="1731" t="s">
        <v>5365</v>
      </c>
      <c r="D70" s="1733">
        <v>375</v>
      </c>
      <c r="E70" s="1731" t="s">
        <v>5365</v>
      </c>
      <c r="F70" s="1733">
        <v>8</v>
      </c>
      <c r="G70" s="1601">
        <v>2</v>
      </c>
      <c r="I70" s="1597" t="s">
        <v>6452</v>
      </c>
      <c r="J70" s="1731" t="s">
        <v>5365</v>
      </c>
      <c r="K70" s="1733">
        <v>280</v>
      </c>
      <c r="L70" s="1731" t="s">
        <v>5365</v>
      </c>
      <c r="M70" s="1733">
        <v>14</v>
      </c>
      <c r="N70" s="1601">
        <v>2</v>
      </c>
    </row>
    <row r="71" spans="2:14">
      <c r="B71" s="1597" t="s">
        <v>6453</v>
      </c>
      <c r="C71" s="1731" t="s">
        <v>5365</v>
      </c>
      <c r="D71" s="1733">
        <v>410</v>
      </c>
      <c r="E71" s="1731" t="s">
        <v>5365</v>
      </c>
      <c r="F71" s="1733">
        <v>8</v>
      </c>
      <c r="G71" s="1601">
        <v>3</v>
      </c>
      <c r="I71" s="1597" t="s">
        <v>6454</v>
      </c>
      <c r="J71" s="1731" t="s">
        <v>5365</v>
      </c>
      <c r="K71" s="1733">
        <v>300</v>
      </c>
      <c r="L71" s="1731" t="s">
        <v>5365</v>
      </c>
      <c r="M71" s="1733">
        <v>14</v>
      </c>
      <c r="N71" s="1601">
        <v>3</v>
      </c>
    </row>
    <row r="72" spans="2:14" ht="17.25" thickBot="1">
      <c r="B72" s="1602" t="s">
        <v>6455</v>
      </c>
      <c r="C72" s="1603" t="s">
        <v>5365</v>
      </c>
      <c r="D72" s="1735">
        <v>445</v>
      </c>
      <c r="E72" s="1603" t="s">
        <v>5365</v>
      </c>
      <c r="F72" s="1735">
        <v>8</v>
      </c>
      <c r="G72" s="1604">
        <v>4</v>
      </c>
      <c r="I72" s="1602" t="s">
        <v>6456</v>
      </c>
      <c r="J72" s="1603" t="s">
        <v>5365</v>
      </c>
      <c r="K72" s="1735">
        <v>320</v>
      </c>
      <c r="L72" s="1603" t="s">
        <v>5365</v>
      </c>
      <c r="M72" s="1735">
        <v>14</v>
      </c>
      <c r="N72" s="1604">
        <v>4</v>
      </c>
    </row>
  </sheetData>
  <phoneticPr fontId="6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zoomScale="85" zoomScaleNormal="85" workbookViewId="0">
      <selection activeCell="A2" sqref="A2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6457</v>
      </c>
      <c r="J1" s="1611" t="s">
        <v>6458</v>
      </c>
      <c r="K1" s="1607" t="s">
        <v>6459</v>
      </c>
      <c r="L1" s="1607"/>
    </row>
    <row r="2" spans="1:14" ht="17.25" thickBot="1">
      <c r="B2" s="1581" t="s">
        <v>6236</v>
      </c>
      <c r="C2" s="1582" t="s">
        <v>6237</v>
      </c>
      <c r="D2" s="1583" t="s">
        <v>6238</v>
      </c>
      <c r="E2" s="1583" t="s">
        <v>6682</v>
      </c>
      <c r="F2" s="1583" t="s">
        <v>6683</v>
      </c>
      <c r="G2" s="1584" t="s">
        <v>6239</v>
      </c>
      <c r="I2" s="1581" t="s">
        <v>6236</v>
      </c>
      <c r="J2" s="1582" t="s">
        <v>6237</v>
      </c>
      <c r="K2" s="1583" t="s">
        <v>6238</v>
      </c>
      <c r="L2" s="1583" t="s">
        <v>6682</v>
      </c>
      <c r="M2" s="1583" t="s">
        <v>6683</v>
      </c>
      <c r="N2" s="1584" t="s">
        <v>6239</v>
      </c>
    </row>
    <row r="3" spans="1:14">
      <c r="B3" s="1597" t="s">
        <v>6460</v>
      </c>
      <c r="C3" s="1598">
        <v>155</v>
      </c>
      <c r="D3" s="1599">
        <v>170</v>
      </c>
      <c r="E3" s="1729">
        <v>15</v>
      </c>
      <c r="F3" s="1599">
        <v>10</v>
      </c>
      <c r="G3" s="1600">
        <v>1</v>
      </c>
      <c r="I3" s="1597" t="s">
        <v>6461</v>
      </c>
      <c r="J3" s="1612" t="s">
        <v>6462</v>
      </c>
      <c r="K3" s="1612" t="s">
        <v>6462</v>
      </c>
      <c r="L3" s="1729">
        <v>9</v>
      </c>
      <c r="M3" s="1599">
        <v>10</v>
      </c>
      <c r="N3" s="1600">
        <v>1</v>
      </c>
    </row>
    <row r="4" spans="1:14">
      <c r="B4" s="1597" t="s">
        <v>6463</v>
      </c>
      <c r="C4" s="1731">
        <v>170</v>
      </c>
      <c r="D4" s="1733">
        <v>210</v>
      </c>
      <c r="E4" s="1729">
        <v>15</v>
      </c>
      <c r="F4" s="1599">
        <v>10</v>
      </c>
      <c r="G4" s="1601">
        <v>1</v>
      </c>
      <c r="I4" s="1597" t="s">
        <v>6464</v>
      </c>
      <c r="J4" s="1613" t="s">
        <v>6465</v>
      </c>
      <c r="K4" s="1613" t="s">
        <v>6465</v>
      </c>
      <c r="L4" s="1729">
        <v>10</v>
      </c>
      <c r="M4" s="1733">
        <v>10</v>
      </c>
      <c r="N4" s="1601">
        <v>1</v>
      </c>
    </row>
    <row r="5" spans="1:14">
      <c r="B5" s="1597" t="s">
        <v>6466</v>
      </c>
      <c r="C5" s="1731">
        <v>185</v>
      </c>
      <c r="D5" s="1733">
        <v>215</v>
      </c>
      <c r="E5" s="1729">
        <v>15</v>
      </c>
      <c r="F5" s="1599">
        <v>10</v>
      </c>
      <c r="G5" s="1601">
        <v>1</v>
      </c>
      <c r="I5" s="1597" t="s">
        <v>6467</v>
      </c>
      <c r="J5" s="1613" t="s">
        <v>6468</v>
      </c>
      <c r="K5" s="1613" t="s">
        <v>6468</v>
      </c>
      <c r="L5" s="1729">
        <v>10</v>
      </c>
      <c r="M5" s="1733">
        <v>11</v>
      </c>
      <c r="N5" s="1601">
        <v>1</v>
      </c>
    </row>
    <row r="6" spans="1:14">
      <c r="B6" s="1597" t="s">
        <v>6469</v>
      </c>
      <c r="C6" s="1731">
        <v>200</v>
      </c>
      <c r="D6" s="1733">
        <v>230</v>
      </c>
      <c r="E6" s="1729">
        <v>15</v>
      </c>
      <c r="F6" s="1599">
        <v>10</v>
      </c>
      <c r="G6" s="1601">
        <v>1</v>
      </c>
      <c r="I6" s="1597" t="s">
        <v>6470</v>
      </c>
      <c r="J6" s="1613" t="s">
        <v>6471</v>
      </c>
      <c r="K6" s="1613" t="s">
        <v>6471</v>
      </c>
      <c r="L6" s="1729">
        <v>12</v>
      </c>
      <c r="M6" s="1733">
        <v>11</v>
      </c>
      <c r="N6" s="1601">
        <v>1</v>
      </c>
    </row>
    <row r="7" spans="1:14">
      <c r="B7" s="1597" t="s">
        <v>6472</v>
      </c>
      <c r="C7" s="1731">
        <v>215</v>
      </c>
      <c r="D7" s="1733">
        <v>245</v>
      </c>
      <c r="E7" s="1729">
        <v>15</v>
      </c>
      <c r="F7" s="1599">
        <v>10</v>
      </c>
      <c r="G7" s="1601">
        <v>1</v>
      </c>
      <c r="I7" s="1597" t="s">
        <v>6473</v>
      </c>
      <c r="J7" s="1613" t="s">
        <v>6474</v>
      </c>
      <c r="K7" s="1613" t="s">
        <v>6474</v>
      </c>
      <c r="L7" s="1729">
        <v>12</v>
      </c>
      <c r="M7" s="1733">
        <v>12</v>
      </c>
      <c r="N7" s="1601">
        <v>1</v>
      </c>
    </row>
    <row r="8" spans="1:14">
      <c r="B8" s="1597" t="s">
        <v>6475</v>
      </c>
      <c r="C8" s="1731">
        <v>230</v>
      </c>
      <c r="D8" s="1733">
        <v>260</v>
      </c>
      <c r="E8" s="1729">
        <v>15</v>
      </c>
      <c r="F8" s="1599">
        <v>10</v>
      </c>
      <c r="G8" s="1601">
        <v>1</v>
      </c>
      <c r="I8" s="1597" t="s">
        <v>6476</v>
      </c>
      <c r="J8" s="1613" t="s">
        <v>6477</v>
      </c>
      <c r="K8" s="1613" t="s">
        <v>6477</v>
      </c>
      <c r="L8" s="1729">
        <v>13</v>
      </c>
      <c r="M8" s="1733">
        <v>12</v>
      </c>
      <c r="N8" s="1601">
        <v>1</v>
      </c>
    </row>
    <row r="9" spans="1:14">
      <c r="B9" s="1597" t="s">
        <v>6478</v>
      </c>
      <c r="C9" s="1731">
        <v>245</v>
      </c>
      <c r="D9" s="1733">
        <v>275</v>
      </c>
      <c r="E9" s="1729">
        <v>15</v>
      </c>
      <c r="F9" s="1599">
        <v>10</v>
      </c>
      <c r="G9" s="1601">
        <v>1</v>
      </c>
      <c r="I9" s="1597" t="s">
        <v>6479</v>
      </c>
      <c r="J9" s="1613" t="s">
        <v>6480</v>
      </c>
      <c r="K9" s="1613" t="s">
        <v>6480</v>
      </c>
      <c r="L9" s="1729">
        <v>13</v>
      </c>
      <c r="M9" s="1733">
        <v>13</v>
      </c>
      <c r="N9" s="1601">
        <v>1</v>
      </c>
    </row>
    <row r="10" spans="1:14">
      <c r="B10" s="1597" t="s">
        <v>6481</v>
      </c>
      <c r="C10" s="1731" t="s">
        <v>7061</v>
      </c>
      <c r="D10" s="1733">
        <v>295</v>
      </c>
      <c r="E10" s="1736" t="s">
        <v>7061</v>
      </c>
      <c r="F10" s="1599">
        <v>10</v>
      </c>
      <c r="G10" s="1601">
        <v>2</v>
      </c>
      <c r="I10" s="1597" t="s">
        <v>6482</v>
      </c>
      <c r="J10" s="1731" t="s">
        <v>7061</v>
      </c>
      <c r="K10" s="1613" t="s">
        <v>7062</v>
      </c>
      <c r="L10" s="1736" t="s">
        <v>7061</v>
      </c>
      <c r="M10" s="1733">
        <v>13</v>
      </c>
      <c r="N10" s="1601">
        <v>2</v>
      </c>
    </row>
    <row r="11" spans="1:14">
      <c r="B11" s="1597" t="s">
        <v>6483</v>
      </c>
      <c r="C11" s="1731" t="s">
        <v>7061</v>
      </c>
      <c r="D11" s="1733">
        <v>315</v>
      </c>
      <c r="E11" s="1731" t="s">
        <v>7061</v>
      </c>
      <c r="F11" s="1599">
        <v>10</v>
      </c>
      <c r="G11" s="1601">
        <v>3</v>
      </c>
      <c r="I11" s="1597" t="s">
        <v>6484</v>
      </c>
      <c r="J11" s="1731" t="s">
        <v>7061</v>
      </c>
      <c r="K11" s="1612" t="s">
        <v>7063</v>
      </c>
      <c r="L11" s="1736" t="s">
        <v>7061</v>
      </c>
      <c r="M11" s="1733">
        <v>14</v>
      </c>
      <c r="N11" s="1601">
        <v>3</v>
      </c>
    </row>
    <row r="12" spans="1:14" ht="17.25" thickBot="1">
      <c r="B12" s="1602" t="s">
        <v>6485</v>
      </c>
      <c r="C12" s="1603" t="s">
        <v>7061</v>
      </c>
      <c r="D12" s="1735">
        <v>335</v>
      </c>
      <c r="E12" s="1603" t="s">
        <v>7061</v>
      </c>
      <c r="F12" s="1735">
        <v>10</v>
      </c>
      <c r="G12" s="1604">
        <v>4</v>
      </c>
      <c r="I12" s="1602" t="s">
        <v>6486</v>
      </c>
      <c r="J12" s="1603" t="s">
        <v>7061</v>
      </c>
      <c r="K12" s="1614" t="s">
        <v>7064</v>
      </c>
      <c r="L12" s="1603" t="s">
        <v>7061</v>
      </c>
      <c r="M12" s="1735">
        <v>14</v>
      </c>
      <c r="N12" s="1604">
        <v>4</v>
      </c>
    </row>
    <row r="13" spans="1:14" ht="17.25" thickBot="1"/>
    <row r="14" spans="1:14" ht="17.25" thickBot="1">
      <c r="B14" s="1581" t="s">
        <v>7004</v>
      </c>
      <c r="C14" s="1582" t="s">
        <v>7005</v>
      </c>
      <c r="D14" s="1583" t="s">
        <v>7006</v>
      </c>
      <c r="E14" s="1583" t="s">
        <v>7007</v>
      </c>
      <c r="F14" s="1583" t="s">
        <v>7008</v>
      </c>
      <c r="G14" s="1584" t="s">
        <v>7009</v>
      </c>
      <c r="I14" s="1581" t="s">
        <v>7004</v>
      </c>
      <c r="J14" s="1582" t="s">
        <v>7005</v>
      </c>
      <c r="K14" s="1583" t="s">
        <v>7006</v>
      </c>
      <c r="L14" s="1583" t="s">
        <v>7007</v>
      </c>
      <c r="M14" s="1583" t="s">
        <v>7008</v>
      </c>
      <c r="N14" s="1584" t="s">
        <v>7009</v>
      </c>
    </row>
    <row r="15" spans="1:14">
      <c r="B15" s="1597" t="s">
        <v>7065</v>
      </c>
      <c r="C15" s="1598">
        <v>160</v>
      </c>
      <c r="D15" s="1599">
        <v>200</v>
      </c>
      <c r="E15" s="1729">
        <v>12</v>
      </c>
      <c r="F15" s="1599">
        <v>12</v>
      </c>
      <c r="G15" s="1600">
        <v>1</v>
      </c>
      <c r="I15" s="1597" t="s">
        <v>7066</v>
      </c>
      <c r="J15" s="1598">
        <v>160</v>
      </c>
      <c r="K15" s="1599">
        <v>175</v>
      </c>
      <c r="L15" s="1729">
        <v>15</v>
      </c>
      <c r="M15" s="1599">
        <v>15</v>
      </c>
      <c r="N15" s="1600">
        <v>1</v>
      </c>
    </row>
    <row r="16" spans="1:14">
      <c r="B16" s="1597" t="s">
        <v>6487</v>
      </c>
      <c r="C16" s="1731">
        <v>180</v>
      </c>
      <c r="D16" s="1733">
        <v>220</v>
      </c>
      <c r="E16" s="1729">
        <v>12</v>
      </c>
      <c r="F16" s="1733">
        <v>12</v>
      </c>
      <c r="G16" s="1601">
        <v>1</v>
      </c>
      <c r="I16" s="1597" t="s">
        <v>6488</v>
      </c>
      <c r="J16" s="1731">
        <v>175</v>
      </c>
      <c r="K16" s="1733">
        <v>205</v>
      </c>
      <c r="L16" s="1729">
        <v>15</v>
      </c>
      <c r="M16" s="1733">
        <v>15</v>
      </c>
      <c r="N16" s="1601">
        <v>1</v>
      </c>
    </row>
    <row r="17" spans="2:14">
      <c r="B17" s="1597" t="s">
        <v>6489</v>
      </c>
      <c r="C17" s="1731">
        <v>200</v>
      </c>
      <c r="D17" s="1733">
        <v>240</v>
      </c>
      <c r="E17" s="1729">
        <v>13</v>
      </c>
      <c r="F17" s="1733">
        <v>13</v>
      </c>
      <c r="G17" s="1601">
        <v>1</v>
      </c>
      <c r="I17" s="1597" t="s">
        <v>6490</v>
      </c>
      <c r="J17" s="1731">
        <v>190</v>
      </c>
      <c r="K17" s="1733">
        <v>220</v>
      </c>
      <c r="L17" s="1729">
        <v>15</v>
      </c>
      <c r="M17" s="1733">
        <v>16</v>
      </c>
      <c r="N17" s="1601">
        <v>1</v>
      </c>
    </row>
    <row r="18" spans="2:14">
      <c r="B18" s="1597" t="s">
        <v>6491</v>
      </c>
      <c r="C18" s="1731">
        <v>220</v>
      </c>
      <c r="D18" s="1733">
        <v>260</v>
      </c>
      <c r="E18" s="1729">
        <v>14</v>
      </c>
      <c r="F18" s="1733">
        <v>13</v>
      </c>
      <c r="G18" s="1601">
        <v>1</v>
      </c>
      <c r="I18" s="1597" t="s">
        <v>6492</v>
      </c>
      <c r="J18" s="1731">
        <v>205</v>
      </c>
      <c r="K18" s="1733">
        <v>235</v>
      </c>
      <c r="L18" s="1729">
        <v>15</v>
      </c>
      <c r="M18" s="1733">
        <v>16</v>
      </c>
      <c r="N18" s="1601">
        <v>1</v>
      </c>
    </row>
    <row r="19" spans="2:14">
      <c r="B19" s="1597" t="s">
        <v>6493</v>
      </c>
      <c r="C19" s="1731">
        <v>240</v>
      </c>
      <c r="D19" s="1733">
        <v>280</v>
      </c>
      <c r="E19" s="1729">
        <v>14</v>
      </c>
      <c r="F19" s="1733">
        <v>14</v>
      </c>
      <c r="G19" s="1601">
        <v>1</v>
      </c>
      <c r="I19" s="1597" t="s">
        <v>6494</v>
      </c>
      <c r="J19" s="1731">
        <v>220</v>
      </c>
      <c r="K19" s="1733">
        <v>250</v>
      </c>
      <c r="L19" s="1729">
        <v>15</v>
      </c>
      <c r="M19" s="1733">
        <v>17</v>
      </c>
      <c r="N19" s="1601">
        <v>1</v>
      </c>
    </row>
    <row r="20" spans="2:14">
      <c r="B20" s="1597" t="s">
        <v>6495</v>
      </c>
      <c r="C20" s="1731">
        <v>260</v>
      </c>
      <c r="D20" s="1733">
        <v>300</v>
      </c>
      <c r="E20" s="1729">
        <v>15</v>
      </c>
      <c r="F20" s="1733">
        <v>14</v>
      </c>
      <c r="G20" s="1601">
        <v>1</v>
      </c>
      <c r="I20" s="1597" t="s">
        <v>6496</v>
      </c>
      <c r="J20" s="1731">
        <v>235</v>
      </c>
      <c r="K20" s="1733">
        <v>265</v>
      </c>
      <c r="L20" s="1729">
        <v>15</v>
      </c>
      <c r="M20" s="1733">
        <v>17</v>
      </c>
      <c r="N20" s="1601">
        <v>1</v>
      </c>
    </row>
    <row r="21" spans="2:14">
      <c r="B21" s="1597" t="s">
        <v>6497</v>
      </c>
      <c r="C21" s="1731">
        <v>280</v>
      </c>
      <c r="D21" s="1733">
        <v>320</v>
      </c>
      <c r="E21" s="1729">
        <v>16</v>
      </c>
      <c r="F21" s="1733">
        <v>15</v>
      </c>
      <c r="G21" s="1601">
        <v>1</v>
      </c>
      <c r="I21" s="1597" t="s">
        <v>6498</v>
      </c>
      <c r="J21" s="1731">
        <v>250</v>
      </c>
      <c r="K21" s="1733">
        <v>280</v>
      </c>
      <c r="L21" s="1729">
        <v>15</v>
      </c>
      <c r="M21" s="1733">
        <v>18</v>
      </c>
      <c r="N21" s="1601">
        <v>1</v>
      </c>
    </row>
    <row r="22" spans="2:14">
      <c r="B22" s="1597" t="s">
        <v>6499</v>
      </c>
      <c r="C22" s="1731" t="s">
        <v>7061</v>
      </c>
      <c r="D22" s="1733">
        <v>345</v>
      </c>
      <c r="E22" s="1731" t="s">
        <v>7061</v>
      </c>
      <c r="F22" s="1733">
        <v>15</v>
      </c>
      <c r="G22" s="1601">
        <v>2</v>
      </c>
      <c r="I22" s="1597" t="s">
        <v>6500</v>
      </c>
      <c r="J22" s="1731" t="s">
        <v>7061</v>
      </c>
      <c r="K22" s="1733">
        <v>300</v>
      </c>
      <c r="L22" s="1736" t="s">
        <v>7061</v>
      </c>
      <c r="M22" s="1733">
        <v>18</v>
      </c>
      <c r="N22" s="1601">
        <v>2</v>
      </c>
    </row>
    <row r="23" spans="2:14">
      <c r="B23" s="1597" t="s">
        <v>6501</v>
      </c>
      <c r="C23" s="1731" t="s">
        <v>7061</v>
      </c>
      <c r="D23" s="1733">
        <v>370</v>
      </c>
      <c r="E23" s="1731" t="s">
        <v>7061</v>
      </c>
      <c r="F23" s="1733">
        <v>16</v>
      </c>
      <c r="G23" s="1601">
        <v>3</v>
      </c>
      <c r="I23" s="1597" t="s">
        <v>6502</v>
      </c>
      <c r="J23" s="1731" t="s">
        <v>7061</v>
      </c>
      <c r="K23" s="1733">
        <v>320</v>
      </c>
      <c r="L23" s="1731" t="s">
        <v>7061</v>
      </c>
      <c r="M23" s="1733">
        <v>19</v>
      </c>
      <c r="N23" s="1601">
        <v>3</v>
      </c>
    </row>
    <row r="24" spans="2:14" ht="17.25" thickBot="1">
      <c r="B24" s="1602" t="s">
        <v>6503</v>
      </c>
      <c r="C24" s="1603" t="s">
        <v>7061</v>
      </c>
      <c r="D24" s="1735">
        <v>395</v>
      </c>
      <c r="E24" s="1603" t="s">
        <v>7061</v>
      </c>
      <c r="F24" s="1735">
        <v>16</v>
      </c>
      <c r="G24" s="1604">
        <v>4</v>
      </c>
      <c r="I24" s="1602" t="s">
        <v>6504</v>
      </c>
      <c r="J24" s="1603" t="s">
        <v>7061</v>
      </c>
      <c r="K24" s="1735">
        <v>340</v>
      </c>
      <c r="L24" s="1603" t="s">
        <v>7061</v>
      </c>
      <c r="M24" s="1735">
        <v>19</v>
      </c>
      <c r="N24" s="1604">
        <v>4</v>
      </c>
    </row>
    <row r="25" spans="2:14" ht="17.25" thickBot="1">
      <c r="J25" s="1615" t="s">
        <v>7067</v>
      </c>
      <c r="K25" s="1616" t="s">
        <v>7068</v>
      </c>
      <c r="L25" s="1616"/>
    </row>
    <row r="26" spans="2:14" ht="17.25" thickBot="1">
      <c r="B26" s="1581" t="s">
        <v>7004</v>
      </c>
      <c r="C26" s="1582" t="s">
        <v>7005</v>
      </c>
      <c r="D26" s="1583" t="s">
        <v>7006</v>
      </c>
      <c r="E26" s="1583" t="s">
        <v>7007</v>
      </c>
      <c r="F26" s="1583" t="s">
        <v>7008</v>
      </c>
      <c r="G26" s="1584" t="s">
        <v>7009</v>
      </c>
      <c r="I26" s="1581" t="s">
        <v>7004</v>
      </c>
      <c r="J26" s="1582" t="s">
        <v>7034</v>
      </c>
      <c r="K26" s="1583" t="s">
        <v>7035</v>
      </c>
      <c r="L26" s="1583" t="s">
        <v>7007</v>
      </c>
      <c r="M26" s="1583" t="s">
        <v>7008</v>
      </c>
      <c r="N26" s="1584" t="s">
        <v>7009</v>
      </c>
    </row>
    <row r="27" spans="2:14">
      <c r="B27" s="1597" t="s">
        <v>7069</v>
      </c>
      <c r="C27" s="1598">
        <v>150</v>
      </c>
      <c r="D27" s="1599">
        <v>170</v>
      </c>
      <c r="E27" s="1723">
        <v>13</v>
      </c>
      <c r="F27" s="1599">
        <v>9</v>
      </c>
      <c r="G27" s="1600">
        <v>1</v>
      </c>
      <c r="I27" s="1597" t="s">
        <v>7070</v>
      </c>
      <c r="J27" s="1612" t="s">
        <v>7071</v>
      </c>
      <c r="K27" s="1612" t="s">
        <v>7071</v>
      </c>
      <c r="L27" s="1723">
        <v>9</v>
      </c>
      <c r="M27" s="1599">
        <v>10</v>
      </c>
      <c r="N27" s="1600">
        <v>1</v>
      </c>
    </row>
    <row r="28" spans="2:14">
      <c r="B28" s="1597" t="s">
        <v>6505</v>
      </c>
      <c r="C28" s="1731">
        <v>160</v>
      </c>
      <c r="D28" s="1733">
        <v>180</v>
      </c>
      <c r="E28" s="1723">
        <v>13</v>
      </c>
      <c r="F28" s="1599">
        <v>9</v>
      </c>
      <c r="G28" s="1601">
        <v>1</v>
      </c>
      <c r="I28" s="1597" t="s">
        <v>6506</v>
      </c>
      <c r="J28" s="1613" t="s">
        <v>7072</v>
      </c>
      <c r="K28" s="1613" t="s">
        <v>7072</v>
      </c>
      <c r="L28" s="1723">
        <v>10</v>
      </c>
      <c r="M28" s="1733">
        <v>10</v>
      </c>
      <c r="N28" s="1601">
        <v>1</v>
      </c>
    </row>
    <row r="29" spans="2:14">
      <c r="B29" s="1597" t="s">
        <v>6507</v>
      </c>
      <c r="C29" s="1731">
        <v>170</v>
      </c>
      <c r="D29" s="1733">
        <v>190</v>
      </c>
      <c r="E29" s="1723">
        <v>12</v>
      </c>
      <c r="F29" s="1599">
        <v>9</v>
      </c>
      <c r="G29" s="1601">
        <v>1</v>
      </c>
      <c r="I29" s="1597" t="s">
        <v>6508</v>
      </c>
      <c r="J29" s="1613" t="s">
        <v>7073</v>
      </c>
      <c r="K29" s="1613" t="s">
        <v>7073</v>
      </c>
      <c r="L29" s="1723">
        <v>10</v>
      </c>
      <c r="M29" s="1733">
        <v>11</v>
      </c>
      <c r="N29" s="1601">
        <v>1</v>
      </c>
    </row>
    <row r="30" spans="2:14">
      <c r="B30" s="1597" t="s">
        <v>6509</v>
      </c>
      <c r="C30" s="1731">
        <v>180</v>
      </c>
      <c r="D30" s="1733">
        <v>200</v>
      </c>
      <c r="E30" s="1723">
        <v>12</v>
      </c>
      <c r="F30" s="1599">
        <v>9</v>
      </c>
      <c r="G30" s="1601">
        <v>1</v>
      </c>
      <c r="I30" s="1597" t="s">
        <v>6510</v>
      </c>
      <c r="J30" s="1613" t="s">
        <v>7074</v>
      </c>
      <c r="K30" s="1613" t="s">
        <v>7074</v>
      </c>
      <c r="L30" s="1723">
        <v>12</v>
      </c>
      <c r="M30" s="1733">
        <v>11</v>
      </c>
      <c r="N30" s="1601">
        <v>1</v>
      </c>
    </row>
    <row r="31" spans="2:14">
      <c r="B31" s="1597" t="s">
        <v>6511</v>
      </c>
      <c r="C31" s="1731">
        <v>190</v>
      </c>
      <c r="D31" s="1733">
        <v>210</v>
      </c>
      <c r="E31" s="1723">
        <v>10</v>
      </c>
      <c r="F31" s="1599">
        <v>9</v>
      </c>
      <c r="G31" s="1601">
        <v>1</v>
      </c>
      <c r="I31" s="1597" t="s">
        <v>6512</v>
      </c>
      <c r="J31" s="1613" t="s">
        <v>7075</v>
      </c>
      <c r="K31" s="1613" t="s">
        <v>7075</v>
      </c>
      <c r="L31" s="1723">
        <v>12</v>
      </c>
      <c r="M31" s="1733">
        <v>12</v>
      </c>
      <c r="N31" s="1601">
        <v>1</v>
      </c>
    </row>
    <row r="32" spans="2:14">
      <c r="B32" s="1597" t="s">
        <v>6513</v>
      </c>
      <c r="C32" s="1731">
        <v>200</v>
      </c>
      <c r="D32" s="1733">
        <v>220</v>
      </c>
      <c r="E32" s="1723">
        <v>10</v>
      </c>
      <c r="F32" s="1599">
        <v>9</v>
      </c>
      <c r="G32" s="1601">
        <v>1</v>
      </c>
      <c r="I32" s="1597" t="s">
        <v>6514</v>
      </c>
      <c r="J32" s="1613" t="s">
        <v>7076</v>
      </c>
      <c r="K32" s="1613" t="s">
        <v>7076</v>
      </c>
      <c r="L32" s="1723">
        <v>13</v>
      </c>
      <c r="M32" s="1733">
        <v>12</v>
      </c>
      <c r="N32" s="1601">
        <v>1</v>
      </c>
    </row>
    <row r="33" spans="2:14">
      <c r="B33" s="1597" t="s">
        <v>6515</v>
      </c>
      <c r="C33" s="1731">
        <v>210</v>
      </c>
      <c r="D33" s="1733">
        <v>230</v>
      </c>
      <c r="E33" s="1723">
        <v>9</v>
      </c>
      <c r="F33" s="1599">
        <v>9</v>
      </c>
      <c r="G33" s="1601">
        <v>1</v>
      </c>
      <c r="I33" s="1597" t="s">
        <v>6516</v>
      </c>
      <c r="J33" s="1613" t="s">
        <v>7077</v>
      </c>
      <c r="K33" s="1613" t="s">
        <v>7077</v>
      </c>
      <c r="L33" s="1723">
        <v>13</v>
      </c>
      <c r="M33" s="1733">
        <v>13</v>
      </c>
      <c r="N33" s="1601">
        <v>1</v>
      </c>
    </row>
    <row r="34" spans="2:14">
      <c r="B34" s="1597" t="s">
        <v>6517</v>
      </c>
      <c r="C34" s="1731" t="s">
        <v>7061</v>
      </c>
      <c r="D34" s="1733">
        <v>245</v>
      </c>
      <c r="E34" s="1731" t="s">
        <v>7061</v>
      </c>
      <c r="F34" s="1599">
        <v>9</v>
      </c>
      <c r="G34" s="1601">
        <v>2</v>
      </c>
      <c r="I34" s="1597" t="s">
        <v>6518</v>
      </c>
      <c r="J34" s="1731" t="s">
        <v>7061</v>
      </c>
      <c r="K34" s="1613" t="s">
        <v>7078</v>
      </c>
      <c r="L34" s="1731" t="s">
        <v>7061</v>
      </c>
      <c r="M34" s="1733">
        <v>13</v>
      </c>
      <c r="N34" s="1601">
        <v>2</v>
      </c>
    </row>
    <row r="35" spans="2:14">
      <c r="B35" s="1597" t="s">
        <v>6519</v>
      </c>
      <c r="C35" s="1731" t="s">
        <v>7061</v>
      </c>
      <c r="D35" s="1733">
        <v>260</v>
      </c>
      <c r="E35" s="1731" t="s">
        <v>7061</v>
      </c>
      <c r="F35" s="1599">
        <v>9</v>
      </c>
      <c r="G35" s="1601">
        <v>3</v>
      </c>
      <c r="I35" s="1597" t="s">
        <v>6520</v>
      </c>
      <c r="J35" s="1731" t="s">
        <v>7061</v>
      </c>
      <c r="K35" s="1613" t="s">
        <v>7079</v>
      </c>
      <c r="L35" s="1731" t="s">
        <v>7061</v>
      </c>
      <c r="M35" s="1733">
        <v>14</v>
      </c>
      <c r="N35" s="1601">
        <v>3</v>
      </c>
    </row>
    <row r="36" spans="2:14" ht="17.25" thickBot="1">
      <c r="B36" s="1602" t="s">
        <v>6521</v>
      </c>
      <c r="C36" s="1603" t="s">
        <v>7061</v>
      </c>
      <c r="D36" s="1735">
        <v>275</v>
      </c>
      <c r="E36" s="1603" t="s">
        <v>7061</v>
      </c>
      <c r="F36" s="1735">
        <v>9</v>
      </c>
      <c r="G36" s="1604">
        <v>4</v>
      </c>
      <c r="I36" s="1602" t="s">
        <v>6522</v>
      </c>
      <c r="J36" s="1603" t="s">
        <v>7061</v>
      </c>
      <c r="K36" s="1614" t="s">
        <v>7080</v>
      </c>
      <c r="L36" s="1603" t="s">
        <v>7061</v>
      </c>
      <c r="M36" s="1735">
        <v>14</v>
      </c>
      <c r="N36" s="1604">
        <v>4</v>
      </c>
    </row>
    <row r="37" spans="2:14" ht="17.25" thickBot="1"/>
    <row r="38" spans="2:14" ht="17.25" thickBot="1">
      <c r="B38" s="1581" t="s">
        <v>7004</v>
      </c>
      <c r="C38" s="1582" t="s">
        <v>7005</v>
      </c>
      <c r="D38" s="1583" t="s">
        <v>7006</v>
      </c>
      <c r="E38" s="1583" t="s">
        <v>7007</v>
      </c>
      <c r="F38" s="1583" t="s">
        <v>7008</v>
      </c>
      <c r="G38" s="1584" t="s">
        <v>7009</v>
      </c>
      <c r="I38" s="1581" t="s">
        <v>7004</v>
      </c>
      <c r="J38" s="1582" t="s">
        <v>7005</v>
      </c>
      <c r="K38" s="1583" t="s">
        <v>7006</v>
      </c>
      <c r="L38" s="1583" t="s">
        <v>7007</v>
      </c>
      <c r="M38" s="1583" t="s">
        <v>7008</v>
      </c>
      <c r="N38" s="1584" t="s">
        <v>7009</v>
      </c>
    </row>
    <row r="39" spans="2:14">
      <c r="B39" s="1597" t="s">
        <v>7081</v>
      </c>
      <c r="C39" s="1598">
        <v>100</v>
      </c>
      <c r="D39" s="1599">
        <v>150</v>
      </c>
      <c r="E39" s="1723">
        <v>12</v>
      </c>
      <c r="F39" s="1599">
        <v>11</v>
      </c>
      <c r="G39" s="1600">
        <v>1</v>
      </c>
      <c r="I39" s="1597" t="s">
        <v>7082</v>
      </c>
      <c r="J39" s="1598">
        <v>150</v>
      </c>
      <c r="K39" s="1599">
        <v>170</v>
      </c>
      <c r="L39" s="1737">
        <v>12</v>
      </c>
      <c r="M39" s="1599">
        <v>16</v>
      </c>
      <c r="N39" s="1600">
        <v>1</v>
      </c>
    </row>
    <row r="40" spans="2:14">
      <c r="B40" s="1597" t="s">
        <v>6523</v>
      </c>
      <c r="C40" s="1731">
        <v>225</v>
      </c>
      <c r="D40" s="1733">
        <v>250</v>
      </c>
      <c r="E40" s="1723">
        <v>12</v>
      </c>
      <c r="F40" s="1733">
        <v>12</v>
      </c>
      <c r="G40" s="1601">
        <v>1</v>
      </c>
      <c r="I40" s="1597" t="s">
        <v>6524</v>
      </c>
      <c r="J40" s="1731">
        <v>165</v>
      </c>
      <c r="K40" s="1733">
        <v>180</v>
      </c>
      <c r="L40" s="1737">
        <v>12</v>
      </c>
      <c r="M40" s="1733">
        <v>16</v>
      </c>
      <c r="N40" s="1601">
        <v>1</v>
      </c>
    </row>
    <row r="41" spans="2:14">
      <c r="B41" s="1597" t="s">
        <v>6525</v>
      </c>
      <c r="C41" s="1731">
        <v>350</v>
      </c>
      <c r="D41" s="1733">
        <v>400</v>
      </c>
      <c r="E41" s="1723">
        <v>13</v>
      </c>
      <c r="F41" s="1733">
        <v>13</v>
      </c>
      <c r="G41" s="1601">
        <v>1</v>
      </c>
      <c r="I41" s="1597" t="s">
        <v>6526</v>
      </c>
      <c r="J41" s="1731">
        <v>180</v>
      </c>
      <c r="K41" s="1733">
        <v>190</v>
      </c>
      <c r="L41" s="1737">
        <v>13</v>
      </c>
      <c r="M41" s="1733">
        <v>17</v>
      </c>
      <c r="N41" s="1601">
        <v>1</v>
      </c>
    </row>
    <row r="42" spans="2:14">
      <c r="B42" s="1597" t="s">
        <v>6527</v>
      </c>
      <c r="C42" s="1731">
        <v>475</v>
      </c>
      <c r="D42" s="1733">
        <v>550</v>
      </c>
      <c r="E42" s="1723">
        <v>14</v>
      </c>
      <c r="F42" s="1733">
        <v>14</v>
      </c>
      <c r="G42" s="1601">
        <v>1</v>
      </c>
      <c r="I42" s="1597" t="s">
        <v>6528</v>
      </c>
      <c r="J42" s="1731">
        <v>195</v>
      </c>
      <c r="K42" s="1733">
        <v>200</v>
      </c>
      <c r="L42" s="1737">
        <v>13</v>
      </c>
      <c r="M42" s="1733">
        <v>17</v>
      </c>
      <c r="N42" s="1601">
        <v>1</v>
      </c>
    </row>
    <row r="43" spans="2:14">
      <c r="B43" s="1597" t="s">
        <v>6529</v>
      </c>
      <c r="C43" s="1731">
        <v>600</v>
      </c>
      <c r="D43" s="1733">
        <v>700</v>
      </c>
      <c r="E43" s="1723">
        <v>14</v>
      </c>
      <c r="F43" s="1733">
        <v>15</v>
      </c>
      <c r="G43" s="1601">
        <v>1</v>
      </c>
      <c r="I43" s="1597" t="s">
        <v>6530</v>
      </c>
      <c r="J43" s="1731">
        <v>210</v>
      </c>
      <c r="K43" s="1733">
        <v>210</v>
      </c>
      <c r="L43" s="1737">
        <v>14</v>
      </c>
      <c r="M43" s="1733">
        <v>18</v>
      </c>
      <c r="N43" s="1601">
        <v>1</v>
      </c>
    </row>
    <row r="44" spans="2:14">
      <c r="B44" s="1597" t="s">
        <v>6531</v>
      </c>
      <c r="C44" s="1731">
        <v>725</v>
      </c>
      <c r="D44" s="1733">
        <v>800</v>
      </c>
      <c r="E44" s="1723">
        <v>15</v>
      </c>
      <c r="F44" s="1733">
        <v>16</v>
      </c>
      <c r="G44" s="1601">
        <v>1</v>
      </c>
      <c r="I44" s="1597" t="s">
        <v>6532</v>
      </c>
      <c r="J44" s="1731">
        <v>225</v>
      </c>
      <c r="K44" s="1733">
        <v>220</v>
      </c>
      <c r="L44" s="1737">
        <v>14</v>
      </c>
      <c r="M44" s="1733">
        <v>18</v>
      </c>
      <c r="N44" s="1601">
        <v>1</v>
      </c>
    </row>
    <row r="45" spans="2:14">
      <c r="B45" s="1597" t="s">
        <v>6533</v>
      </c>
      <c r="C45" s="1731">
        <v>850</v>
      </c>
      <c r="D45" s="1733">
        <v>900</v>
      </c>
      <c r="E45" s="1723">
        <v>16</v>
      </c>
      <c r="F45" s="1733">
        <v>17</v>
      </c>
      <c r="G45" s="1601">
        <v>1</v>
      </c>
      <c r="I45" s="1597" t="s">
        <v>6534</v>
      </c>
      <c r="J45" s="1731">
        <v>240</v>
      </c>
      <c r="K45" s="1733">
        <v>230</v>
      </c>
      <c r="L45" s="1737">
        <v>15</v>
      </c>
      <c r="M45" s="1733">
        <v>19</v>
      </c>
      <c r="N45" s="1601">
        <v>1</v>
      </c>
    </row>
    <row r="46" spans="2:14">
      <c r="B46" s="1597" t="s">
        <v>6535</v>
      </c>
      <c r="C46" s="1731" t="s">
        <v>7061</v>
      </c>
      <c r="D46" s="1733">
        <v>1050</v>
      </c>
      <c r="E46" s="1731" t="s">
        <v>7061</v>
      </c>
      <c r="F46" s="1733">
        <v>18</v>
      </c>
      <c r="G46" s="1601">
        <v>2</v>
      </c>
      <c r="I46" s="1597" t="s">
        <v>6536</v>
      </c>
      <c r="J46" s="1731" t="s">
        <v>7061</v>
      </c>
      <c r="K46" s="1733">
        <v>240</v>
      </c>
      <c r="L46" s="1731" t="s">
        <v>7061</v>
      </c>
      <c r="M46" s="1733">
        <v>19</v>
      </c>
      <c r="N46" s="1601">
        <v>2</v>
      </c>
    </row>
    <row r="47" spans="2:14">
      <c r="B47" s="1597" t="s">
        <v>6537</v>
      </c>
      <c r="C47" s="1731" t="s">
        <v>7061</v>
      </c>
      <c r="D47" s="1733">
        <v>1200</v>
      </c>
      <c r="E47" s="1731" t="s">
        <v>7061</v>
      </c>
      <c r="F47" s="1733">
        <v>19</v>
      </c>
      <c r="G47" s="1601">
        <v>3</v>
      </c>
      <c r="I47" s="1597" t="s">
        <v>6538</v>
      </c>
      <c r="J47" s="1731" t="s">
        <v>7061</v>
      </c>
      <c r="K47" s="1733">
        <v>250</v>
      </c>
      <c r="L47" s="1731" t="s">
        <v>7061</v>
      </c>
      <c r="M47" s="1733">
        <v>20</v>
      </c>
      <c r="N47" s="1601">
        <v>3</v>
      </c>
    </row>
    <row r="48" spans="2:14" ht="17.25" thickBot="1">
      <c r="B48" s="1602" t="s">
        <v>6539</v>
      </c>
      <c r="C48" s="1603" t="s">
        <v>7061</v>
      </c>
      <c r="D48" s="1735">
        <v>1350</v>
      </c>
      <c r="E48" s="1603" t="s">
        <v>7061</v>
      </c>
      <c r="F48" s="1735">
        <v>20</v>
      </c>
      <c r="G48" s="1604">
        <v>4</v>
      </c>
      <c r="I48" s="1602" t="s">
        <v>6540</v>
      </c>
      <c r="J48" s="1603" t="s">
        <v>7061</v>
      </c>
      <c r="K48" s="1735">
        <v>260</v>
      </c>
      <c r="L48" s="1603" t="s">
        <v>7061</v>
      </c>
      <c r="M48" s="1735">
        <v>20</v>
      </c>
      <c r="N48" s="1604">
        <v>4</v>
      </c>
    </row>
    <row r="49" spans="2:14" ht="17.25" thickBot="1">
      <c r="F49" s="81"/>
    </row>
    <row r="50" spans="2:14" ht="17.25" thickBot="1">
      <c r="B50" s="1581" t="s">
        <v>7004</v>
      </c>
      <c r="C50" s="1582" t="s">
        <v>7005</v>
      </c>
      <c r="D50" s="1583" t="s">
        <v>7006</v>
      </c>
      <c r="E50" s="1583" t="s">
        <v>7007</v>
      </c>
      <c r="F50" s="1583" t="s">
        <v>7008</v>
      </c>
      <c r="G50" s="1584" t="s">
        <v>7009</v>
      </c>
      <c r="I50" s="1581" t="s">
        <v>7004</v>
      </c>
      <c r="J50" s="1582" t="s">
        <v>7005</v>
      </c>
      <c r="K50" s="1583" t="s">
        <v>7006</v>
      </c>
      <c r="L50" s="1583" t="s">
        <v>7007</v>
      </c>
      <c r="M50" s="1583" t="s">
        <v>7008</v>
      </c>
      <c r="N50" s="1584" t="s">
        <v>7009</v>
      </c>
    </row>
    <row r="51" spans="2:14">
      <c r="B51" s="1597" t="s">
        <v>7083</v>
      </c>
      <c r="C51" s="1598">
        <v>170</v>
      </c>
      <c r="D51" s="1599">
        <v>190</v>
      </c>
      <c r="E51" s="1729">
        <v>15</v>
      </c>
      <c r="F51" s="1599">
        <v>11</v>
      </c>
      <c r="G51" s="1600">
        <v>1</v>
      </c>
      <c r="I51" s="1597" t="s">
        <v>7084</v>
      </c>
      <c r="J51" s="1598" t="s">
        <v>7061</v>
      </c>
      <c r="K51" s="1599" t="s">
        <v>7061</v>
      </c>
      <c r="L51" s="1737">
        <v>15</v>
      </c>
      <c r="M51" s="1599">
        <v>16</v>
      </c>
      <c r="N51" s="1600">
        <v>1</v>
      </c>
    </row>
    <row r="52" spans="2:14">
      <c r="B52" s="1597" t="s">
        <v>6541</v>
      </c>
      <c r="C52" s="1731">
        <v>205</v>
      </c>
      <c r="D52" s="1733">
        <v>225</v>
      </c>
      <c r="E52" s="1729">
        <v>15</v>
      </c>
      <c r="F52" s="1599">
        <v>11</v>
      </c>
      <c r="G52" s="1601">
        <v>1</v>
      </c>
      <c r="I52" s="1597" t="s">
        <v>6542</v>
      </c>
      <c r="J52" s="1731" t="s">
        <v>7061</v>
      </c>
      <c r="K52" s="1733" t="s">
        <v>7061</v>
      </c>
      <c r="L52" s="1723">
        <v>15</v>
      </c>
      <c r="M52" s="1733">
        <v>16</v>
      </c>
      <c r="N52" s="1601">
        <v>1</v>
      </c>
    </row>
    <row r="53" spans="2:14">
      <c r="B53" s="1597" t="s">
        <v>6543</v>
      </c>
      <c r="C53" s="1731">
        <v>240</v>
      </c>
      <c r="D53" s="1733">
        <v>240</v>
      </c>
      <c r="E53" s="1729">
        <v>15</v>
      </c>
      <c r="F53" s="1599">
        <v>11</v>
      </c>
      <c r="G53" s="1601">
        <v>1</v>
      </c>
      <c r="I53" s="1597" t="s">
        <v>6544</v>
      </c>
      <c r="J53" s="1731" t="s">
        <v>7061</v>
      </c>
      <c r="K53" s="1733" t="s">
        <v>7061</v>
      </c>
      <c r="L53" s="1723">
        <v>14</v>
      </c>
      <c r="M53" s="1733">
        <v>17</v>
      </c>
      <c r="N53" s="1601">
        <v>1</v>
      </c>
    </row>
    <row r="54" spans="2:14">
      <c r="B54" s="1597" t="s">
        <v>6545</v>
      </c>
      <c r="C54" s="1731">
        <v>275</v>
      </c>
      <c r="D54" s="1733">
        <v>280</v>
      </c>
      <c r="E54" s="1729">
        <v>15</v>
      </c>
      <c r="F54" s="1599">
        <v>11</v>
      </c>
      <c r="G54" s="1601">
        <v>1</v>
      </c>
      <c r="I54" s="1597" t="s">
        <v>6546</v>
      </c>
      <c r="J54" s="1731" t="s">
        <v>7061</v>
      </c>
      <c r="K54" s="1733" t="s">
        <v>7061</v>
      </c>
      <c r="L54" s="1723">
        <v>14</v>
      </c>
      <c r="M54" s="1733">
        <v>17</v>
      </c>
      <c r="N54" s="1601">
        <v>1</v>
      </c>
    </row>
    <row r="55" spans="2:14">
      <c r="B55" s="1597" t="s">
        <v>6547</v>
      </c>
      <c r="C55" s="1731">
        <v>310</v>
      </c>
      <c r="D55" s="1733">
        <v>320</v>
      </c>
      <c r="E55" s="1729">
        <v>15</v>
      </c>
      <c r="F55" s="1599">
        <v>11</v>
      </c>
      <c r="G55" s="1601">
        <v>1</v>
      </c>
      <c r="I55" s="1597" t="s">
        <v>6548</v>
      </c>
      <c r="J55" s="1731" t="s">
        <v>7061</v>
      </c>
      <c r="K55" s="1733" t="s">
        <v>7061</v>
      </c>
      <c r="L55" s="1723">
        <v>13</v>
      </c>
      <c r="M55" s="1733">
        <v>18</v>
      </c>
      <c r="N55" s="1601">
        <v>1</v>
      </c>
    </row>
    <row r="56" spans="2:14">
      <c r="B56" s="1597" t="s">
        <v>6549</v>
      </c>
      <c r="C56" s="1731">
        <v>345</v>
      </c>
      <c r="D56" s="1733">
        <v>360</v>
      </c>
      <c r="E56" s="1729">
        <v>15</v>
      </c>
      <c r="F56" s="1599">
        <v>11</v>
      </c>
      <c r="G56" s="1601">
        <v>1</v>
      </c>
      <c r="I56" s="1597" t="s">
        <v>6550</v>
      </c>
      <c r="J56" s="1731" t="s">
        <v>7061</v>
      </c>
      <c r="K56" s="1733" t="s">
        <v>7061</v>
      </c>
      <c r="L56" s="1723">
        <v>13</v>
      </c>
      <c r="M56" s="1733">
        <v>18</v>
      </c>
      <c r="N56" s="1601">
        <v>1</v>
      </c>
    </row>
    <row r="57" spans="2:14">
      <c r="B57" s="1597" t="s">
        <v>6551</v>
      </c>
      <c r="C57" s="1731">
        <v>380</v>
      </c>
      <c r="D57" s="1733">
        <v>400</v>
      </c>
      <c r="E57" s="1729">
        <v>15</v>
      </c>
      <c r="F57" s="1599">
        <v>11</v>
      </c>
      <c r="G57" s="1601">
        <v>1</v>
      </c>
      <c r="I57" s="1597" t="s">
        <v>6552</v>
      </c>
      <c r="J57" s="1731" t="s">
        <v>7061</v>
      </c>
      <c r="K57" s="1733" t="s">
        <v>7061</v>
      </c>
      <c r="L57" s="1723">
        <v>12</v>
      </c>
      <c r="M57" s="1733">
        <v>19</v>
      </c>
      <c r="N57" s="1601">
        <v>1</v>
      </c>
    </row>
    <row r="58" spans="2:14">
      <c r="B58" s="1597" t="s">
        <v>6553</v>
      </c>
      <c r="C58" s="1731" t="s">
        <v>7061</v>
      </c>
      <c r="D58" s="1733">
        <v>440</v>
      </c>
      <c r="E58" s="1731" t="s">
        <v>7061</v>
      </c>
      <c r="F58" s="1599">
        <v>11</v>
      </c>
      <c r="G58" s="1601">
        <v>2</v>
      </c>
      <c r="I58" s="1597" t="s">
        <v>6554</v>
      </c>
      <c r="J58" s="1731" t="s">
        <v>7061</v>
      </c>
      <c r="K58" s="1733" t="s">
        <v>7061</v>
      </c>
      <c r="L58" s="1731" t="s">
        <v>7061</v>
      </c>
      <c r="M58" s="1733">
        <v>19</v>
      </c>
      <c r="N58" s="1601">
        <v>2</v>
      </c>
    </row>
    <row r="59" spans="2:14">
      <c r="B59" s="1597" t="s">
        <v>6555</v>
      </c>
      <c r="C59" s="1731" t="s">
        <v>7061</v>
      </c>
      <c r="D59" s="1733">
        <v>480</v>
      </c>
      <c r="E59" s="1731" t="s">
        <v>7061</v>
      </c>
      <c r="F59" s="1599">
        <v>11</v>
      </c>
      <c r="G59" s="1601">
        <v>3</v>
      </c>
      <c r="I59" s="1597" t="s">
        <v>6556</v>
      </c>
      <c r="J59" s="1731" t="s">
        <v>7061</v>
      </c>
      <c r="K59" s="1733" t="s">
        <v>7061</v>
      </c>
      <c r="L59" s="1731" t="s">
        <v>7061</v>
      </c>
      <c r="M59" s="1733">
        <v>20</v>
      </c>
      <c r="N59" s="1601">
        <v>3</v>
      </c>
    </row>
    <row r="60" spans="2:14" ht="17.25" thickBot="1">
      <c r="B60" s="1602" t="s">
        <v>6557</v>
      </c>
      <c r="C60" s="1603" t="s">
        <v>7061</v>
      </c>
      <c r="D60" s="1735">
        <v>520</v>
      </c>
      <c r="E60" s="1603" t="s">
        <v>7061</v>
      </c>
      <c r="F60" s="1617">
        <v>11</v>
      </c>
      <c r="G60" s="1604">
        <v>4</v>
      </c>
      <c r="I60" s="1602" t="s">
        <v>6558</v>
      </c>
      <c r="J60" s="1603" t="s">
        <v>7061</v>
      </c>
      <c r="K60" s="1735" t="s">
        <v>7061</v>
      </c>
      <c r="L60" s="1603" t="s">
        <v>7061</v>
      </c>
      <c r="M60" s="1735">
        <v>20</v>
      </c>
      <c r="N60" s="1604">
        <v>4</v>
      </c>
    </row>
    <row r="61" spans="2:14" ht="17.25" thickBot="1"/>
    <row r="62" spans="2:14" ht="17.25" thickBot="1">
      <c r="B62" s="1581" t="s">
        <v>7004</v>
      </c>
      <c r="C62" s="1582" t="s">
        <v>7005</v>
      </c>
      <c r="D62" s="1583" t="s">
        <v>7006</v>
      </c>
      <c r="E62" s="1583" t="s">
        <v>7007</v>
      </c>
      <c r="F62" s="1583" t="s">
        <v>7008</v>
      </c>
      <c r="G62" s="1584" t="s">
        <v>7009</v>
      </c>
      <c r="I62" s="1581" t="s">
        <v>7004</v>
      </c>
      <c r="J62" s="1582" t="s">
        <v>7005</v>
      </c>
      <c r="K62" s="1583" t="s">
        <v>7006</v>
      </c>
      <c r="L62" s="1583" t="s">
        <v>7007</v>
      </c>
      <c r="M62" s="1583" t="s">
        <v>7008</v>
      </c>
      <c r="N62" s="1584" t="s">
        <v>7009</v>
      </c>
    </row>
    <row r="63" spans="2:14">
      <c r="B63" s="1597" t="s">
        <v>7085</v>
      </c>
      <c r="C63" s="1598">
        <v>145</v>
      </c>
      <c r="D63" s="1599">
        <v>150</v>
      </c>
      <c r="E63" s="1729">
        <v>10</v>
      </c>
      <c r="F63" s="1599">
        <v>10</v>
      </c>
      <c r="G63" s="1600">
        <v>1</v>
      </c>
      <c r="I63" s="1597" t="s">
        <v>7086</v>
      </c>
      <c r="J63" s="1598">
        <v>180</v>
      </c>
      <c r="K63" s="1599">
        <v>220</v>
      </c>
      <c r="L63" s="1723">
        <v>15</v>
      </c>
      <c r="M63" s="1599">
        <v>12</v>
      </c>
      <c r="N63" s="1600">
        <v>1</v>
      </c>
    </row>
    <row r="64" spans="2:14">
      <c r="B64" s="1597" t="s">
        <v>6559</v>
      </c>
      <c r="C64" s="1731">
        <v>155</v>
      </c>
      <c r="D64" s="1733">
        <v>165</v>
      </c>
      <c r="E64" s="1729">
        <v>11</v>
      </c>
      <c r="F64" s="1733">
        <v>11</v>
      </c>
      <c r="G64" s="1601">
        <v>1</v>
      </c>
      <c r="I64" s="1597" t="s">
        <v>6560</v>
      </c>
      <c r="J64" s="1731">
        <v>200</v>
      </c>
      <c r="K64" s="1733">
        <v>260</v>
      </c>
      <c r="L64" s="1723">
        <v>15</v>
      </c>
      <c r="M64" s="1599">
        <v>12</v>
      </c>
      <c r="N64" s="1601">
        <v>1</v>
      </c>
    </row>
    <row r="65" spans="2:14">
      <c r="B65" s="1597" t="s">
        <v>6561</v>
      </c>
      <c r="C65" s="1731">
        <v>165</v>
      </c>
      <c r="D65" s="1733">
        <v>185</v>
      </c>
      <c r="E65" s="1729">
        <v>12</v>
      </c>
      <c r="F65" s="1733">
        <v>12</v>
      </c>
      <c r="G65" s="1601">
        <v>1</v>
      </c>
      <c r="I65" s="1597" t="s">
        <v>6562</v>
      </c>
      <c r="J65" s="1731">
        <v>220</v>
      </c>
      <c r="K65" s="1733">
        <v>270</v>
      </c>
      <c r="L65" s="1723">
        <v>15</v>
      </c>
      <c r="M65" s="1599">
        <v>12</v>
      </c>
      <c r="N65" s="1601">
        <v>1</v>
      </c>
    </row>
    <row r="66" spans="2:14">
      <c r="B66" s="1597" t="s">
        <v>6563</v>
      </c>
      <c r="C66" s="1731">
        <v>175</v>
      </c>
      <c r="D66" s="1733">
        <v>195</v>
      </c>
      <c r="E66" s="1729">
        <v>12</v>
      </c>
      <c r="F66" s="1733">
        <v>13</v>
      </c>
      <c r="G66" s="1601">
        <v>1</v>
      </c>
      <c r="I66" s="1597" t="s">
        <v>6564</v>
      </c>
      <c r="J66" s="1731">
        <v>240</v>
      </c>
      <c r="K66" s="1733">
        <v>280</v>
      </c>
      <c r="L66" s="1723">
        <v>15</v>
      </c>
      <c r="M66" s="1599">
        <v>12</v>
      </c>
      <c r="N66" s="1601">
        <v>1</v>
      </c>
    </row>
    <row r="67" spans="2:14">
      <c r="B67" s="1597" t="s">
        <v>6565</v>
      </c>
      <c r="C67" s="1731">
        <v>185</v>
      </c>
      <c r="D67" s="1733">
        <v>205</v>
      </c>
      <c r="E67" s="1729">
        <v>13</v>
      </c>
      <c r="F67" s="1733">
        <v>14</v>
      </c>
      <c r="G67" s="1601">
        <v>1</v>
      </c>
      <c r="I67" s="1597" t="s">
        <v>6566</v>
      </c>
      <c r="J67" s="1731">
        <v>260</v>
      </c>
      <c r="K67" s="1733">
        <v>300</v>
      </c>
      <c r="L67" s="1723">
        <v>15</v>
      </c>
      <c r="M67" s="1599">
        <v>12</v>
      </c>
      <c r="N67" s="1601">
        <v>1</v>
      </c>
    </row>
    <row r="68" spans="2:14">
      <c r="B68" s="1597" t="s">
        <v>6567</v>
      </c>
      <c r="C68" s="1731">
        <v>195</v>
      </c>
      <c r="D68" s="1733">
        <v>215</v>
      </c>
      <c r="E68" s="1729">
        <v>14</v>
      </c>
      <c r="F68" s="1733">
        <v>15</v>
      </c>
      <c r="G68" s="1601">
        <v>1</v>
      </c>
      <c r="I68" s="1597" t="s">
        <v>6568</v>
      </c>
      <c r="J68" s="1731">
        <v>280</v>
      </c>
      <c r="K68" s="1733">
        <v>320</v>
      </c>
      <c r="L68" s="1723">
        <v>15</v>
      </c>
      <c r="M68" s="1599">
        <v>12</v>
      </c>
      <c r="N68" s="1601">
        <v>1</v>
      </c>
    </row>
    <row r="69" spans="2:14">
      <c r="B69" s="1597" t="s">
        <v>6569</v>
      </c>
      <c r="C69" s="1731">
        <v>205</v>
      </c>
      <c r="D69" s="1733">
        <v>225</v>
      </c>
      <c r="E69" s="1729">
        <v>14</v>
      </c>
      <c r="F69" s="1733">
        <v>16</v>
      </c>
      <c r="G69" s="1601">
        <v>1</v>
      </c>
      <c r="I69" s="1597" t="s">
        <v>6570</v>
      </c>
      <c r="J69" s="1731">
        <v>300</v>
      </c>
      <c r="K69" s="1733">
        <v>340</v>
      </c>
      <c r="L69" s="1723">
        <v>15</v>
      </c>
      <c r="M69" s="1599">
        <v>12</v>
      </c>
      <c r="N69" s="1601">
        <v>1</v>
      </c>
    </row>
    <row r="70" spans="2:14">
      <c r="B70" s="1597" t="s">
        <v>6571</v>
      </c>
      <c r="C70" s="1731" t="s">
        <v>7061</v>
      </c>
      <c r="D70" s="1733">
        <v>240</v>
      </c>
      <c r="E70" s="1731" t="s">
        <v>7061</v>
      </c>
      <c r="F70" s="1733">
        <v>17</v>
      </c>
      <c r="G70" s="1601">
        <v>2</v>
      </c>
      <c r="I70" s="1597" t="s">
        <v>6572</v>
      </c>
      <c r="J70" s="1731" t="s">
        <v>7061</v>
      </c>
      <c r="K70" s="1733">
        <v>360</v>
      </c>
      <c r="L70" s="1731" t="s">
        <v>7061</v>
      </c>
      <c r="M70" s="1599">
        <v>12</v>
      </c>
      <c r="N70" s="1601">
        <v>2</v>
      </c>
    </row>
    <row r="71" spans="2:14">
      <c r="B71" s="1597" t="s">
        <v>6573</v>
      </c>
      <c r="C71" s="1731" t="s">
        <v>7061</v>
      </c>
      <c r="D71" s="1733">
        <v>255</v>
      </c>
      <c r="E71" s="1731" t="s">
        <v>7061</v>
      </c>
      <c r="F71" s="1733">
        <v>18</v>
      </c>
      <c r="G71" s="1601">
        <v>3</v>
      </c>
      <c r="I71" s="1597" t="s">
        <v>6574</v>
      </c>
      <c r="J71" s="1731" t="s">
        <v>7061</v>
      </c>
      <c r="K71" s="1733">
        <v>380</v>
      </c>
      <c r="L71" s="1731" t="s">
        <v>7061</v>
      </c>
      <c r="M71" s="1599">
        <v>12</v>
      </c>
      <c r="N71" s="1601">
        <v>3</v>
      </c>
    </row>
    <row r="72" spans="2:14" ht="17.25" thickBot="1">
      <c r="B72" s="1602" t="s">
        <v>6575</v>
      </c>
      <c r="C72" s="1603" t="s">
        <v>7061</v>
      </c>
      <c r="D72" s="1735">
        <v>270</v>
      </c>
      <c r="E72" s="1603" t="s">
        <v>7061</v>
      </c>
      <c r="F72" s="1735">
        <v>19</v>
      </c>
      <c r="G72" s="1604">
        <v>4</v>
      </c>
      <c r="I72" s="1602" t="s">
        <v>6576</v>
      </c>
      <c r="J72" s="1603" t="s">
        <v>7061</v>
      </c>
      <c r="K72" s="1735">
        <v>400</v>
      </c>
      <c r="L72" s="1603" t="s">
        <v>7061</v>
      </c>
      <c r="M72" s="1617">
        <v>12</v>
      </c>
      <c r="N72" s="1604">
        <v>4</v>
      </c>
    </row>
  </sheetData>
  <phoneticPr fontId="6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zoomScale="85" zoomScaleNormal="85" workbookViewId="0">
      <selection activeCell="A2" sqref="A2"/>
    </sheetView>
  </sheetViews>
  <sheetFormatPr defaultRowHeight="16.5"/>
  <cols>
    <col min="2" max="2" width="15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6577</v>
      </c>
    </row>
    <row r="2" spans="1:14" ht="17.25" thickBot="1">
      <c r="B2" s="1581" t="s">
        <v>6236</v>
      </c>
      <c r="C2" s="1582" t="s">
        <v>6237</v>
      </c>
      <c r="D2" s="1583" t="s">
        <v>6238</v>
      </c>
      <c r="E2" s="1583" t="s">
        <v>6682</v>
      </c>
      <c r="F2" s="1583" t="s">
        <v>6683</v>
      </c>
      <c r="G2" s="1584" t="s">
        <v>6239</v>
      </c>
      <c r="I2" s="1581" t="s">
        <v>6236</v>
      </c>
      <c r="J2" s="1582" t="s">
        <v>6237</v>
      </c>
      <c r="K2" s="1583" t="s">
        <v>6238</v>
      </c>
      <c r="L2" s="1583" t="s">
        <v>6682</v>
      </c>
      <c r="M2" s="1583" t="s">
        <v>6683</v>
      </c>
      <c r="N2" s="1584" t="s">
        <v>6239</v>
      </c>
    </row>
    <row r="3" spans="1:14">
      <c r="B3" s="1597" t="s">
        <v>6578</v>
      </c>
      <c r="C3" s="1598">
        <v>140</v>
      </c>
      <c r="D3" s="1599">
        <v>148</v>
      </c>
      <c r="E3" s="1723">
        <v>15</v>
      </c>
      <c r="F3" s="1599">
        <v>11</v>
      </c>
      <c r="G3" s="1600">
        <v>1</v>
      </c>
      <c r="I3" s="1597" t="s">
        <v>6579</v>
      </c>
      <c r="J3" s="1598">
        <v>133</v>
      </c>
      <c r="K3" s="1599">
        <v>150</v>
      </c>
      <c r="L3" s="1723">
        <v>15</v>
      </c>
      <c r="M3" s="1733">
        <v>15</v>
      </c>
      <c r="N3" s="1600">
        <v>1</v>
      </c>
    </row>
    <row r="4" spans="1:14">
      <c r="B4" s="1597" t="s">
        <v>6580</v>
      </c>
      <c r="C4" s="1731">
        <v>148</v>
      </c>
      <c r="D4" s="1733">
        <v>156</v>
      </c>
      <c r="E4" s="1723">
        <v>15</v>
      </c>
      <c r="F4" s="1733">
        <v>11</v>
      </c>
      <c r="G4" s="1601">
        <v>1</v>
      </c>
      <c r="I4" s="1597" t="s">
        <v>6581</v>
      </c>
      <c r="J4" s="1731">
        <v>150</v>
      </c>
      <c r="K4" s="1733">
        <v>170</v>
      </c>
      <c r="L4" s="1723">
        <v>15</v>
      </c>
      <c r="M4" s="1599">
        <v>15</v>
      </c>
      <c r="N4" s="1601">
        <v>1</v>
      </c>
    </row>
    <row r="5" spans="1:14">
      <c r="B5" s="1597" t="s">
        <v>6582</v>
      </c>
      <c r="C5" s="1731">
        <v>156</v>
      </c>
      <c r="D5" s="1733">
        <v>164</v>
      </c>
      <c r="E5" s="1723">
        <v>15</v>
      </c>
      <c r="F5" s="1733">
        <v>12</v>
      </c>
      <c r="G5" s="1601">
        <v>1</v>
      </c>
      <c r="I5" s="1597" t="s">
        <v>6583</v>
      </c>
      <c r="J5" s="1731">
        <v>167</v>
      </c>
      <c r="K5" s="1733">
        <v>190</v>
      </c>
      <c r="L5" s="1723">
        <v>15</v>
      </c>
      <c r="M5" s="1599">
        <v>15</v>
      </c>
      <c r="N5" s="1601">
        <v>1</v>
      </c>
    </row>
    <row r="6" spans="1:14">
      <c r="B6" s="1597" t="s">
        <v>6584</v>
      </c>
      <c r="C6" s="1731">
        <v>164</v>
      </c>
      <c r="D6" s="1733">
        <v>180</v>
      </c>
      <c r="E6" s="1723">
        <v>15</v>
      </c>
      <c r="F6" s="1733">
        <v>12</v>
      </c>
      <c r="G6" s="1601">
        <v>1</v>
      </c>
      <c r="I6" s="1597" t="s">
        <v>6585</v>
      </c>
      <c r="J6" s="1731">
        <v>184</v>
      </c>
      <c r="K6" s="1733">
        <v>210</v>
      </c>
      <c r="L6" s="1723">
        <v>15</v>
      </c>
      <c r="M6" s="1599">
        <v>15</v>
      </c>
      <c r="N6" s="1601">
        <v>1</v>
      </c>
    </row>
    <row r="7" spans="1:14">
      <c r="B7" s="1597" t="s">
        <v>6586</v>
      </c>
      <c r="C7" s="1731">
        <v>172</v>
      </c>
      <c r="D7" s="1733">
        <v>188</v>
      </c>
      <c r="E7" s="1723">
        <v>15</v>
      </c>
      <c r="F7" s="1733">
        <v>13</v>
      </c>
      <c r="G7" s="1601">
        <v>1</v>
      </c>
      <c r="I7" s="1597" t="s">
        <v>6587</v>
      </c>
      <c r="J7" s="1731">
        <v>201</v>
      </c>
      <c r="K7" s="1733">
        <v>230</v>
      </c>
      <c r="L7" s="1723">
        <v>15</v>
      </c>
      <c r="M7" s="1599">
        <v>15</v>
      </c>
      <c r="N7" s="1601">
        <v>1</v>
      </c>
    </row>
    <row r="8" spans="1:14">
      <c r="B8" s="1597" t="s">
        <v>6588</v>
      </c>
      <c r="C8" s="1731">
        <v>180</v>
      </c>
      <c r="D8" s="1733">
        <v>196</v>
      </c>
      <c r="E8" s="1723">
        <v>15</v>
      </c>
      <c r="F8" s="1733">
        <v>13</v>
      </c>
      <c r="G8" s="1601">
        <v>1</v>
      </c>
      <c r="I8" s="1597" t="s">
        <v>6589</v>
      </c>
      <c r="J8" s="1731">
        <v>218</v>
      </c>
      <c r="K8" s="1733">
        <v>250</v>
      </c>
      <c r="L8" s="1723">
        <v>15</v>
      </c>
      <c r="M8" s="1599">
        <v>15</v>
      </c>
      <c r="N8" s="1601">
        <v>1</v>
      </c>
    </row>
    <row r="9" spans="1:14">
      <c r="B9" s="1597" t="s">
        <v>6590</v>
      </c>
      <c r="C9" s="1731">
        <v>188</v>
      </c>
      <c r="D9" s="1733">
        <v>204</v>
      </c>
      <c r="E9" s="1723">
        <v>15</v>
      </c>
      <c r="F9" s="1733">
        <v>14</v>
      </c>
      <c r="G9" s="1601">
        <v>1</v>
      </c>
      <c r="I9" s="1597" t="s">
        <v>6591</v>
      </c>
      <c r="J9" s="1731">
        <v>235</v>
      </c>
      <c r="K9" s="1733">
        <v>270</v>
      </c>
      <c r="L9" s="1723">
        <v>15</v>
      </c>
      <c r="M9" s="1599">
        <v>15</v>
      </c>
      <c r="N9" s="1601">
        <v>1</v>
      </c>
    </row>
    <row r="10" spans="1:14">
      <c r="B10" s="1597" t="s">
        <v>6592</v>
      </c>
      <c r="C10" s="1731" t="s">
        <v>7061</v>
      </c>
      <c r="D10" s="1733">
        <v>220</v>
      </c>
      <c r="E10" s="1731" t="s">
        <v>7061</v>
      </c>
      <c r="F10" s="1733">
        <v>14</v>
      </c>
      <c r="G10" s="1601">
        <v>2</v>
      </c>
      <c r="I10" s="1597" t="s">
        <v>6593</v>
      </c>
      <c r="J10" s="1731" t="s">
        <v>7061</v>
      </c>
      <c r="K10" s="1733">
        <v>300</v>
      </c>
      <c r="L10" s="1731" t="s">
        <v>7061</v>
      </c>
      <c r="M10" s="1599">
        <v>15</v>
      </c>
      <c r="N10" s="1601">
        <v>2</v>
      </c>
    </row>
    <row r="11" spans="1:14">
      <c r="B11" s="1597" t="s">
        <v>6594</v>
      </c>
      <c r="C11" s="1731" t="s">
        <v>7061</v>
      </c>
      <c r="D11" s="1733">
        <v>240</v>
      </c>
      <c r="E11" s="1731" t="s">
        <v>7061</v>
      </c>
      <c r="F11" s="1733">
        <v>15</v>
      </c>
      <c r="G11" s="1601">
        <v>3</v>
      </c>
      <c r="I11" s="1597" t="s">
        <v>6595</v>
      </c>
      <c r="J11" s="1731" t="s">
        <v>7061</v>
      </c>
      <c r="K11" s="1733">
        <v>330</v>
      </c>
      <c r="L11" s="1731" t="s">
        <v>7061</v>
      </c>
      <c r="M11" s="1599">
        <v>15</v>
      </c>
      <c r="N11" s="1601">
        <v>3</v>
      </c>
    </row>
    <row r="12" spans="1:14" ht="17.25" thickBot="1">
      <c r="B12" s="1602" t="s">
        <v>6596</v>
      </c>
      <c r="C12" s="1603" t="s">
        <v>7061</v>
      </c>
      <c r="D12" s="1735">
        <v>260</v>
      </c>
      <c r="E12" s="1603" t="s">
        <v>7061</v>
      </c>
      <c r="F12" s="1735">
        <v>15</v>
      </c>
      <c r="G12" s="1604">
        <v>4</v>
      </c>
      <c r="I12" s="1602" t="s">
        <v>6597</v>
      </c>
      <c r="J12" s="1603" t="s">
        <v>7061</v>
      </c>
      <c r="K12" s="1735">
        <v>360</v>
      </c>
      <c r="L12" s="1603" t="s">
        <v>7061</v>
      </c>
      <c r="M12" s="1617">
        <v>15</v>
      </c>
      <c r="N12" s="1604">
        <v>4</v>
      </c>
    </row>
    <row r="13" spans="1:14" ht="17.25" thickBot="1"/>
    <row r="14" spans="1:14" ht="17.25" thickBot="1">
      <c r="B14" s="1581" t="s">
        <v>7004</v>
      </c>
      <c r="C14" s="1582" t="s">
        <v>7005</v>
      </c>
      <c r="D14" s="1583" t="s">
        <v>7006</v>
      </c>
      <c r="E14" s="1583" t="s">
        <v>7007</v>
      </c>
      <c r="F14" s="1583" t="s">
        <v>7008</v>
      </c>
      <c r="G14" s="1584" t="s">
        <v>7009</v>
      </c>
      <c r="I14" s="1581" t="s">
        <v>7004</v>
      </c>
      <c r="J14" s="1582" t="s">
        <v>7005</v>
      </c>
      <c r="K14" s="1583" t="s">
        <v>7006</v>
      </c>
      <c r="L14" s="1583" t="s">
        <v>7007</v>
      </c>
      <c r="M14" s="1583" t="s">
        <v>7008</v>
      </c>
      <c r="N14" s="1584" t="s">
        <v>7009</v>
      </c>
    </row>
    <row r="15" spans="1:14">
      <c r="B15" s="1597" t="s">
        <v>7087</v>
      </c>
      <c r="C15" s="1598">
        <v>160</v>
      </c>
      <c r="D15" s="1599">
        <v>170</v>
      </c>
      <c r="E15" s="1723">
        <v>16</v>
      </c>
      <c r="F15" s="1599">
        <v>11</v>
      </c>
      <c r="G15" s="1600">
        <v>1</v>
      </c>
      <c r="I15" s="1597" t="s">
        <v>7088</v>
      </c>
      <c r="J15" s="1598">
        <v>135</v>
      </c>
      <c r="K15" s="1599">
        <v>145</v>
      </c>
      <c r="L15" s="1723">
        <v>12</v>
      </c>
      <c r="M15" s="1599">
        <v>12</v>
      </c>
      <c r="N15" s="1600">
        <v>1</v>
      </c>
    </row>
    <row r="16" spans="1:14">
      <c r="B16" s="1597" t="s">
        <v>6598</v>
      </c>
      <c r="C16" s="1731">
        <v>170</v>
      </c>
      <c r="D16" s="1733">
        <v>190</v>
      </c>
      <c r="E16" s="1723">
        <v>15</v>
      </c>
      <c r="F16" s="1733">
        <v>12</v>
      </c>
      <c r="G16" s="1601">
        <v>1</v>
      </c>
      <c r="I16" s="1597" t="s">
        <v>6599</v>
      </c>
      <c r="J16" s="1731">
        <v>145</v>
      </c>
      <c r="K16" s="1733">
        <v>155</v>
      </c>
      <c r="L16" s="1723">
        <v>12</v>
      </c>
      <c r="M16" s="1733">
        <v>12</v>
      </c>
      <c r="N16" s="1601">
        <v>1</v>
      </c>
    </row>
    <row r="17" spans="2:14">
      <c r="B17" s="1597" t="s">
        <v>6600</v>
      </c>
      <c r="C17" s="1731">
        <v>180</v>
      </c>
      <c r="D17" s="1733">
        <v>200</v>
      </c>
      <c r="E17" s="1723">
        <v>14</v>
      </c>
      <c r="F17" s="1733">
        <v>13</v>
      </c>
      <c r="G17" s="1601">
        <v>1</v>
      </c>
      <c r="I17" s="1597" t="s">
        <v>6601</v>
      </c>
      <c r="J17" s="1731">
        <v>155</v>
      </c>
      <c r="K17" s="1733">
        <v>165</v>
      </c>
      <c r="L17" s="1723">
        <v>13</v>
      </c>
      <c r="M17" s="1733">
        <v>13</v>
      </c>
      <c r="N17" s="1601">
        <v>1</v>
      </c>
    </row>
    <row r="18" spans="2:14">
      <c r="B18" s="1597" t="s">
        <v>6602</v>
      </c>
      <c r="C18" s="1731">
        <v>190</v>
      </c>
      <c r="D18" s="1733">
        <v>210</v>
      </c>
      <c r="E18" s="1723">
        <v>14</v>
      </c>
      <c r="F18" s="1733">
        <v>14</v>
      </c>
      <c r="G18" s="1601">
        <v>1</v>
      </c>
      <c r="I18" s="1597" t="s">
        <v>6603</v>
      </c>
      <c r="J18" s="1731">
        <v>165</v>
      </c>
      <c r="K18" s="1733">
        <v>175</v>
      </c>
      <c r="L18" s="1723">
        <v>14</v>
      </c>
      <c r="M18" s="1733">
        <v>13</v>
      </c>
      <c r="N18" s="1601">
        <v>1</v>
      </c>
    </row>
    <row r="19" spans="2:14">
      <c r="B19" s="1597" t="s">
        <v>6604</v>
      </c>
      <c r="C19" s="1731">
        <v>200</v>
      </c>
      <c r="D19" s="1733">
        <v>220</v>
      </c>
      <c r="E19" s="1723">
        <v>13</v>
      </c>
      <c r="F19" s="1733">
        <v>15</v>
      </c>
      <c r="G19" s="1601">
        <v>1</v>
      </c>
      <c r="I19" s="1597" t="s">
        <v>6605</v>
      </c>
      <c r="J19" s="1731">
        <v>175</v>
      </c>
      <c r="K19" s="1733">
        <v>195</v>
      </c>
      <c r="L19" s="1723">
        <v>14</v>
      </c>
      <c r="M19" s="1733">
        <v>14</v>
      </c>
      <c r="N19" s="1601">
        <v>1</v>
      </c>
    </row>
    <row r="20" spans="2:14">
      <c r="B20" s="1597" t="s">
        <v>6606</v>
      </c>
      <c r="C20" s="1731">
        <v>210</v>
      </c>
      <c r="D20" s="1733">
        <v>230</v>
      </c>
      <c r="E20" s="1723">
        <v>12</v>
      </c>
      <c r="F20" s="1733">
        <v>16</v>
      </c>
      <c r="G20" s="1601">
        <v>1</v>
      </c>
      <c r="I20" s="1597" t="s">
        <v>6607</v>
      </c>
      <c r="J20" s="1731">
        <v>185</v>
      </c>
      <c r="K20" s="1733">
        <v>205</v>
      </c>
      <c r="L20" s="1723">
        <v>15</v>
      </c>
      <c r="M20" s="1733">
        <v>14</v>
      </c>
      <c r="N20" s="1601">
        <v>1</v>
      </c>
    </row>
    <row r="21" spans="2:14">
      <c r="B21" s="1597" t="s">
        <v>6608</v>
      </c>
      <c r="C21" s="1731">
        <v>220</v>
      </c>
      <c r="D21" s="1733">
        <v>240</v>
      </c>
      <c r="E21" s="1723">
        <v>12</v>
      </c>
      <c r="F21" s="1733">
        <v>17</v>
      </c>
      <c r="G21" s="1601">
        <v>1</v>
      </c>
      <c r="I21" s="1597" t="s">
        <v>6609</v>
      </c>
      <c r="J21" s="1731">
        <v>195</v>
      </c>
      <c r="K21" s="1733">
        <v>215</v>
      </c>
      <c r="L21" s="1723">
        <v>16</v>
      </c>
      <c r="M21" s="1733">
        <v>15</v>
      </c>
      <c r="N21" s="1601">
        <v>1</v>
      </c>
    </row>
    <row r="22" spans="2:14">
      <c r="B22" s="1597" t="s">
        <v>6610</v>
      </c>
      <c r="C22" s="1731" t="s">
        <v>7061</v>
      </c>
      <c r="D22" s="1733">
        <v>255</v>
      </c>
      <c r="E22" s="1731" t="s">
        <v>7061</v>
      </c>
      <c r="F22" s="1733">
        <v>17</v>
      </c>
      <c r="G22" s="1601">
        <v>2</v>
      </c>
      <c r="I22" s="1597" t="s">
        <v>6611</v>
      </c>
      <c r="J22" s="1731" t="s">
        <v>7061</v>
      </c>
      <c r="K22" s="1733">
        <v>230</v>
      </c>
      <c r="L22" s="1731" t="s">
        <v>7061</v>
      </c>
      <c r="M22" s="1733">
        <v>15</v>
      </c>
      <c r="N22" s="1601">
        <v>2</v>
      </c>
    </row>
    <row r="23" spans="2:14">
      <c r="B23" s="1597" t="s">
        <v>6612</v>
      </c>
      <c r="C23" s="1731" t="s">
        <v>7061</v>
      </c>
      <c r="D23" s="1733">
        <v>270</v>
      </c>
      <c r="E23" s="1731" t="s">
        <v>7061</v>
      </c>
      <c r="F23" s="1733">
        <v>18</v>
      </c>
      <c r="G23" s="1601">
        <v>3</v>
      </c>
      <c r="I23" s="1597" t="s">
        <v>6613</v>
      </c>
      <c r="J23" s="1731" t="s">
        <v>7061</v>
      </c>
      <c r="K23" s="1733">
        <v>245</v>
      </c>
      <c r="L23" s="1731" t="s">
        <v>7061</v>
      </c>
      <c r="M23" s="1733">
        <v>16</v>
      </c>
      <c r="N23" s="1601">
        <v>3</v>
      </c>
    </row>
    <row r="24" spans="2:14" ht="17.25" thickBot="1">
      <c r="B24" s="1602" t="s">
        <v>6614</v>
      </c>
      <c r="C24" s="1603" t="s">
        <v>7061</v>
      </c>
      <c r="D24" s="1735">
        <v>285</v>
      </c>
      <c r="E24" s="1603" t="s">
        <v>7061</v>
      </c>
      <c r="F24" s="1735">
        <v>18</v>
      </c>
      <c r="G24" s="1604">
        <v>4</v>
      </c>
      <c r="I24" s="1602" t="s">
        <v>6615</v>
      </c>
      <c r="J24" s="1603" t="s">
        <v>7061</v>
      </c>
      <c r="K24" s="1735">
        <v>260</v>
      </c>
      <c r="L24" s="1603" t="s">
        <v>7061</v>
      </c>
      <c r="M24" s="1735">
        <v>16</v>
      </c>
      <c r="N24" s="1604">
        <v>4</v>
      </c>
    </row>
    <row r="25" spans="2:14" ht="17.25" thickBot="1"/>
    <row r="26" spans="2:14" ht="17.25" thickBot="1">
      <c r="B26" s="1581" t="s">
        <v>7004</v>
      </c>
      <c r="C26" s="1582" t="s">
        <v>7005</v>
      </c>
      <c r="D26" s="1583" t="s">
        <v>7006</v>
      </c>
      <c r="E26" s="1583" t="s">
        <v>7007</v>
      </c>
      <c r="F26" s="1583" t="s">
        <v>7008</v>
      </c>
      <c r="G26" s="1584" t="s">
        <v>7009</v>
      </c>
      <c r="I26" s="1581" t="s">
        <v>7004</v>
      </c>
      <c r="J26" s="1582" t="s">
        <v>7005</v>
      </c>
      <c r="K26" s="1583" t="s">
        <v>7006</v>
      </c>
      <c r="L26" s="1583" t="s">
        <v>7007</v>
      </c>
      <c r="M26" s="1583" t="s">
        <v>7008</v>
      </c>
      <c r="N26" s="1584" t="s">
        <v>7009</v>
      </c>
    </row>
    <row r="27" spans="2:14">
      <c r="B27" s="1597" t="s">
        <v>7089</v>
      </c>
      <c r="C27" s="1598">
        <v>150</v>
      </c>
      <c r="D27" s="1599">
        <v>164</v>
      </c>
      <c r="E27" s="1723">
        <v>15</v>
      </c>
      <c r="F27" s="1733">
        <v>15</v>
      </c>
      <c r="G27" s="1600">
        <v>1</v>
      </c>
      <c r="I27" s="1597" t="s">
        <v>7090</v>
      </c>
      <c r="J27" s="1598">
        <v>144</v>
      </c>
      <c r="K27" s="1599">
        <v>152</v>
      </c>
      <c r="L27" s="1723">
        <v>12</v>
      </c>
      <c r="M27" s="1599">
        <v>11</v>
      </c>
      <c r="N27" s="1600">
        <v>1</v>
      </c>
    </row>
    <row r="28" spans="2:14">
      <c r="B28" s="1597" t="s">
        <v>6616</v>
      </c>
      <c r="C28" s="1731">
        <v>164</v>
      </c>
      <c r="D28" s="1733">
        <v>192</v>
      </c>
      <c r="E28" s="1723">
        <v>15</v>
      </c>
      <c r="F28" s="1599">
        <v>15</v>
      </c>
      <c r="G28" s="1601">
        <v>1</v>
      </c>
      <c r="I28" s="1597" t="s">
        <v>6617</v>
      </c>
      <c r="J28" s="1731">
        <v>152</v>
      </c>
      <c r="K28" s="1733">
        <v>160</v>
      </c>
      <c r="L28" s="1723">
        <v>12</v>
      </c>
      <c r="M28" s="1733">
        <v>12</v>
      </c>
      <c r="N28" s="1601">
        <v>1</v>
      </c>
    </row>
    <row r="29" spans="2:14">
      <c r="B29" s="1597" t="s">
        <v>6618</v>
      </c>
      <c r="C29" s="1731">
        <v>178</v>
      </c>
      <c r="D29" s="1733">
        <v>206</v>
      </c>
      <c r="E29" s="1723">
        <v>15</v>
      </c>
      <c r="F29" s="1599">
        <v>15</v>
      </c>
      <c r="G29" s="1601">
        <v>1</v>
      </c>
      <c r="I29" s="1597" t="s">
        <v>6619</v>
      </c>
      <c r="J29" s="1731">
        <v>160</v>
      </c>
      <c r="K29" s="1733">
        <v>168</v>
      </c>
      <c r="L29" s="1723">
        <v>12</v>
      </c>
      <c r="M29" s="1733">
        <v>13</v>
      </c>
      <c r="N29" s="1601">
        <v>1</v>
      </c>
    </row>
    <row r="30" spans="2:14">
      <c r="B30" s="1597" t="s">
        <v>6620</v>
      </c>
      <c r="C30" s="1731">
        <v>192</v>
      </c>
      <c r="D30" s="1733">
        <v>220</v>
      </c>
      <c r="E30" s="1723">
        <v>15</v>
      </c>
      <c r="F30" s="1599">
        <v>15</v>
      </c>
      <c r="G30" s="1601">
        <v>1</v>
      </c>
      <c r="I30" s="1597" t="s">
        <v>6621</v>
      </c>
      <c r="J30" s="1731">
        <v>168</v>
      </c>
      <c r="K30" s="1733">
        <v>184</v>
      </c>
      <c r="L30" s="1723">
        <v>12</v>
      </c>
      <c r="M30" s="1733">
        <v>14</v>
      </c>
      <c r="N30" s="1601">
        <v>1</v>
      </c>
    </row>
    <row r="31" spans="2:14">
      <c r="B31" s="1597" t="s">
        <v>6622</v>
      </c>
      <c r="C31" s="1731">
        <v>206</v>
      </c>
      <c r="D31" s="1733">
        <v>234</v>
      </c>
      <c r="E31" s="1723">
        <v>15</v>
      </c>
      <c r="F31" s="1599">
        <v>15</v>
      </c>
      <c r="G31" s="1601">
        <v>1</v>
      </c>
      <c r="I31" s="1597" t="s">
        <v>6623</v>
      </c>
      <c r="J31" s="1731">
        <v>176</v>
      </c>
      <c r="K31" s="1733">
        <v>200</v>
      </c>
      <c r="L31" s="1723">
        <v>12</v>
      </c>
      <c r="M31" s="1733">
        <v>15</v>
      </c>
      <c r="N31" s="1601">
        <v>1</v>
      </c>
    </row>
    <row r="32" spans="2:14">
      <c r="B32" s="1597" t="s">
        <v>6624</v>
      </c>
      <c r="C32" s="1731">
        <v>220</v>
      </c>
      <c r="D32" s="1733">
        <v>248</v>
      </c>
      <c r="E32" s="1723">
        <v>15</v>
      </c>
      <c r="F32" s="1599">
        <v>15</v>
      </c>
      <c r="G32" s="1601">
        <v>1</v>
      </c>
      <c r="I32" s="1597" t="s">
        <v>6625</v>
      </c>
      <c r="J32" s="1731">
        <v>184</v>
      </c>
      <c r="K32" s="1733">
        <v>216</v>
      </c>
      <c r="L32" s="1723">
        <v>12</v>
      </c>
      <c r="M32" s="1733">
        <v>16</v>
      </c>
      <c r="N32" s="1601">
        <v>1</v>
      </c>
    </row>
    <row r="33" spans="2:14">
      <c r="B33" s="1597" t="s">
        <v>6626</v>
      </c>
      <c r="C33" s="1731">
        <v>234</v>
      </c>
      <c r="D33" s="1733">
        <v>262</v>
      </c>
      <c r="E33" s="1723">
        <v>15</v>
      </c>
      <c r="F33" s="1599">
        <v>15</v>
      </c>
      <c r="G33" s="1601">
        <v>1</v>
      </c>
      <c r="I33" s="1597" t="s">
        <v>6627</v>
      </c>
      <c r="J33" s="1731">
        <v>200</v>
      </c>
      <c r="K33" s="1733">
        <v>232</v>
      </c>
      <c r="L33" s="1723">
        <v>12</v>
      </c>
      <c r="M33" s="1733">
        <v>17</v>
      </c>
      <c r="N33" s="1601">
        <v>1</v>
      </c>
    </row>
    <row r="34" spans="2:14">
      <c r="B34" s="1597" t="s">
        <v>6628</v>
      </c>
      <c r="C34" s="1731" t="s">
        <v>7061</v>
      </c>
      <c r="D34" s="1733">
        <v>292</v>
      </c>
      <c r="E34" s="1731" t="s">
        <v>7061</v>
      </c>
      <c r="F34" s="1599">
        <v>15</v>
      </c>
      <c r="G34" s="1601">
        <v>2</v>
      </c>
      <c r="I34" s="1597" t="s">
        <v>6629</v>
      </c>
      <c r="J34" s="1731" t="s">
        <v>7061</v>
      </c>
      <c r="K34" s="1733">
        <v>248</v>
      </c>
      <c r="L34" s="1731" t="s">
        <v>7061</v>
      </c>
      <c r="M34" s="1733">
        <v>18</v>
      </c>
      <c r="N34" s="1601">
        <v>2</v>
      </c>
    </row>
    <row r="35" spans="2:14">
      <c r="B35" s="1597" t="s">
        <v>6630</v>
      </c>
      <c r="C35" s="1731" t="s">
        <v>7061</v>
      </c>
      <c r="D35" s="1733">
        <v>322</v>
      </c>
      <c r="E35" s="1731" t="s">
        <v>7061</v>
      </c>
      <c r="F35" s="1599">
        <v>15</v>
      </c>
      <c r="G35" s="1601">
        <v>3</v>
      </c>
      <c r="I35" s="1597" t="s">
        <v>6631</v>
      </c>
      <c r="J35" s="1731" t="s">
        <v>7061</v>
      </c>
      <c r="K35" s="1733">
        <v>264</v>
      </c>
      <c r="L35" s="1731" t="s">
        <v>7061</v>
      </c>
      <c r="M35" s="1733">
        <v>19</v>
      </c>
      <c r="N35" s="1601">
        <v>3</v>
      </c>
    </row>
    <row r="36" spans="2:14" ht="17.25" thickBot="1">
      <c r="B36" s="1602" t="s">
        <v>6632</v>
      </c>
      <c r="C36" s="1603" t="s">
        <v>7061</v>
      </c>
      <c r="D36" s="1735">
        <v>352</v>
      </c>
      <c r="E36" s="1603" t="s">
        <v>7061</v>
      </c>
      <c r="F36" s="1617">
        <v>15</v>
      </c>
      <c r="G36" s="1604">
        <v>4</v>
      </c>
      <c r="I36" s="1602" t="s">
        <v>6633</v>
      </c>
      <c r="J36" s="1603" t="s">
        <v>7061</v>
      </c>
      <c r="K36" s="1735">
        <v>280</v>
      </c>
      <c r="L36" s="1603" t="s">
        <v>7061</v>
      </c>
      <c r="M36" s="1735">
        <v>20</v>
      </c>
      <c r="N36" s="1604">
        <v>4</v>
      </c>
    </row>
    <row r="37" spans="2:14" ht="17.25" thickBot="1"/>
    <row r="38" spans="2:14" ht="17.25" thickBot="1">
      <c r="B38" s="1581" t="s">
        <v>7004</v>
      </c>
      <c r="C38" s="1582" t="s">
        <v>7005</v>
      </c>
      <c r="D38" s="1583" t="s">
        <v>7006</v>
      </c>
      <c r="E38" s="1583" t="s">
        <v>7007</v>
      </c>
      <c r="F38" s="1583" t="s">
        <v>7008</v>
      </c>
      <c r="G38" s="1584" t="s">
        <v>7009</v>
      </c>
      <c r="I38" s="1581" t="s">
        <v>7004</v>
      </c>
      <c r="J38" s="1582" t="s">
        <v>7005</v>
      </c>
      <c r="K38" s="1583" t="s">
        <v>7006</v>
      </c>
      <c r="L38" s="1583" t="s">
        <v>7007</v>
      </c>
      <c r="M38" s="1583" t="s">
        <v>7008</v>
      </c>
      <c r="N38" s="1584" t="s">
        <v>7009</v>
      </c>
    </row>
    <row r="39" spans="2:14">
      <c r="B39" s="1597" t="s">
        <v>7091</v>
      </c>
      <c r="C39" s="1598">
        <v>155</v>
      </c>
      <c r="D39" s="1599">
        <v>165</v>
      </c>
      <c r="E39" s="1723">
        <v>13</v>
      </c>
      <c r="F39" s="1599">
        <v>8</v>
      </c>
      <c r="G39" s="1600">
        <v>1</v>
      </c>
      <c r="I39" s="1597" t="s">
        <v>7092</v>
      </c>
      <c r="J39" s="1598">
        <v>133</v>
      </c>
      <c r="K39" s="1599">
        <v>167</v>
      </c>
      <c r="L39" s="1723">
        <v>16</v>
      </c>
      <c r="M39" s="1599">
        <v>16</v>
      </c>
      <c r="N39" s="1600">
        <v>1</v>
      </c>
    </row>
    <row r="40" spans="2:14">
      <c r="B40" s="1597" t="s">
        <v>6634</v>
      </c>
      <c r="C40" s="1731">
        <v>165</v>
      </c>
      <c r="D40" s="1733">
        <v>175</v>
      </c>
      <c r="E40" s="1723">
        <v>13</v>
      </c>
      <c r="F40" s="1733">
        <v>8</v>
      </c>
      <c r="G40" s="1601">
        <v>1</v>
      </c>
      <c r="I40" s="1597" t="s">
        <v>6635</v>
      </c>
      <c r="J40" s="1731">
        <v>150</v>
      </c>
      <c r="K40" s="1733">
        <v>184</v>
      </c>
      <c r="L40" s="1723">
        <v>15</v>
      </c>
      <c r="M40" s="1733">
        <v>16</v>
      </c>
      <c r="N40" s="1601">
        <v>1</v>
      </c>
    </row>
    <row r="41" spans="2:14">
      <c r="B41" s="1597" t="s">
        <v>6636</v>
      </c>
      <c r="C41" s="1731">
        <v>175</v>
      </c>
      <c r="D41" s="1733">
        <v>185</v>
      </c>
      <c r="E41" s="1723">
        <v>12</v>
      </c>
      <c r="F41" s="1733">
        <v>9</v>
      </c>
      <c r="G41" s="1601">
        <v>1</v>
      </c>
      <c r="I41" s="1597" t="s">
        <v>6637</v>
      </c>
      <c r="J41" s="1731">
        <v>167</v>
      </c>
      <c r="K41" s="1733">
        <v>201</v>
      </c>
      <c r="L41" s="1723">
        <v>14</v>
      </c>
      <c r="M41" s="1733">
        <v>17</v>
      </c>
      <c r="N41" s="1601">
        <v>1</v>
      </c>
    </row>
    <row r="42" spans="2:14">
      <c r="B42" s="1597" t="s">
        <v>6638</v>
      </c>
      <c r="C42" s="1731">
        <v>185</v>
      </c>
      <c r="D42" s="1733">
        <v>195</v>
      </c>
      <c r="E42" s="1723">
        <v>12</v>
      </c>
      <c r="F42" s="1733">
        <v>9</v>
      </c>
      <c r="G42" s="1601">
        <v>1</v>
      </c>
      <c r="I42" s="1597" t="s">
        <v>6639</v>
      </c>
      <c r="J42" s="1731">
        <v>184</v>
      </c>
      <c r="K42" s="1733">
        <v>218</v>
      </c>
      <c r="L42" s="1723">
        <v>13</v>
      </c>
      <c r="M42" s="1733">
        <v>17</v>
      </c>
      <c r="N42" s="1601">
        <v>1</v>
      </c>
    </row>
    <row r="43" spans="2:14">
      <c r="B43" s="1597" t="s">
        <v>6640</v>
      </c>
      <c r="C43" s="1731">
        <v>195</v>
      </c>
      <c r="D43" s="1733">
        <v>205</v>
      </c>
      <c r="E43" s="1723">
        <v>10</v>
      </c>
      <c r="F43" s="1733">
        <v>19</v>
      </c>
      <c r="G43" s="1601">
        <v>1</v>
      </c>
      <c r="I43" s="1597" t="s">
        <v>6641</v>
      </c>
      <c r="J43" s="1731">
        <v>201</v>
      </c>
      <c r="K43" s="1733">
        <v>235</v>
      </c>
      <c r="L43" s="1723">
        <v>12</v>
      </c>
      <c r="M43" s="1733">
        <v>18</v>
      </c>
      <c r="N43" s="1601">
        <v>1</v>
      </c>
    </row>
    <row r="44" spans="2:14">
      <c r="B44" s="1597" t="s">
        <v>6642</v>
      </c>
      <c r="C44" s="1731">
        <v>205</v>
      </c>
      <c r="D44" s="1733">
        <v>215</v>
      </c>
      <c r="E44" s="1723">
        <v>10</v>
      </c>
      <c r="F44" s="1733">
        <v>19</v>
      </c>
      <c r="G44" s="1601">
        <v>1</v>
      </c>
      <c r="I44" s="1597" t="s">
        <v>6643</v>
      </c>
      <c r="J44" s="1731">
        <v>218</v>
      </c>
      <c r="K44" s="1599">
        <v>252</v>
      </c>
      <c r="L44" s="1723">
        <v>12</v>
      </c>
      <c r="M44" s="1733">
        <v>18</v>
      </c>
      <c r="N44" s="1601">
        <v>1</v>
      </c>
    </row>
    <row r="45" spans="2:14">
      <c r="B45" s="1597" t="s">
        <v>6644</v>
      </c>
      <c r="C45" s="1731">
        <v>215</v>
      </c>
      <c r="D45" s="1733">
        <v>225</v>
      </c>
      <c r="E45" s="1723">
        <v>9</v>
      </c>
      <c r="F45" s="1733">
        <v>11</v>
      </c>
      <c r="G45" s="1601">
        <v>1</v>
      </c>
      <c r="I45" s="1597" t="s">
        <v>6645</v>
      </c>
      <c r="J45" s="1731">
        <v>235</v>
      </c>
      <c r="K45" s="1733">
        <v>269</v>
      </c>
      <c r="L45" s="1723">
        <v>11</v>
      </c>
      <c r="M45" s="1733">
        <v>19</v>
      </c>
      <c r="N45" s="1601">
        <v>1</v>
      </c>
    </row>
    <row r="46" spans="2:14">
      <c r="B46" s="1597" t="s">
        <v>6646</v>
      </c>
      <c r="C46" s="1731" t="s">
        <v>7061</v>
      </c>
      <c r="D46" s="1733">
        <v>240</v>
      </c>
      <c r="E46" s="1731" t="s">
        <v>7061</v>
      </c>
      <c r="F46" s="1733">
        <v>11</v>
      </c>
      <c r="G46" s="1601">
        <v>2</v>
      </c>
      <c r="I46" s="1597" t="s">
        <v>6647</v>
      </c>
      <c r="J46" s="1731" t="s">
        <v>7061</v>
      </c>
      <c r="K46" s="1733">
        <v>286</v>
      </c>
      <c r="L46" s="1731" t="s">
        <v>7061</v>
      </c>
      <c r="M46" s="1733">
        <v>19</v>
      </c>
      <c r="N46" s="1601">
        <v>2</v>
      </c>
    </row>
    <row r="47" spans="2:14">
      <c r="B47" s="1597" t="s">
        <v>6648</v>
      </c>
      <c r="C47" s="1731" t="s">
        <v>7061</v>
      </c>
      <c r="D47" s="1733">
        <v>255</v>
      </c>
      <c r="E47" s="1731" t="s">
        <v>7061</v>
      </c>
      <c r="F47" s="1733">
        <v>12</v>
      </c>
      <c r="G47" s="1601">
        <v>3</v>
      </c>
      <c r="I47" s="1597" t="s">
        <v>6649</v>
      </c>
      <c r="J47" s="1731" t="s">
        <v>7061</v>
      </c>
      <c r="K47" s="1733">
        <v>303</v>
      </c>
      <c r="L47" s="1731" t="s">
        <v>7061</v>
      </c>
      <c r="M47" s="1733">
        <v>20</v>
      </c>
      <c r="N47" s="1601">
        <v>3</v>
      </c>
    </row>
    <row r="48" spans="2:14" ht="17.25" thickBot="1">
      <c r="B48" s="1602" t="s">
        <v>6650</v>
      </c>
      <c r="C48" s="1603" t="s">
        <v>7061</v>
      </c>
      <c r="D48" s="1735">
        <v>270</v>
      </c>
      <c r="E48" s="1603" t="s">
        <v>7061</v>
      </c>
      <c r="F48" s="1735">
        <v>12</v>
      </c>
      <c r="G48" s="1604">
        <v>4</v>
      </c>
      <c r="I48" s="1602" t="s">
        <v>6651</v>
      </c>
      <c r="J48" s="1603" t="s">
        <v>7061</v>
      </c>
      <c r="K48" s="1735">
        <v>320</v>
      </c>
      <c r="L48" s="1603" t="s">
        <v>7061</v>
      </c>
      <c r="M48" s="1735">
        <v>20</v>
      </c>
      <c r="N48" s="1604">
        <v>4</v>
      </c>
    </row>
    <row r="49" spans="2:14" ht="17.25" thickBot="1"/>
    <row r="50" spans="2:14" ht="17.25" thickBot="1">
      <c r="B50" s="1581" t="s">
        <v>7004</v>
      </c>
      <c r="C50" s="1582" t="s">
        <v>7005</v>
      </c>
      <c r="D50" s="1583" t="s">
        <v>7006</v>
      </c>
      <c r="E50" s="1583" t="s">
        <v>7007</v>
      </c>
      <c r="F50" s="1583" t="s">
        <v>7008</v>
      </c>
      <c r="G50" s="1584" t="s">
        <v>7009</v>
      </c>
      <c r="I50" s="1581" t="s">
        <v>7004</v>
      </c>
      <c r="J50" s="1582" t="s">
        <v>7005</v>
      </c>
      <c r="K50" s="1583" t="s">
        <v>7006</v>
      </c>
      <c r="L50" s="1583" t="s">
        <v>7007</v>
      </c>
      <c r="M50" s="1583" t="s">
        <v>7008</v>
      </c>
      <c r="N50" s="1584" t="s">
        <v>7009</v>
      </c>
    </row>
    <row r="51" spans="2:14">
      <c r="B51" s="1597" t="s">
        <v>7093</v>
      </c>
      <c r="C51" s="1598">
        <v>163</v>
      </c>
      <c r="D51" s="1599">
        <v>180</v>
      </c>
      <c r="E51" s="1723">
        <v>9</v>
      </c>
      <c r="F51" s="1599">
        <v>8</v>
      </c>
      <c r="G51" s="1600">
        <v>1</v>
      </c>
      <c r="I51" s="1597" t="s">
        <v>7094</v>
      </c>
      <c r="J51" s="1598">
        <v>125</v>
      </c>
      <c r="K51" s="1599">
        <v>145</v>
      </c>
      <c r="L51" s="1723">
        <v>16</v>
      </c>
      <c r="M51" s="1599">
        <v>17</v>
      </c>
      <c r="N51" s="1600">
        <v>1</v>
      </c>
    </row>
    <row r="52" spans="2:14">
      <c r="B52" s="1597" t="s">
        <v>6652</v>
      </c>
      <c r="C52" s="1731">
        <v>180</v>
      </c>
      <c r="D52" s="1733">
        <v>214</v>
      </c>
      <c r="E52" s="1723">
        <v>10</v>
      </c>
      <c r="F52" s="1733">
        <v>9</v>
      </c>
      <c r="G52" s="1601">
        <v>1</v>
      </c>
      <c r="I52" s="1597" t="s">
        <v>6653</v>
      </c>
      <c r="J52" s="1731">
        <v>145</v>
      </c>
      <c r="K52" s="1733">
        <v>185</v>
      </c>
      <c r="L52" s="1723">
        <v>15</v>
      </c>
      <c r="M52" s="1733">
        <v>17</v>
      </c>
      <c r="N52" s="1601">
        <v>1</v>
      </c>
    </row>
    <row r="53" spans="2:14">
      <c r="B53" s="1597" t="s">
        <v>6654</v>
      </c>
      <c r="C53" s="1731">
        <v>197</v>
      </c>
      <c r="D53" s="1733">
        <v>231</v>
      </c>
      <c r="E53" s="1723">
        <v>10</v>
      </c>
      <c r="F53" s="1733">
        <v>19</v>
      </c>
      <c r="G53" s="1601">
        <v>1</v>
      </c>
      <c r="I53" s="1597" t="s">
        <v>6655</v>
      </c>
      <c r="J53" s="1731">
        <v>165</v>
      </c>
      <c r="K53" s="1733">
        <v>205</v>
      </c>
      <c r="L53" s="1723">
        <v>14</v>
      </c>
      <c r="M53" s="1733">
        <v>16</v>
      </c>
      <c r="N53" s="1601">
        <v>1</v>
      </c>
    </row>
    <row r="54" spans="2:14">
      <c r="B54" s="1597" t="s">
        <v>6656</v>
      </c>
      <c r="C54" s="1731">
        <v>214</v>
      </c>
      <c r="D54" s="1733">
        <v>248</v>
      </c>
      <c r="E54" s="1723">
        <v>12</v>
      </c>
      <c r="F54" s="1733">
        <v>11</v>
      </c>
      <c r="G54" s="1601">
        <v>1</v>
      </c>
      <c r="I54" s="1597" t="s">
        <v>6657</v>
      </c>
      <c r="J54" s="1731">
        <v>185</v>
      </c>
      <c r="K54" s="1733">
        <v>225</v>
      </c>
      <c r="L54" s="1723">
        <v>13</v>
      </c>
      <c r="M54" s="1733">
        <v>16</v>
      </c>
      <c r="N54" s="1601">
        <v>1</v>
      </c>
    </row>
    <row r="55" spans="2:14">
      <c r="B55" s="1597" t="s">
        <v>6658</v>
      </c>
      <c r="C55" s="1731">
        <v>231</v>
      </c>
      <c r="D55" s="1733">
        <v>265</v>
      </c>
      <c r="E55" s="1723">
        <v>12</v>
      </c>
      <c r="F55" s="1733">
        <v>12</v>
      </c>
      <c r="G55" s="1601">
        <v>1</v>
      </c>
      <c r="I55" s="1597" t="s">
        <v>6659</v>
      </c>
      <c r="J55" s="1731">
        <v>205</v>
      </c>
      <c r="K55" s="1733">
        <v>245</v>
      </c>
      <c r="L55" s="1723">
        <v>12</v>
      </c>
      <c r="M55" s="1733">
        <v>15</v>
      </c>
      <c r="N55" s="1601">
        <v>1</v>
      </c>
    </row>
    <row r="56" spans="2:14">
      <c r="B56" s="1597" t="s">
        <v>6660</v>
      </c>
      <c r="C56" s="1731">
        <v>248</v>
      </c>
      <c r="D56" s="1733">
        <v>282</v>
      </c>
      <c r="E56" s="1723">
        <v>13</v>
      </c>
      <c r="F56" s="1733">
        <v>13</v>
      </c>
      <c r="G56" s="1601">
        <v>1</v>
      </c>
      <c r="I56" s="1597" t="s">
        <v>6661</v>
      </c>
      <c r="J56" s="1731">
        <v>225</v>
      </c>
      <c r="K56" s="1733">
        <v>265</v>
      </c>
      <c r="L56" s="1723">
        <v>12</v>
      </c>
      <c r="M56" s="1733">
        <v>15</v>
      </c>
      <c r="N56" s="1601">
        <v>1</v>
      </c>
    </row>
    <row r="57" spans="2:14">
      <c r="B57" s="1597" t="s">
        <v>6662</v>
      </c>
      <c r="C57" s="1731">
        <v>265</v>
      </c>
      <c r="D57" s="1733">
        <v>299</v>
      </c>
      <c r="E57" s="1723">
        <v>13</v>
      </c>
      <c r="F57" s="1733">
        <v>14</v>
      </c>
      <c r="G57" s="1601">
        <v>1</v>
      </c>
      <c r="I57" s="1597" t="s">
        <v>6663</v>
      </c>
      <c r="J57" s="1731">
        <v>245</v>
      </c>
      <c r="K57" s="1733">
        <v>285</v>
      </c>
      <c r="L57" s="1723">
        <v>11</v>
      </c>
      <c r="M57" s="1733">
        <v>14</v>
      </c>
      <c r="N57" s="1601">
        <v>1</v>
      </c>
    </row>
    <row r="58" spans="2:14">
      <c r="B58" s="1597" t="s">
        <v>6664</v>
      </c>
      <c r="C58" s="1731" t="s">
        <v>7061</v>
      </c>
      <c r="D58" s="1733">
        <v>326</v>
      </c>
      <c r="E58" s="1731" t="s">
        <v>7061</v>
      </c>
      <c r="F58" s="1733">
        <v>15</v>
      </c>
      <c r="G58" s="1601">
        <v>2</v>
      </c>
      <c r="I58" s="1597" t="s">
        <v>6665</v>
      </c>
      <c r="J58" s="1731" t="s">
        <v>7061</v>
      </c>
      <c r="K58" s="1733">
        <v>305</v>
      </c>
      <c r="L58" s="1731" t="s">
        <v>7061</v>
      </c>
      <c r="M58" s="1733">
        <v>14</v>
      </c>
      <c r="N58" s="1601">
        <v>2</v>
      </c>
    </row>
    <row r="59" spans="2:14">
      <c r="B59" s="1597" t="s">
        <v>6666</v>
      </c>
      <c r="C59" s="1731" t="s">
        <v>7061</v>
      </c>
      <c r="D59" s="1733">
        <v>333</v>
      </c>
      <c r="E59" s="1731" t="s">
        <v>7061</v>
      </c>
      <c r="F59" s="1733">
        <v>16</v>
      </c>
      <c r="G59" s="1601">
        <v>3</v>
      </c>
      <c r="I59" s="1597" t="s">
        <v>6667</v>
      </c>
      <c r="J59" s="1731" t="s">
        <v>7061</v>
      </c>
      <c r="K59" s="1733">
        <v>325</v>
      </c>
      <c r="L59" s="1731" t="s">
        <v>7061</v>
      </c>
      <c r="M59" s="1733">
        <v>13</v>
      </c>
      <c r="N59" s="1601">
        <v>3</v>
      </c>
    </row>
    <row r="60" spans="2:14" ht="17.25" thickBot="1">
      <c r="B60" s="1602" t="s">
        <v>6668</v>
      </c>
      <c r="C60" s="1603" t="s">
        <v>7061</v>
      </c>
      <c r="D60" s="1735">
        <v>350</v>
      </c>
      <c r="E60" s="1603" t="s">
        <v>7061</v>
      </c>
      <c r="F60" s="1735">
        <v>17</v>
      </c>
      <c r="G60" s="1604">
        <v>4</v>
      </c>
      <c r="I60" s="1602" t="s">
        <v>6669</v>
      </c>
      <c r="J60" s="1603" t="s">
        <v>7061</v>
      </c>
      <c r="K60" s="1735">
        <v>345</v>
      </c>
      <c r="L60" s="1603" t="s">
        <v>7061</v>
      </c>
      <c r="M60" s="1735">
        <v>13</v>
      </c>
      <c r="N60" s="1604">
        <v>4</v>
      </c>
    </row>
    <row r="61" spans="2:14" ht="17.25" thickBot="1"/>
    <row r="62" spans="2:14" ht="17.25" thickBot="1">
      <c r="B62" s="1581" t="s">
        <v>7004</v>
      </c>
      <c r="C62" s="1582" t="s">
        <v>7005</v>
      </c>
      <c r="D62" s="1583" t="s">
        <v>7006</v>
      </c>
      <c r="E62" s="1583" t="s">
        <v>7007</v>
      </c>
      <c r="F62" s="1583" t="s">
        <v>7008</v>
      </c>
      <c r="G62" s="1584" t="s">
        <v>7009</v>
      </c>
      <c r="I62" s="1581" t="s">
        <v>7004</v>
      </c>
      <c r="J62" s="1582" t="s">
        <v>7005</v>
      </c>
      <c r="K62" s="1583" t="s">
        <v>7006</v>
      </c>
      <c r="L62" s="1583" t="s">
        <v>7007</v>
      </c>
      <c r="M62" s="1583" t="s">
        <v>7008</v>
      </c>
      <c r="N62" s="1584" t="s">
        <v>7009</v>
      </c>
    </row>
    <row r="63" spans="2:14">
      <c r="B63" s="1597" t="s">
        <v>7069</v>
      </c>
      <c r="C63" s="1598">
        <v>127</v>
      </c>
      <c r="D63" s="1599">
        <v>135</v>
      </c>
      <c r="E63" s="1723">
        <v>5</v>
      </c>
      <c r="F63" s="1733">
        <v>10</v>
      </c>
      <c r="G63" s="1600">
        <v>1</v>
      </c>
      <c r="I63" s="1597" t="s">
        <v>7095</v>
      </c>
      <c r="J63" s="1598">
        <v>160</v>
      </c>
      <c r="K63" s="1599">
        <v>200</v>
      </c>
      <c r="L63" s="1723">
        <v>13</v>
      </c>
      <c r="M63" s="1599">
        <v>16</v>
      </c>
      <c r="N63" s="1600">
        <v>1</v>
      </c>
    </row>
    <row r="64" spans="2:14">
      <c r="B64" s="1597" t="s">
        <v>6505</v>
      </c>
      <c r="C64" s="1731">
        <v>135</v>
      </c>
      <c r="D64" s="1733">
        <v>151</v>
      </c>
      <c r="E64" s="1723">
        <v>4</v>
      </c>
      <c r="F64" s="1599">
        <v>10</v>
      </c>
      <c r="G64" s="1601">
        <v>1</v>
      </c>
      <c r="I64" s="1597" t="s">
        <v>6670</v>
      </c>
      <c r="J64" s="1731">
        <v>190</v>
      </c>
      <c r="K64" s="1733">
        <v>210</v>
      </c>
      <c r="L64" s="1723">
        <v>13</v>
      </c>
      <c r="M64" s="1733">
        <v>16</v>
      </c>
      <c r="N64" s="1601">
        <v>1</v>
      </c>
    </row>
    <row r="65" spans="2:14">
      <c r="B65" s="1597" t="s">
        <v>6507</v>
      </c>
      <c r="C65" s="1731">
        <v>143</v>
      </c>
      <c r="D65" s="1733">
        <v>159</v>
      </c>
      <c r="E65" s="1723">
        <v>4</v>
      </c>
      <c r="F65" s="1599">
        <v>10</v>
      </c>
      <c r="G65" s="1601">
        <v>1</v>
      </c>
      <c r="I65" s="1597" t="s">
        <v>6671</v>
      </c>
      <c r="J65" s="1731">
        <v>200</v>
      </c>
      <c r="K65" s="1733">
        <v>220</v>
      </c>
      <c r="L65" s="1723">
        <v>12</v>
      </c>
      <c r="M65" s="1733">
        <v>17</v>
      </c>
      <c r="N65" s="1601">
        <v>1</v>
      </c>
    </row>
    <row r="66" spans="2:14">
      <c r="B66" s="1597" t="s">
        <v>6509</v>
      </c>
      <c r="C66" s="1731">
        <v>151</v>
      </c>
      <c r="D66" s="1733">
        <v>167</v>
      </c>
      <c r="E66" s="1723">
        <v>4</v>
      </c>
      <c r="F66" s="1599">
        <v>10</v>
      </c>
      <c r="G66" s="1601">
        <v>1</v>
      </c>
      <c r="I66" s="1597" t="s">
        <v>6672</v>
      </c>
      <c r="J66" s="1731">
        <v>210</v>
      </c>
      <c r="K66" s="1733">
        <v>230</v>
      </c>
      <c r="L66" s="1723">
        <v>12</v>
      </c>
      <c r="M66" s="1733">
        <v>17</v>
      </c>
      <c r="N66" s="1601">
        <v>1</v>
      </c>
    </row>
    <row r="67" spans="2:14">
      <c r="B67" s="1597" t="s">
        <v>6511</v>
      </c>
      <c r="C67" s="1731">
        <v>159</v>
      </c>
      <c r="D67" s="1733">
        <v>175</v>
      </c>
      <c r="E67" s="1723">
        <v>3</v>
      </c>
      <c r="F67" s="1599">
        <v>10</v>
      </c>
      <c r="G67" s="1601">
        <v>1</v>
      </c>
      <c r="I67" s="1597" t="s">
        <v>6673</v>
      </c>
      <c r="J67" s="1731">
        <v>220</v>
      </c>
      <c r="K67" s="1733">
        <v>240</v>
      </c>
      <c r="L67" s="1723">
        <v>10</v>
      </c>
      <c r="M67" s="1733">
        <v>18</v>
      </c>
      <c r="N67" s="1601">
        <v>1</v>
      </c>
    </row>
    <row r="68" spans="2:14">
      <c r="B68" s="1597" t="s">
        <v>6513</v>
      </c>
      <c r="C68" s="1731">
        <v>167</v>
      </c>
      <c r="D68" s="1733">
        <v>183</v>
      </c>
      <c r="E68" s="1723">
        <v>3</v>
      </c>
      <c r="F68" s="1599">
        <v>10</v>
      </c>
      <c r="G68" s="1601">
        <v>1</v>
      </c>
      <c r="I68" s="1597" t="s">
        <v>6674</v>
      </c>
      <c r="J68" s="1731">
        <v>230</v>
      </c>
      <c r="K68" s="1733">
        <v>250</v>
      </c>
      <c r="L68" s="1723">
        <v>10</v>
      </c>
      <c r="M68" s="1733">
        <v>18</v>
      </c>
      <c r="N68" s="1601">
        <v>1</v>
      </c>
    </row>
    <row r="69" spans="2:14">
      <c r="B69" s="1597" t="s">
        <v>6515</v>
      </c>
      <c r="C69" s="1731">
        <v>175</v>
      </c>
      <c r="D69" s="1733">
        <v>191</v>
      </c>
      <c r="E69" s="1723">
        <v>2</v>
      </c>
      <c r="F69" s="1599">
        <v>10</v>
      </c>
      <c r="G69" s="1601">
        <v>1</v>
      </c>
      <c r="I69" s="1597" t="s">
        <v>6675</v>
      </c>
      <c r="J69" s="1731">
        <v>240</v>
      </c>
      <c r="K69" s="1733">
        <v>260</v>
      </c>
      <c r="L69" s="1723">
        <v>9</v>
      </c>
      <c r="M69" s="1733">
        <v>19</v>
      </c>
      <c r="N69" s="1601">
        <v>1</v>
      </c>
    </row>
    <row r="70" spans="2:14">
      <c r="B70" s="1597" t="s">
        <v>6517</v>
      </c>
      <c r="C70" s="1731" t="s">
        <v>7061</v>
      </c>
      <c r="D70" s="1733">
        <v>199</v>
      </c>
      <c r="E70" s="1731" t="s">
        <v>7061</v>
      </c>
      <c r="F70" s="1599">
        <v>10</v>
      </c>
      <c r="G70" s="1601">
        <v>2</v>
      </c>
      <c r="I70" s="1597" t="s">
        <v>6676</v>
      </c>
      <c r="J70" s="1731" t="s">
        <v>7061</v>
      </c>
      <c r="K70" s="1733">
        <v>280</v>
      </c>
      <c r="L70" s="1731" t="s">
        <v>7061</v>
      </c>
      <c r="M70" s="1733">
        <v>19</v>
      </c>
      <c r="N70" s="1601">
        <v>2</v>
      </c>
    </row>
    <row r="71" spans="2:14">
      <c r="B71" s="1597" t="s">
        <v>6519</v>
      </c>
      <c r="C71" s="1731" t="s">
        <v>7061</v>
      </c>
      <c r="D71" s="1733">
        <v>207</v>
      </c>
      <c r="E71" s="1731" t="s">
        <v>7061</v>
      </c>
      <c r="F71" s="1599">
        <v>10</v>
      </c>
      <c r="G71" s="1601">
        <v>3</v>
      </c>
      <c r="I71" s="1597" t="s">
        <v>6677</v>
      </c>
      <c r="J71" s="1731" t="s">
        <v>7061</v>
      </c>
      <c r="K71" s="1733">
        <v>300</v>
      </c>
      <c r="L71" s="1731" t="s">
        <v>7061</v>
      </c>
      <c r="M71" s="1733">
        <v>20</v>
      </c>
      <c r="N71" s="1601">
        <v>3</v>
      </c>
    </row>
    <row r="72" spans="2:14" ht="17.25" thickBot="1">
      <c r="B72" s="1602" t="s">
        <v>6521</v>
      </c>
      <c r="C72" s="1603" t="s">
        <v>7061</v>
      </c>
      <c r="D72" s="1735">
        <v>215</v>
      </c>
      <c r="E72" s="1603" t="s">
        <v>7061</v>
      </c>
      <c r="F72" s="1617">
        <v>10</v>
      </c>
      <c r="G72" s="1604">
        <v>4</v>
      </c>
      <c r="I72" s="1602" t="s">
        <v>6678</v>
      </c>
      <c r="J72" s="1603" t="s">
        <v>7061</v>
      </c>
      <c r="K72" s="1735">
        <v>320</v>
      </c>
      <c r="L72" s="1603" t="s">
        <v>7061</v>
      </c>
      <c r="M72" s="1735">
        <v>20</v>
      </c>
      <c r="N72" s="1604">
        <v>4</v>
      </c>
    </row>
  </sheetData>
  <phoneticPr fontId="6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201"/>
  <sheetViews>
    <sheetView zoomScale="85" zoomScaleNormal="85" workbookViewId="0"/>
  </sheetViews>
  <sheetFormatPr defaultRowHeight="16.5"/>
  <cols>
    <col min="1" max="1" width="20.5" customWidth="1"/>
    <col min="2" max="2" width="14.125" style="1571" bestFit="1" customWidth="1"/>
    <col min="3" max="3" width="14.125" style="1571" customWidth="1"/>
    <col min="4" max="4" width="14.625" bestFit="1" customWidth="1"/>
    <col min="5" max="5" width="10.375" bestFit="1" customWidth="1"/>
    <col min="6" max="6" width="19" customWidth="1"/>
    <col min="7" max="7" width="19" bestFit="1" customWidth="1"/>
    <col min="8" max="8" width="29.875" style="1571" bestFit="1" customWidth="1"/>
    <col min="9" max="9" width="29.125" style="1571" bestFit="1" customWidth="1"/>
    <col min="10" max="11" width="10.375" style="1531" bestFit="1" customWidth="1"/>
    <col min="12" max="12" width="10.625" style="1531" bestFit="1" customWidth="1"/>
    <col min="13" max="13" width="9.625" style="1531" bestFit="1" customWidth="1"/>
    <col min="14" max="15" width="11.625" bestFit="1" customWidth="1"/>
    <col min="16" max="17" width="7.125" bestFit="1" customWidth="1"/>
  </cols>
  <sheetData>
    <row r="1" spans="1:17" ht="40.5">
      <c r="A1" s="1533" t="s">
        <v>5993</v>
      </c>
      <c r="B1" s="1534" t="s">
        <v>5994</v>
      </c>
      <c r="C1" s="1534" t="s">
        <v>5995</v>
      </c>
      <c r="D1" s="1533" t="s">
        <v>5996</v>
      </c>
      <c r="E1" s="1534" t="s">
        <v>5997</v>
      </c>
      <c r="F1" s="1534" t="s">
        <v>5998</v>
      </c>
      <c r="G1" s="1535" t="s">
        <v>5999</v>
      </c>
      <c r="H1" s="1536" t="s">
        <v>6000</v>
      </c>
      <c r="I1" s="1536" t="s">
        <v>6001</v>
      </c>
      <c r="J1" s="1534" t="s">
        <v>6002</v>
      </c>
      <c r="K1" s="1534" t="s">
        <v>6003</v>
      </c>
      <c r="L1" s="1768" t="s">
        <v>7128</v>
      </c>
      <c r="M1" s="1768" t="s">
        <v>7129</v>
      </c>
      <c r="N1" s="1537" t="s">
        <v>6004</v>
      </c>
      <c r="O1" s="1537" t="s">
        <v>6005</v>
      </c>
      <c r="P1" s="1767" t="s">
        <v>7126</v>
      </c>
      <c r="Q1" s="1767" t="s">
        <v>7127</v>
      </c>
    </row>
    <row r="2" spans="1:17">
      <c r="A2" s="1538" t="s">
        <v>6006</v>
      </c>
      <c r="B2" s="1539">
        <v>2000</v>
      </c>
      <c r="C2" s="1539" t="s">
        <v>5365</v>
      </c>
      <c r="D2" s="1540">
        <v>4000</v>
      </c>
      <c r="E2" s="1541">
        <v>1.0549999999999999</v>
      </c>
      <c r="F2" s="1542">
        <v>560000</v>
      </c>
      <c r="G2" s="1543">
        <v>1260000</v>
      </c>
      <c r="H2" s="1544">
        <f>G2/F2</f>
        <v>2.25</v>
      </c>
      <c r="I2" s="1545">
        <f t="shared" ref="I2:I65" si="0">G2/D2</f>
        <v>315</v>
      </c>
      <c r="J2" s="1546">
        <v>1</v>
      </c>
      <c r="K2" s="1546">
        <v>1</v>
      </c>
      <c r="L2" s="1546">
        <v>500</v>
      </c>
      <c r="M2" s="1546">
        <v>500</v>
      </c>
      <c r="N2" s="1547">
        <v>1</v>
      </c>
      <c r="O2" s="1547">
        <v>1</v>
      </c>
      <c r="P2" s="1772">
        <v>500</v>
      </c>
      <c r="Q2" s="1772">
        <v>500</v>
      </c>
    </row>
    <row r="3" spans="1:17">
      <c r="A3" s="1548" t="s">
        <v>6007</v>
      </c>
      <c r="B3" s="1549">
        <v>2310</v>
      </c>
      <c r="C3" s="1550">
        <f>B3/B2</f>
        <v>1.155</v>
      </c>
      <c r="D3" s="1551">
        <f t="shared" ref="D3:D66" si="1">D2*E2</f>
        <v>4220</v>
      </c>
      <c r="E3" s="1552">
        <v>1.0549999999999999</v>
      </c>
      <c r="F3" s="1553">
        <v>646800</v>
      </c>
      <c r="G3" s="1554">
        <v>1329300</v>
      </c>
      <c r="H3" s="1555">
        <f t="shared" ref="H3:H66" si="2">G3/F3</f>
        <v>2.0551948051948052</v>
      </c>
      <c r="I3" s="1556">
        <f t="shared" si="0"/>
        <v>315</v>
      </c>
      <c r="J3" s="1557">
        <v>1</v>
      </c>
      <c r="K3" s="1557">
        <v>1</v>
      </c>
      <c r="L3" s="1769">
        <v>531</v>
      </c>
      <c r="M3" s="1769">
        <v>555</v>
      </c>
      <c r="N3" s="1558">
        <v>1</v>
      </c>
      <c r="O3" s="1558">
        <v>1</v>
      </c>
      <c r="P3" s="1772">
        <v>518</v>
      </c>
      <c r="Q3" s="1772">
        <v>514</v>
      </c>
    </row>
    <row r="4" spans="1:17">
      <c r="A4" s="1548" t="s">
        <v>1618</v>
      </c>
      <c r="B4" s="1549">
        <v>2668</v>
      </c>
      <c r="C4" s="1559">
        <f t="shared" ref="C4:C67" si="3">B4/B3</f>
        <v>1.154978354978355</v>
      </c>
      <c r="D4" s="1551">
        <f t="shared" si="1"/>
        <v>4452.0999999999995</v>
      </c>
      <c r="E4" s="1552">
        <v>1.0549999999999999</v>
      </c>
      <c r="F4" s="1553">
        <v>747040</v>
      </c>
      <c r="G4" s="1554">
        <v>1402380</v>
      </c>
      <c r="H4" s="1555">
        <f t="shared" si="2"/>
        <v>1.877248875562219</v>
      </c>
      <c r="I4" s="1556">
        <f t="shared" si="0"/>
        <v>314.99292468722626</v>
      </c>
      <c r="J4" s="1557">
        <v>1</v>
      </c>
      <c r="K4" s="1557">
        <v>1</v>
      </c>
      <c r="L4" s="1769">
        <v>563.9</v>
      </c>
      <c r="M4" s="1769">
        <v>616.1</v>
      </c>
      <c r="N4" s="1558">
        <v>1</v>
      </c>
      <c r="O4" s="1558">
        <v>1</v>
      </c>
      <c r="P4" s="1772">
        <v>536</v>
      </c>
      <c r="Q4" s="1772">
        <v>527</v>
      </c>
    </row>
    <row r="5" spans="1:17">
      <c r="A5" s="1548" t="s">
        <v>6008</v>
      </c>
      <c r="B5" s="1549">
        <v>3081</v>
      </c>
      <c r="C5" s="1559">
        <f t="shared" si="3"/>
        <v>1.1547976011994003</v>
      </c>
      <c r="D5" s="1551">
        <f t="shared" si="1"/>
        <v>4696.9654999999993</v>
      </c>
      <c r="E5" s="1552">
        <v>1.0549999999999999</v>
      </c>
      <c r="F5" s="1553">
        <v>862680</v>
      </c>
      <c r="G5" s="1554">
        <v>1479555</v>
      </c>
      <c r="H5" s="1555">
        <f t="shared" si="2"/>
        <v>1.7150681596884128</v>
      </c>
      <c r="I5" s="1556">
        <f t="shared" si="0"/>
        <v>315.00231372787391</v>
      </c>
      <c r="J5" s="1557">
        <v>1</v>
      </c>
      <c r="K5" s="1557">
        <v>1</v>
      </c>
      <c r="L5" s="1769">
        <v>598.9</v>
      </c>
      <c r="M5" s="1769">
        <v>683.8</v>
      </c>
      <c r="N5" s="1558">
        <v>1</v>
      </c>
      <c r="O5" s="1558">
        <v>1</v>
      </c>
      <c r="P5" s="1772">
        <v>554</v>
      </c>
      <c r="Q5" s="1772">
        <v>542</v>
      </c>
    </row>
    <row r="6" spans="1:17">
      <c r="A6" s="1548" t="s">
        <v>6009</v>
      </c>
      <c r="B6" s="1549">
        <v>3558</v>
      </c>
      <c r="C6" s="1559">
        <f t="shared" si="3"/>
        <v>1.1548198636806233</v>
      </c>
      <c r="D6" s="1551">
        <f t="shared" si="1"/>
        <v>4955.2986024999991</v>
      </c>
      <c r="E6" s="1552">
        <v>1.0549999999999999</v>
      </c>
      <c r="F6" s="1553">
        <v>996240</v>
      </c>
      <c r="G6" s="1554">
        <v>1560825</v>
      </c>
      <c r="H6" s="1555">
        <f t="shared" si="2"/>
        <v>1.5667158516020236</v>
      </c>
      <c r="I6" s="1556">
        <f t="shared" si="0"/>
        <v>314.98101834116471</v>
      </c>
      <c r="J6" s="1557">
        <v>1</v>
      </c>
      <c r="K6" s="1557">
        <v>1</v>
      </c>
      <c r="L6" s="1769">
        <v>636</v>
      </c>
      <c r="M6" s="1769">
        <v>759</v>
      </c>
      <c r="N6" s="1558">
        <v>1</v>
      </c>
      <c r="O6" s="1558">
        <v>1</v>
      </c>
      <c r="P6" s="1772">
        <v>574</v>
      </c>
      <c r="Q6" s="1772">
        <v>556</v>
      </c>
    </row>
    <row r="7" spans="1:17">
      <c r="A7" s="1548" t="s">
        <v>6010</v>
      </c>
      <c r="B7" s="1549">
        <v>4109</v>
      </c>
      <c r="C7" s="1559">
        <f t="shared" si="3"/>
        <v>1.1548622821810006</v>
      </c>
      <c r="D7" s="1551">
        <f t="shared" si="1"/>
        <v>5227.8400256374989</v>
      </c>
      <c r="E7" s="1552">
        <v>1.0549999999999999</v>
      </c>
      <c r="F7" s="1553">
        <v>1150520</v>
      </c>
      <c r="G7" s="1554">
        <v>1646820</v>
      </c>
      <c r="H7" s="1555">
        <f t="shared" si="2"/>
        <v>1.4313701630567048</v>
      </c>
      <c r="I7" s="1556">
        <f t="shared" si="0"/>
        <v>315.00963914808807</v>
      </c>
      <c r="J7" s="1557">
        <v>1</v>
      </c>
      <c r="K7" s="1557">
        <v>1</v>
      </c>
      <c r="L7" s="1769">
        <v>675.4</v>
      </c>
      <c r="M7" s="1769">
        <v>842.5</v>
      </c>
      <c r="N7" s="1558">
        <v>1</v>
      </c>
      <c r="O7" s="1558">
        <v>1</v>
      </c>
      <c r="P7" s="1772">
        <v>594</v>
      </c>
      <c r="Q7" s="1772">
        <v>571</v>
      </c>
    </row>
    <row r="8" spans="1:17">
      <c r="A8" s="1548" t="s">
        <v>6011</v>
      </c>
      <c r="B8" s="1549">
        <v>4745</v>
      </c>
      <c r="C8" s="1559">
        <f t="shared" si="3"/>
        <v>1.1547821854465807</v>
      </c>
      <c r="D8" s="1551">
        <f t="shared" si="1"/>
        <v>5515.3712270475608</v>
      </c>
      <c r="E8" s="1552">
        <v>1.0549999999999999</v>
      </c>
      <c r="F8" s="1553">
        <v>1328600</v>
      </c>
      <c r="G8" s="1554">
        <v>1737225</v>
      </c>
      <c r="H8" s="1555">
        <f t="shared" si="2"/>
        <v>1.3075605900948366</v>
      </c>
      <c r="I8" s="1556">
        <f t="shared" si="0"/>
        <v>314.9787980690387</v>
      </c>
      <c r="J8" s="1557">
        <v>1</v>
      </c>
      <c r="K8" s="1557">
        <v>1</v>
      </c>
      <c r="L8" s="1769">
        <v>717.3</v>
      </c>
      <c r="M8" s="1769">
        <v>935.2</v>
      </c>
      <c r="N8" s="1558">
        <v>1</v>
      </c>
      <c r="O8" s="1558">
        <v>1</v>
      </c>
      <c r="P8" s="1772">
        <v>615</v>
      </c>
      <c r="Q8" s="1772">
        <v>587</v>
      </c>
    </row>
    <row r="9" spans="1:17">
      <c r="A9" s="1548" t="s">
        <v>6012</v>
      </c>
      <c r="B9" s="1549">
        <v>5480</v>
      </c>
      <c r="C9" s="1559">
        <f t="shared" si="3"/>
        <v>1.1548998946259221</v>
      </c>
      <c r="D9" s="1560">
        <f t="shared" si="1"/>
        <v>5818.7166445351759</v>
      </c>
      <c r="E9" s="1552">
        <v>1.0549999999999999</v>
      </c>
      <c r="F9" s="1553">
        <v>1534400</v>
      </c>
      <c r="G9" s="1554">
        <v>1832985</v>
      </c>
      <c r="H9" s="1555">
        <f t="shared" si="2"/>
        <v>1.1945939781021897</v>
      </c>
      <c r="I9" s="1556">
        <f t="shared" si="0"/>
        <v>315.01533963189348</v>
      </c>
      <c r="J9" s="1557">
        <v>1</v>
      </c>
      <c r="K9" s="1557">
        <v>1</v>
      </c>
      <c r="L9" s="1769">
        <v>761.8</v>
      </c>
      <c r="M9" s="1769">
        <v>1038.0999999999999</v>
      </c>
      <c r="N9" s="1558">
        <v>1</v>
      </c>
      <c r="O9" s="1558">
        <v>1</v>
      </c>
      <c r="P9" s="1772">
        <v>636</v>
      </c>
      <c r="Q9" s="1772">
        <v>603</v>
      </c>
    </row>
    <row r="10" spans="1:17">
      <c r="A10" s="1548" t="s">
        <v>6013</v>
      </c>
      <c r="B10" s="1549">
        <v>6329</v>
      </c>
      <c r="C10" s="1559">
        <f t="shared" si="3"/>
        <v>1.1549270072992701</v>
      </c>
      <c r="D10" s="1560">
        <f t="shared" si="1"/>
        <v>6138.7460599846099</v>
      </c>
      <c r="E10" s="1552">
        <v>1.0549999999999999</v>
      </c>
      <c r="F10" s="1553">
        <v>1772120</v>
      </c>
      <c r="G10" s="1554">
        <v>1933785</v>
      </c>
      <c r="H10" s="1555">
        <f t="shared" si="2"/>
        <v>1.0912268920840575</v>
      </c>
      <c r="I10" s="1556">
        <f t="shared" si="0"/>
        <v>315.01303052839557</v>
      </c>
      <c r="J10" s="1557">
        <v>1</v>
      </c>
      <c r="K10" s="1557">
        <v>1</v>
      </c>
      <c r="L10" s="1769">
        <v>809</v>
      </c>
      <c r="M10" s="1769">
        <v>1152.3</v>
      </c>
      <c r="N10" s="1558">
        <v>1</v>
      </c>
      <c r="O10" s="1558">
        <v>1</v>
      </c>
      <c r="P10" s="1772">
        <v>658</v>
      </c>
      <c r="Q10" s="1772">
        <v>619</v>
      </c>
    </row>
    <row r="11" spans="1:17">
      <c r="A11" s="1548" t="s">
        <v>6014</v>
      </c>
      <c r="B11" s="1549">
        <v>7100</v>
      </c>
      <c r="C11" s="1559">
        <f t="shared" si="3"/>
        <v>1.1218201927634697</v>
      </c>
      <c r="D11" s="1560">
        <f t="shared" si="1"/>
        <v>6476.3770932837633</v>
      </c>
      <c r="E11" s="1552">
        <v>1.0549999999999999</v>
      </c>
      <c r="F11" s="1553">
        <v>1988000</v>
      </c>
      <c r="G11" s="1554">
        <v>2039940</v>
      </c>
      <c r="H11" s="1555">
        <f t="shared" si="2"/>
        <v>1.0261267605633804</v>
      </c>
      <c r="I11" s="1556">
        <f t="shared" si="0"/>
        <v>314.98165882210463</v>
      </c>
      <c r="J11" s="1557">
        <v>1</v>
      </c>
      <c r="K11" s="1557">
        <v>1</v>
      </c>
      <c r="L11" s="1769">
        <v>830</v>
      </c>
      <c r="M11" s="1769">
        <v>1200</v>
      </c>
      <c r="N11" s="1558">
        <v>1</v>
      </c>
      <c r="O11" s="1558">
        <v>1</v>
      </c>
      <c r="P11" s="1772">
        <v>681</v>
      </c>
      <c r="Q11" s="1772">
        <v>635</v>
      </c>
    </row>
    <row r="12" spans="1:17">
      <c r="A12" s="1548" t="s">
        <v>6015</v>
      </c>
      <c r="B12" s="1549">
        <v>7455</v>
      </c>
      <c r="C12" s="1549">
        <f t="shared" si="3"/>
        <v>1.05</v>
      </c>
      <c r="D12" s="1560">
        <f t="shared" si="1"/>
        <v>6832.5778334143697</v>
      </c>
      <c r="E12" s="1552">
        <v>1.0549999999999999</v>
      </c>
      <c r="F12" s="1553">
        <v>2199225</v>
      </c>
      <c r="G12" s="1554">
        <v>2152395</v>
      </c>
      <c r="H12" s="1555">
        <f t="shared" si="2"/>
        <v>0.97870613511577942</v>
      </c>
      <c r="I12" s="1556">
        <f t="shared" si="0"/>
        <v>315.01946300177121</v>
      </c>
      <c r="J12" s="1557">
        <v>1</v>
      </c>
      <c r="K12" s="1557">
        <v>1</v>
      </c>
      <c r="L12" s="1769">
        <v>860.7</v>
      </c>
      <c r="M12" s="1769">
        <v>1224</v>
      </c>
      <c r="N12" s="1558">
        <v>1</v>
      </c>
      <c r="O12" s="1558">
        <v>1</v>
      </c>
      <c r="P12" s="1772">
        <v>705</v>
      </c>
      <c r="Q12" s="1772">
        <v>653</v>
      </c>
    </row>
    <row r="13" spans="1:17">
      <c r="A13" s="1548" t="s">
        <v>6016</v>
      </c>
      <c r="B13" s="1549">
        <v>7827</v>
      </c>
      <c r="C13" s="1549">
        <f t="shared" si="3"/>
        <v>1.0498993963782697</v>
      </c>
      <c r="D13" s="1560">
        <f t="shared" si="1"/>
        <v>7208.3696142521594</v>
      </c>
      <c r="E13" s="1552">
        <v>1.0549999999999999</v>
      </c>
      <c r="F13" s="1553">
        <v>2308965</v>
      </c>
      <c r="G13" s="1554">
        <v>2270520</v>
      </c>
      <c r="H13" s="1555">
        <f t="shared" si="2"/>
        <v>0.98334968265001854</v>
      </c>
      <c r="I13" s="1556">
        <f t="shared" si="0"/>
        <v>314.9838481521258</v>
      </c>
      <c r="J13" s="1557">
        <v>1</v>
      </c>
      <c r="K13" s="1557">
        <v>1</v>
      </c>
      <c r="L13" s="1769">
        <v>892.6</v>
      </c>
      <c r="M13" s="1769">
        <v>1248.5</v>
      </c>
      <c r="N13" s="1558">
        <v>1</v>
      </c>
      <c r="O13" s="1558">
        <v>1</v>
      </c>
      <c r="P13" s="1772">
        <v>730</v>
      </c>
      <c r="Q13" s="1772">
        <v>670</v>
      </c>
    </row>
    <row r="14" spans="1:17">
      <c r="A14" s="1548" t="s">
        <v>6017</v>
      </c>
      <c r="B14" s="1549">
        <v>8218</v>
      </c>
      <c r="C14" s="1549">
        <f t="shared" si="3"/>
        <v>1.0499552829947618</v>
      </c>
      <c r="D14" s="1560">
        <f t="shared" si="1"/>
        <v>7604.8299430360275</v>
      </c>
      <c r="E14" s="1552">
        <v>1.0549999999999999</v>
      </c>
      <c r="F14" s="1553">
        <v>2424310</v>
      </c>
      <c r="G14" s="1554">
        <v>2395575</v>
      </c>
      <c r="H14" s="1555">
        <f t="shared" si="2"/>
        <v>0.98814714289839167</v>
      </c>
      <c r="I14" s="1556">
        <f t="shared" si="0"/>
        <v>315.00704393708372</v>
      </c>
      <c r="J14" s="1557">
        <v>1</v>
      </c>
      <c r="K14" s="1557">
        <v>1</v>
      </c>
      <c r="L14" s="1769">
        <v>925.6</v>
      </c>
      <c r="M14" s="1769">
        <v>1273.4000000000001</v>
      </c>
      <c r="N14" s="1558">
        <v>1</v>
      </c>
      <c r="O14" s="1558">
        <v>1</v>
      </c>
      <c r="P14" s="1772">
        <v>756</v>
      </c>
      <c r="Q14" s="1772">
        <v>688</v>
      </c>
    </row>
    <row r="15" spans="1:17">
      <c r="A15" s="1548" t="s">
        <v>6018</v>
      </c>
      <c r="B15" s="1549">
        <v>8628</v>
      </c>
      <c r="C15" s="1549">
        <f t="shared" si="3"/>
        <v>1.0498904843027501</v>
      </c>
      <c r="D15" s="1560">
        <f t="shared" si="1"/>
        <v>8023.0955899030087</v>
      </c>
      <c r="E15" s="1552">
        <v>1.0549999999999999</v>
      </c>
      <c r="F15" s="1553">
        <v>2545260</v>
      </c>
      <c r="G15" s="1554">
        <v>2527245</v>
      </c>
      <c r="H15" s="1555">
        <f t="shared" si="2"/>
        <v>0.99292213762051817</v>
      </c>
      <c r="I15" s="1556">
        <f t="shared" si="0"/>
        <v>314.99624698233862</v>
      </c>
      <c r="J15" s="1557">
        <v>1</v>
      </c>
      <c r="K15" s="1557">
        <v>1</v>
      </c>
      <c r="L15" s="1769">
        <v>959.8</v>
      </c>
      <c r="M15" s="1769">
        <v>1298.9000000000001</v>
      </c>
      <c r="N15" s="1558">
        <v>1</v>
      </c>
      <c r="O15" s="1558">
        <v>1</v>
      </c>
      <c r="P15" s="1772">
        <v>782</v>
      </c>
      <c r="Q15" s="1772">
        <v>707</v>
      </c>
    </row>
    <row r="16" spans="1:17">
      <c r="A16" s="1548" t="s">
        <v>6019</v>
      </c>
      <c r="B16" s="1549">
        <v>9059</v>
      </c>
      <c r="C16" s="1549">
        <f t="shared" si="3"/>
        <v>1.0499536393138618</v>
      </c>
      <c r="D16" s="1560">
        <f t="shared" si="1"/>
        <v>8464.3658473476735</v>
      </c>
      <c r="E16" s="1552">
        <v>1.0549999999999999</v>
      </c>
      <c r="F16" s="1553">
        <v>2672405</v>
      </c>
      <c r="G16" s="1554">
        <v>2666160</v>
      </c>
      <c r="H16" s="1555">
        <f t="shared" si="2"/>
        <v>0.99766315360134405</v>
      </c>
      <c r="I16" s="1556">
        <f t="shared" si="0"/>
        <v>314.98638505038707</v>
      </c>
      <c r="J16" s="1557">
        <v>1</v>
      </c>
      <c r="K16" s="1557">
        <v>1</v>
      </c>
      <c r="L16" s="1769">
        <v>995.3</v>
      </c>
      <c r="M16" s="1769">
        <v>1324.9</v>
      </c>
      <c r="N16" s="1558">
        <v>1</v>
      </c>
      <c r="O16" s="1558">
        <v>1</v>
      </c>
      <c r="P16" s="1772">
        <v>809</v>
      </c>
      <c r="Q16" s="1772">
        <v>726</v>
      </c>
    </row>
    <row r="17" spans="1:17">
      <c r="A17" s="1548" t="s">
        <v>6020</v>
      </c>
      <c r="B17" s="1549">
        <v>9511</v>
      </c>
      <c r="C17" s="1549">
        <f t="shared" si="3"/>
        <v>1.0498951319130148</v>
      </c>
      <c r="D17" s="1560">
        <f t="shared" si="1"/>
        <v>8929.9059689517944</v>
      </c>
      <c r="E17" s="1552">
        <v>1.0549999999999999</v>
      </c>
      <c r="F17" s="1553">
        <v>2805745</v>
      </c>
      <c r="G17" s="1554">
        <v>2812950</v>
      </c>
      <c r="H17" s="1555">
        <f t="shared" si="2"/>
        <v>1.0025679454120029</v>
      </c>
      <c r="I17" s="1556">
        <f t="shared" si="0"/>
        <v>315.0033169196056</v>
      </c>
      <c r="J17" s="1557">
        <v>1</v>
      </c>
      <c r="K17" s="1557">
        <v>1</v>
      </c>
      <c r="L17" s="1769">
        <v>1032.2</v>
      </c>
      <c r="M17" s="1769">
        <v>1351.4</v>
      </c>
      <c r="N17" s="1558">
        <v>1</v>
      </c>
      <c r="O17" s="1558">
        <v>1</v>
      </c>
      <c r="P17" s="1772">
        <v>838</v>
      </c>
      <c r="Q17" s="1772">
        <v>746</v>
      </c>
    </row>
    <row r="18" spans="1:17">
      <c r="A18" s="1548" t="s">
        <v>6021</v>
      </c>
      <c r="B18" s="1549">
        <v>9986</v>
      </c>
      <c r="C18" s="1549">
        <f t="shared" si="3"/>
        <v>1.049942172221638</v>
      </c>
      <c r="D18" s="1560">
        <f t="shared" si="1"/>
        <v>9421.0507972441428</v>
      </c>
      <c r="E18" s="1552">
        <v>1.0549999999999999</v>
      </c>
      <c r="F18" s="1553">
        <v>2945870</v>
      </c>
      <c r="G18" s="1554">
        <v>2967615</v>
      </c>
      <c r="H18" s="1555">
        <f t="shared" si="2"/>
        <v>1.0073815205694752</v>
      </c>
      <c r="I18" s="1556">
        <f t="shared" si="0"/>
        <v>314.99830155550063</v>
      </c>
      <c r="J18" s="1557">
        <v>1</v>
      </c>
      <c r="K18" s="1557">
        <v>1</v>
      </c>
      <c r="L18" s="1769">
        <v>1070.4000000000001</v>
      </c>
      <c r="M18" s="1769">
        <v>1378.4</v>
      </c>
      <c r="N18" s="1558">
        <v>1</v>
      </c>
      <c r="O18" s="1558">
        <v>1</v>
      </c>
      <c r="P18" s="1772">
        <v>867</v>
      </c>
      <c r="Q18" s="1772">
        <v>766</v>
      </c>
    </row>
    <row r="19" spans="1:17">
      <c r="A19" s="1548" t="s">
        <v>6022</v>
      </c>
      <c r="B19" s="1549">
        <v>10485</v>
      </c>
      <c r="C19" s="1549">
        <f t="shared" si="3"/>
        <v>1.0499699579411175</v>
      </c>
      <c r="D19" s="1560">
        <f t="shared" si="1"/>
        <v>9939.2085910925707</v>
      </c>
      <c r="E19" s="1552">
        <v>1.0549999999999999</v>
      </c>
      <c r="F19" s="1553">
        <v>3093075</v>
      </c>
      <c r="G19" s="1554">
        <v>3130785</v>
      </c>
      <c r="H19" s="1555">
        <f t="shared" si="2"/>
        <v>1.0121917509274752</v>
      </c>
      <c r="I19" s="1556">
        <f t="shared" si="0"/>
        <v>314.99338919255416</v>
      </c>
      <c r="J19" s="1557">
        <v>1</v>
      </c>
      <c r="K19" s="1557">
        <v>1</v>
      </c>
      <c r="L19" s="1769">
        <v>1110</v>
      </c>
      <c r="M19" s="1769">
        <v>1406</v>
      </c>
      <c r="N19" s="1558">
        <v>1</v>
      </c>
      <c r="O19" s="1558">
        <v>1</v>
      </c>
      <c r="P19" s="1772">
        <v>897</v>
      </c>
      <c r="Q19" s="1772">
        <v>786</v>
      </c>
    </row>
    <row r="20" spans="1:17">
      <c r="A20" s="1548" t="s">
        <v>6023</v>
      </c>
      <c r="B20" s="1549">
        <v>11009</v>
      </c>
      <c r="C20" s="1549">
        <f t="shared" si="3"/>
        <v>1.0499761564139247</v>
      </c>
      <c r="D20" s="1560">
        <f t="shared" si="1"/>
        <v>10485.865063602661</v>
      </c>
      <c r="E20" s="1552">
        <v>1.0549999999999999</v>
      </c>
      <c r="F20" s="1553">
        <v>3247655</v>
      </c>
      <c r="G20" s="1554">
        <v>3303090</v>
      </c>
      <c r="H20" s="1555">
        <f t="shared" si="2"/>
        <v>1.0170692391895075</v>
      </c>
      <c r="I20" s="1556">
        <f t="shared" si="0"/>
        <v>315.00405354874431</v>
      </c>
      <c r="J20" s="1557">
        <v>1</v>
      </c>
      <c r="K20" s="1557">
        <v>1</v>
      </c>
      <c r="L20" s="1769">
        <v>1151</v>
      </c>
      <c r="M20" s="1769">
        <v>1434.1</v>
      </c>
      <c r="N20" s="1558">
        <v>1</v>
      </c>
      <c r="O20" s="1558">
        <v>1</v>
      </c>
      <c r="P20" s="1772">
        <v>929</v>
      </c>
      <c r="Q20" s="1772">
        <v>808</v>
      </c>
    </row>
    <row r="21" spans="1:17">
      <c r="A21" s="1548" t="s">
        <v>6024</v>
      </c>
      <c r="B21" s="1549">
        <v>11449</v>
      </c>
      <c r="C21" s="1549">
        <f t="shared" si="3"/>
        <v>1.0399672994822418</v>
      </c>
      <c r="D21" s="1560">
        <f t="shared" si="1"/>
        <v>11062.587642100807</v>
      </c>
      <c r="E21" s="1552">
        <v>1.0549999999999999</v>
      </c>
      <c r="F21" s="1553">
        <v>3377455</v>
      </c>
      <c r="G21" s="1554">
        <v>3484845</v>
      </c>
      <c r="H21" s="1555">
        <f t="shared" si="2"/>
        <v>1.0317961305183934</v>
      </c>
      <c r="I21" s="1556">
        <f t="shared" si="0"/>
        <v>315.0117416234292</v>
      </c>
      <c r="J21" s="1557">
        <v>1</v>
      </c>
      <c r="K21" s="1557">
        <v>1</v>
      </c>
      <c r="L21" s="1769">
        <v>1193.5999999999999</v>
      </c>
      <c r="M21" s="1769">
        <v>1462.8</v>
      </c>
      <c r="N21" s="1558">
        <v>1</v>
      </c>
      <c r="O21" s="1558">
        <v>1</v>
      </c>
      <c r="P21" s="1772">
        <v>961</v>
      </c>
      <c r="Q21" s="1772">
        <v>829</v>
      </c>
    </row>
    <row r="22" spans="1:17">
      <c r="A22" s="1548" t="s">
        <v>6025</v>
      </c>
      <c r="B22" s="1549">
        <v>12382</v>
      </c>
      <c r="C22" s="1549">
        <f t="shared" si="3"/>
        <v>1.0814918333478907</v>
      </c>
      <c r="D22" s="1560">
        <f t="shared" si="1"/>
        <v>11671.029962416351</v>
      </c>
      <c r="E22" s="1552">
        <v>1.0549999999999999</v>
      </c>
      <c r="F22" s="1553">
        <v>3652690</v>
      </c>
      <c r="G22" s="1554">
        <v>3676365</v>
      </c>
      <c r="H22" s="1555">
        <f t="shared" si="2"/>
        <v>1.0064815245750391</v>
      </c>
      <c r="I22" s="1556">
        <f t="shared" si="0"/>
        <v>314.99919131720327</v>
      </c>
      <c r="J22" s="1557">
        <v>1</v>
      </c>
      <c r="K22" s="1557">
        <v>1</v>
      </c>
      <c r="L22" s="1769">
        <v>1237.8</v>
      </c>
      <c r="M22" s="1769">
        <v>1492</v>
      </c>
      <c r="N22" s="1558">
        <v>1</v>
      </c>
      <c r="O22" s="1558">
        <v>1</v>
      </c>
      <c r="P22" s="1772">
        <v>995</v>
      </c>
      <c r="Q22" s="1772">
        <v>852</v>
      </c>
    </row>
    <row r="23" spans="1:17">
      <c r="A23" s="1548" t="s">
        <v>6026</v>
      </c>
      <c r="B23" s="1549">
        <v>13392</v>
      </c>
      <c r="C23" s="1549">
        <f t="shared" si="3"/>
        <v>1.0815700209982233</v>
      </c>
      <c r="D23" s="1560">
        <f t="shared" si="1"/>
        <v>12312.93661034925</v>
      </c>
      <c r="E23" s="1552">
        <v>1.0549999999999999</v>
      </c>
      <c r="F23" s="1553">
        <v>3950640</v>
      </c>
      <c r="G23" s="1554">
        <v>3878595</v>
      </c>
      <c r="H23" s="1555">
        <f t="shared" si="2"/>
        <v>0.98176371423364317</v>
      </c>
      <c r="I23" s="1556">
        <f t="shared" si="0"/>
        <v>315.00162168787335</v>
      </c>
      <c r="J23" s="1557">
        <v>1</v>
      </c>
      <c r="K23" s="1557">
        <v>1</v>
      </c>
      <c r="L23" s="1769">
        <v>1283.5999999999999</v>
      </c>
      <c r="M23" s="1769">
        <v>1521.9</v>
      </c>
      <c r="N23" s="1558">
        <v>1</v>
      </c>
      <c r="O23" s="1558">
        <v>1</v>
      </c>
      <c r="P23" s="1772">
        <v>1030</v>
      </c>
      <c r="Q23" s="1772">
        <v>875</v>
      </c>
    </row>
    <row r="24" spans="1:17">
      <c r="A24" s="1548" t="s">
        <v>6027</v>
      </c>
      <c r="B24" s="1549">
        <v>14484</v>
      </c>
      <c r="C24" s="1549">
        <f t="shared" si="3"/>
        <v>1.0815412186379929</v>
      </c>
      <c r="D24" s="1560">
        <f t="shared" si="1"/>
        <v>12990.148123918458</v>
      </c>
      <c r="E24" s="1552">
        <v>1.0549999999999999</v>
      </c>
      <c r="F24" s="1553">
        <v>4272780</v>
      </c>
      <c r="G24" s="1554">
        <v>4091850</v>
      </c>
      <c r="H24" s="1555">
        <f t="shared" si="2"/>
        <v>0.95765520340387289</v>
      </c>
      <c r="I24" s="1556">
        <f t="shared" si="0"/>
        <v>314.99640812145719</v>
      </c>
      <c r="J24" s="1557">
        <v>1</v>
      </c>
      <c r="K24" s="1557">
        <v>1</v>
      </c>
      <c r="L24" s="1769">
        <v>1331.1</v>
      </c>
      <c r="M24" s="1769">
        <v>1552.3</v>
      </c>
      <c r="N24" s="1558">
        <v>1</v>
      </c>
      <c r="O24" s="1558">
        <v>1</v>
      </c>
      <c r="P24" s="1772">
        <v>1066</v>
      </c>
      <c r="Q24" s="1772">
        <v>899</v>
      </c>
    </row>
    <row r="25" spans="1:17">
      <c r="A25" s="1548" t="s">
        <v>6028</v>
      </c>
      <c r="B25" s="1549">
        <v>15665</v>
      </c>
      <c r="C25" s="1549">
        <f t="shared" si="3"/>
        <v>1.0815382491024579</v>
      </c>
      <c r="D25" s="1560">
        <f t="shared" si="1"/>
        <v>13704.606270733972</v>
      </c>
      <c r="E25" s="1552">
        <v>1.0549999999999999</v>
      </c>
      <c r="F25" s="1553">
        <v>4621175</v>
      </c>
      <c r="G25" s="1554">
        <v>4317075</v>
      </c>
      <c r="H25" s="1555">
        <f t="shared" si="2"/>
        <v>0.93419422549459818</v>
      </c>
      <c r="I25" s="1556">
        <f t="shared" si="0"/>
        <v>315.00904985640221</v>
      </c>
      <c r="J25" s="1557">
        <v>1</v>
      </c>
      <c r="K25" s="1557">
        <v>1</v>
      </c>
      <c r="L25" s="1769">
        <v>1380.3</v>
      </c>
      <c r="M25" s="1769">
        <v>1583.4</v>
      </c>
      <c r="N25" s="1558">
        <v>1</v>
      </c>
      <c r="O25" s="1558">
        <v>1</v>
      </c>
      <c r="P25" s="1772">
        <v>1103</v>
      </c>
      <c r="Q25" s="1772">
        <v>923</v>
      </c>
    </row>
    <row r="26" spans="1:17">
      <c r="A26" s="1548" t="s">
        <v>6029</v>
      </c>
      <c r="B26" s="1549">
        <v>16942</v>
      </c>
      <c r="C26" s="1549">
        <f t="shared" si="3"/>
        <v>1.0815193105649537</v>
      </c>
      <c r="D26" s="1560">
        <f t="shared" si="1"/>
        <v>14458.359615624338</v>
      </c>
      <c r="E26" s="1552">
        <v>1.0549999999999999</v>
      </c>
      <c r="F26" s="1553">
        <v>4997890</v>
      </c>
      <c r="G26" s="1554">
        <v>4554270</v>
      </c>
      <c r="H26" s="1555">
        <f t="shared" si="2"/>
        <v>0.91123854266500459</v>
      </c>
      <c r="I26" s="1556">
        <f t="shared" si="0"/>
        <v>314.9921651608704</v>
      </c>
      <c r="J26" s="1557">
        <v>1</v>
      </c>
      <c r="K26" s="1557">
        <v>1</v>
      </c>
      <c r="L26" s="1769">
        <v>1431.4</v>
      </c>
      <c r="M26" s="1769">
        <v>1615</v>
      </c>
      <c r="N26" s="1558">
        <v>1</v>
      </c>
      <c r="O26" s="1558">
        <v>1</v>
      </c>
      <c r="P26" s="1772">
        <v>1142</v>
      </c>
      <c r="Q26" s="1772">
        <v>948</v>
      </c>
    </row>
    <row r="27" spans="1:17">
      <c r="A27" s="1548" t="s">
        <v>6030</v>
      </c>
      <c r="B27" s="1549">
        <v>18323</v>
      </c>
      <c r="C27" s="1549">
        <f t="shared" si="3"/>
        <v>1.081513398654232</v>
      </c>
      <c r="D27" s="1560">
        <f t="shared" si="1"/>
        <v>15253.569394483677</v>
      </c>
      <c r="E27" s="1552">
        <v>1.0549999999999999</v>
      </c>
      <c r="F27" s="1553">
        <v>5405285</v>
      </c>
      <c r="G27" s="1554">
        <v>4805010</v>
      </c>
      <c r="H27" s="1555">
        <f t="shared" si="2"/>
        <v>0.8889466512866574</v>
      </c>
      <c r="I27" s="1556">
        <f t="shared" si="0"/>
        <v>315.00889239325784</v>
      </c>
      <c r="J27" s="1557">
        <v>1</v>
      </c>
      <c r="K27" s="1557">
        <v>1</v>
      </c>
      <c r="L27" s="1769">
        <v>1484.4</v>
      </c>
      <c r="M27" s="1769">
        <v>1647.3</v>
      </c>
      <c r="N27" s="1558">
        <v>1</v>
      </c>
      <c r="O27" s="1558">
        <v>1</v>
      </c>
      <c r="P27" s="1772">
        <v>1182</v>
      </c>
      <c r="Q27" s="1772">
        <v>973</v>
      </c>
    </row>
    <row r="28" spans="1:17">
      <c r="A28" s="1548" t="s">
        <v>6031</v>
      </c>
      <c r="B28" s="1549">
        <v>19817</v>
      </c>
      <c r="C28" s="1549">
        <f t="shared" si="3"/>
        <v>1.0815368662336953</v>
      </c>
      <c r="D28" s="1560">
        <f t="shared" si="1"/>
        <v>16092.515711180278</v>
      </c>
      <c r="E28" s="1552">
        <v>1.0549999999999999</v>
      </c>
      <c r="F28" s="1553">
        <v>5846015</v>
      </c>
      <c r="G28" s="1554">
        <v>5069295</v>
      </c>
      <c r="H28" s="1555">
        <f t="shared" si="2"/>
        <v>0.8671368445000569</v>
      </c>
      <c r="I28" s="1556">
        <f t="shared" si="0"/>
        <v>315.00947962276069</v>
      </c>
      <c r="J28" s="1557">
        <v>1</v>
      </c>
      <c r="K28" s="1557">
        <v>1</v>
      </c>
      <c r="L28" s="1769">
        <v>1539.3</v>
      </c>
      <c r="M28" s="1769">
        <v>1680.3</v>
      </c>
      <c r="N28" s="1558">
        <v>1</v>
      </c>
      <c r="O28" s="1558">
        <v>1</v>
      </c>
      <c r="P28" s="1772">
        <v>1223</v>
      </c>
      <c r="Q28" s="1772">
        <v>1000</v>
      </c>
    </row>
    <row r="29" spans="1:17">
      <c r="A29" s="1548" t="s">
        <v>6032</v>
      </c>
      <c r="B29" s="1549">
        <v>21433</v>
      </c>
      <c r="C29" s="1549">
        <f t="shared" si="3"/>
        <v>1.0815461472473129</v>
      </c>
      <c r="D29" s="1560">
        <f t="shared" si="1"/>
        <v>16977.604075295192</v>
      </c>
      <c r="E29" s="1552">
        <v>1.0549999999999999</v>
      </c>
      <c r="F29" s="1553">
        <v>6322735</v>
      </c>
      <c r="G29" s="1554">
        <v>5348070</v>
      </c>
      <c r="H29" s="1555">
        <f t="shared" si="2"/>
        <v>0.84584756438471642</v>
      </c>
      <c r="I29" s="1556">
        <f t="shared" si="0"/>
        <v>315.00734592946458</v>
      </c>
      <c r="J29" s="1557">
        <v>1</v>
      </c>
      <c r="K29" s="1557">
        <v>1</v>
      </c>
      <c r="L29" s="1769">
        <v>1596.2</v>
      </c>
      <c r="M29" s="1769">
        <v>1713.9</v>
      </c>
      <c r="N29" s="1558">
        <v>1</v>
      </c>
      <c r="O29" s="1558">
        <v>1</v>
      </c>
      <c r="P29" s="1772">
        <v>1266</v>
      </c>
      <c r="Q29" s="1772">
        <v>1027</v>
      </c>
    </row>
    <row r="30" spans="1:17">
      <c r="A30" s="1548" t="s">
        <v>6033</v>
      </c>
      <c r="B30" s="1549">
        <v>23181</v>
      </c>
      <c r="C30" s="1549">
        <f t="shared" si="3"/>
        <v>1.0815564783278122</v>
      </c>
      <c r="D30" s="1560">
        <f t="shared" si="1"/>
        <v>17911.372299436425</v>
      </c>
      <c r="E30" s="1552">
        <v>1.0549999999999999</v>
      </c>
      <c r="F30" s="1553">
        <v>6838395</v>
      </c>
      <c r="G30" s="1554">
        <v>5641965</v>
      </c>
      <c r="H30" s="1555">
        <f t="shared" si="2"/>
        <v>0.8250422796577267</v>
      </c>
      <c r="I30" s="1556">
        <f t="shared" si="0"/>
        <v>314.99345252164306</v>
      </c>
      <c r="J30" s="1557">
        <v>1</v>
      </c>
      <c r="K30" s="1557">
        <v>1</v>
      </c>
      <c r="L30" s="1769">
        <v>1655.3</v>
      </c>
      <c r="M30" s="1769">
        <v>1748.2</v>
      </c>
      <c r="N30" s="1558">
        <v>1</v>
      </c>
      <c r="O30" s="1558">
        <v>1</v>
      </c>
      <c r="P30" s="1772">
        <v>1310</v>
      </c>
      <c r="Q30" s="1772">
        <v>1054</v>
      </c>
    </row>
    <row r="31" spans="1:17">
      <c r="A31" s="1548" t="s">
        <v>1606</v>
      </c>
      <c r="B31" s="1549">
        <v>25072</v>
      </c>
      <c r="C31" s="1549">
        <f t="shared" si="3"/>
        <v>1.0815754281523662</v>
      </c>
      <c r="D31" s="1560">
        <f t="shared" si="1"/>
        <v>18896.497775905427</v>
      </c>
      <c r="E31" s="1552">
        <v>1.0549999999999999</v>
      </c>
      <c r="F31" s="1553">
        <v>7396240</v>
      </c>
      <c r="G31" s="1554">
        <v>5952240</v>
      </c>
      <c r="H31" s="1555">
        <f t="shared" si="2"/>
        <v>0.80476566471612598</v>
      </c>
      <c r="I31" s="1556">
        <f t="shared" si="0"/>
        <v>314.99170219730297</v>
      </c>
      <c r="J31" s="1557">
        <v>1</v>
      </c>
      <c r="K31" s="1557">
        <v>1</v>
      </c>
      <c r="L31" s="1769">
        <v>1716.5</v>
      </c>
      <c r="M31" s="1769">
        <v>1783.1</v>
      </c>
      <c r="N31" s="1558">
        <v>1</v>
      </c>
      <c r="O31" s="1558">
        <v>1</v>
      </c>
      <c r="P31" s="1772">
        <v>1356</v>
      </c>
      <c r="Q31" s="1772">
        <v>1083</v>
      </c>
    </row>
    <row r="32" spans="1:17">
      <c r="A32" s="1548" t="s">
        <v>6034</v>
      </c>
      <c r="B32" s="1549">
        <v>27116</v>
      </c>
      <c r="C32" s="1549">
        <f t="shared" si="3"/>
        <v>1.0815252074026802</v>
      </c>
      <c r="D32" s="1560">
        <f t="shared" si="1"/>
        <v>19935.805153580226</v>
      </c>
      <c r="E32" s="1552">
        <v>1.0549999999999999</v>
      </c>
      <c r="F32" s="1553">
        <v>8405960</v>
      </c>
      <c r="G32" s="1561">
        <v>6279840</v>
      </c>
      <c r="H32" s="1555">
        <f t="shared" si="2"/>
        <v>0.74706993609296257</v>
      </c>
      <c r="I32" s="1556">
        <f t="shared" si="0"/>
        <v>315.00307871298679</v>
      </c>
      <c r="J32" s="1557">
        <v>1</v>
      </c>
      <c r="K32" s="1557">
        <v>1</v>
      </c>
      <c r="L32" s="1769">
        <v>1780</v>
      </c>
      <c r="M32" s="1769">
        <v>1818.8</v>
      </c>
      <c r="N32" s="1558">
        <v>1</v>
      </c>
      <c r="O32" s="1558">
        <v>1</v>
      </c>
      <c r="P32" s="1772">
        <v>1403</v>
      </c>
      <c r="Q32" s="1772">
        <v>1112</v>
      </c>
    </row>
    <row r="33" spans="1:17">
      <c r="A33" s="1548" t="s">
        <v>6035</v>
      </c>
      <c r="B33" s="1549">
        <v>29328</v>
      </c>
      <c r="C33" s="1549">
        <f t="shared" si="3"/>
        <v>1.0815754536067266</v>
      </c>
      <c r="D33" s="1560">
        <f t="shared" si="1"/>
        <v>21032.274437027136</v>
      </c>
      <c r="E33" s="1552">
        <v>1.0549999999999999</v>
      </c>
      <c r="F33" s="1553">
        <v>9091680</v>
      </c>
      <c r="G33" s="1561">
        <v>6625080</v>
      </c>
      <c r="H33" s="1555">
        <f t="shared" si="2"/>
        <v>0.72869700649384928</v>
      </c>
      <c r="I33" s="1556">
        <f t="shared" si="0"/>
        <v>314.99588976152785</v>
      </c>
      <c r="J33" s="1557">
        <v>1</v>
      </c>
      <c r="K33" s="1557">
        <v>1</v>
      </c>
      <c r="L33" s="1769">
        <v>1845.9</v>
      </c>
      <c r="M33" s="1769">
        <v>1855.2</v>
      </c>
      <c r="N33" s="1558">
        <v>1</v>
      </c>
      <c r="O33" s="1558">
        <v>1</v>
      </c>
      <c r="P33" s="1772">
        <v>1453</v>
      </c>
      <c r="Q33" s="1772">
        <v>1142</v>
      </c>
    </row>
    <row r="34" spans="1:17">
      <c r="A34" s="1548" t="s">
        <v>6036</v>
      </c>
      <c r="B34" s="1549">
        <v>31721</v>
      </c>
      <c r="C34" s="1549">
        <f t="shared" si="3"/>
        <v>1.0815943807965085</v>
      </c>
      <c r="D34" s="1560">
        <f t="shared" si="1"/>
        <v>22189.049531063625</v>
      </c>
      <c r="E34" s="1552">
        <v>1.0549999999999999</v>
      </c>
      <c r="F34" s="1553">
        <v>9833510</v>
      </c>
      <c r="G34" s="1561">
        <v>6989535</v>
      </c>
      <c r="H34" s="1555">
        <f t="shared" si="2"/>
        <v>0.71078739941282409</v>
      </c>
      <c r="I34" s="1556">
        <f t="shared" si="0"/>
        <v>314.99929684752743</v>
      </c>
      <c r="J34" s="1557">
        <v>1</v>
      </c>
      <c r="K34" s="1557">
        <v>1</v>
      </c>
      <c r="L34" s="1769">
        <v>1914.2</v>
      </c>
      <c r="M34" s="1769">
        <v>1892.3</v>
      </c>
      <c r="N34" s="1558">
        <v>1</v>
      </c>
      <c r="O34" s="1558">
        <v>1</v>
      </c>
      <c r="P34" s="1772">
        <v>1503</v>
      </c>
      <c r="Q34" s="1772">
        <v>1173</v>
      </c>
    </row>
    <row r="35" spans="1:17">
      <c r="A35" s="1548" t="s">
        <v>6037</v>
      </c>
      <c r="B35" s="1549">
        <v>34308</v>
      </c>
      <c r="C35" s="1549">
        <f t="shared" si="3"/>
        <v>1.081554805964503</v>
      </c>
      <c r="D35" s="1560">
        <f t="shared" si="1"/>
        <v>23409.447255272124</v>
      </c>
      <c r="E35" s="1552">
        <v>1.0549999999999999</v>
      </c>
      <c r="F35" s="1553">
        <v>10635480</v>
      </c>
      <c r="G35" s="1561">
        <v>7373835</v>
      </c>
      <c r="H35" s="1555">
        <f t="shared" si="2"/>
        <v>0.69332413769759338</v>
      </c>
      <c r="I35" s="1556">
        <f t="shared" si="0"/>
        <v>314.99398168571935</v>
      </c>
      <c r="J35" s="1557">
        <v>1</v>
      </c>
      <c r="K35" s="1557">
        <v>1</v>
      </c>
      <c r="L35" s="1769">
        <v>1985</v>
      </c>
      <c r="M35" s="1769">
        <v>1930.1</v>
      </c>
      <c r="N35" s="1558">
        <v>1</v>
      </c>
      <c r="O35" s="1558">
        <v>1</v>
      </c>
      <c r="P35" s="1772">
        <v>1556</v>
      </c>
      <c r="Q35" s="1772">
        <v>1204</v>
      </c>
    </row>
    <row r="36" spans="1:17">
      <c r="A36" s="1548" t="s">
        <v>6038</v>
      </c>
      <c r="B36" s="1549">
        <v>36750</v>
      </c>
      <c r="C36" s="1549">
        <f t="shared" si="3"/>
        <v>1.071178733823015</v>
      </c>
      <c r="D36" s="1560">
        <f t="shared" si="1"/>
        <v>24696.96685431209</v>
      </c>
      <c r="E36" s="1552">
        <v>1.0549999999999999</v>
      </c>
      <c r="F36" s="1553">
        <v>11392500</v>
      </c>
      <c r="G36" s="1561">
        <v>7779555</v>
      </c>
      <c r="H36" s="1555">
        <f t="shared" si="2"/>
        <v>0.68286635944700458</v>
      </c>
      <c r="I36" s="1556">
        <f t="shared" si="0"/>
        <v>315.00042276008037</v>
      </c>
      <c r="J36" s="1557">
        <v>1</v>
      </c>
      <c r="K36" s="1557">
        <v>1</v>
      </c>
      <c r="L36" s="1769">
        <v>2058.5</v>
      </c>
      <c r="M36" s="1769">
        <v>1968.7</v>
      </c>
      <c r="N36" s="1558">
        <v>1</v>
      </c>
      <c r="O36" s="1558">
        <v>1</v>
      </c>
      <c r="P36" s="1772">
        <v>1610</v>
      </c>
      <c r="Q36" s="1772">
        <v>1237</v>
      </c>
    </row>
    <row r="37" spans="1:17">
      <c r="A37" s="1548" t="s">
        <v>6039</v>
      </c>
      <c r="B37" s="1549">
        <v>38987</v>
      </c>
      <c r="C37" s="1549">
        <f t="shared" si="3"/>
        <v>1.0608707482993198</v>
      </c>
      <c r="D37" s="1560">
        <f t="shared" si="1"/>
        <v>26055.300031299252</v>
      </c>
      <c r="E37" s="1552">
        <v>1.0549999999999999</v>
      </c>
      <c r="F37" s="1553">
        <v>12085970</v>
      </c>
      <c r="G37" s="1561">
        <v>8207325</v>
      </c>
      <c r="H37" s="1555">
        <f t="shared" si="2"/>
        <v>0.67907871689239674</v>
      </c>
      <c r="I37" s="1556">
        <f t="shared" si="0"/>
        <v>314.99637272036205</v>
      </c>
      <c r="J37" s="1557">
        <v>1</v>
      </c>
      <c r="K37" s="1557">
        <v>1</v>
      </c>
      <c r="L37" s="1769">
        <v>2134.6</v>
      </c>
      <c r="M37" s="1769">
        <v>2008.1</v>
      </c>
      <c r="N37" s="1558">
        <v>1</v>
      </c>
      <c r="O37" s="1558">
        <v>1</v>
      </c>
      <c r="P37" s="1772">
        <v>1667</v>
      </c>
      <c r="Q37" s="1772">
        <v>1270</v>
      </c>
    </row>
    <row r="38" spans="1:17">
      <c r="A38" s="1548" t="s">
        <v>6040</v>
      </c>
      <c r="B38" s="1549">
        <v>41360</v>
      </c>
      <c r="C38" s="1549">
        <f t="shared" si="3"/>
        <v>1.060866442660374</v>
      </c>
      <c r="D38" s="1560">
        <f t="shared" si="1"/>
        <v>27488.34153302071</v>
      </c>
      <c r="E38" s="1552">
        <v>1.0549999999999999</v>
      </c>
      <c r="F38" s="1553">
        <v>12821600</v>
      </c>
      <c r="G38" s="1561">
        <v>8658720</v>
      </c>
      <c r="H38" s="1555">
        <f t="shared" si="2"/>
        <v>0.67532289261870593</v>
      </c>
      <c r="I38" s="1556">
        <f t="shared" si="0"/>
        <v>314.996086235272</v>
      </c>
      <c r="J38" s="1557">
        <v>1</v>
      </c>
      <c r="K38" s="1557">
        <v>1</v>
      </c>
      <c r="L38" s="1769">
        <v>2213.6</v>
      </c>
      <c r="M38" s="1769">
        <v>2048.3000000000002</v>
      </c>
      <c r="N38" s="1558">
        <v>1</v>
      </c>
      <c r="O38" s="1558">
        <v>1</v>
      </c>
      <c r="P38" s="1772">
        <v>1725</v>
      </c>
      <c r="Q38" s="1772">
        <v>1305</v>
      </c>
    </row>
    <row r="39" spans="1:17">
      <c r="A39" s="1548" t="s">
        <v>6041</v>
      </c>
      <c r="B39" s="1549">
        <v>43878</v>
      </c>
      <c r="C39" s="1549">
        <f t="shared" si="3"/>
        <v>1.0608800773694391</v>
      </c>
      <c r="D39" s="1560">
        <f t="shared" si="1"/>
        <v>29000.200317336847</v>
      </c>
      <c r="E39" s="1552">
        <v>1.0549999999999999</v>
      </c>
      <c r="F39" s="1553">
        <v>13602180</v>
      </c>
      <c r="G39" s="1561">
        <v>9135000</v>
      </c>
      <c r="H39" s="1555">
        <f t="shared" si="2"/>
        <v>0.6715835255819288</v>
      </c>
      <c r="I39" s="1556">
        <f t="shared" si="0"/>
        <v>314.99782415430184</v>
      </c>
      <c r="J39" s="1557">
        <v>1</v>
      </c>
      <c r="K39" s="1557">
        <v>1</v>
      </c>
      <c r="L39" s="1769">
        <v>2295.5</v>
      </c>
      <c r="M39" s="1769">
        <v>2089.1999999999998</v>
      </c>
      <c r="N39" s="1558">
        <v>1</v>
      </c>
      <c r="O39" s="1558">
        <v>1</v>
      </c>
      <c r="P39" s="1772">
        <v>1786</v>
      </c>
      <c r="Q39" s="1772">
        <v>1340</v>
      </c>
    </row>
    <row r="40" spans="1:17">
      <c r="A40" s="1548" t="s">
        <v>6042</v>
      </c>
      <c r="B40" s="1549">
        <v>46549</v>
      </c>
      <c r="C40" s="1549">
        <f t="shared" si="3"/>
        <v>1.0608733305984777</v>
      </c>
      <c r="D40" s="1560">
        <f t="shared" si="1"/>
        <v>30595.211334790372</v>
      </c>
      <c r="E40" s="1552">
        <v>1.0549999999999999</v>
      </c>
      <c r="F40" s="1553">
        <v>14430190</v>
      </c>
      <c r="G40" s="1561">
        <v>9637425</v>
      </c>
      <c r="H40" s="1555">
        <f t="shared" si="2"/>
        <v>0.66786542658135484</v>
      </c>
      <c r="I40" s="1556">
        <f t="shared" si="0"/>
        <v>314.99782415430184</v>
      </c>
      <c r="J40" s="1557">
        <v>1</v>
      </c>
      <c r="K40" s="1557">
        <v>1</v>
      </c>
      <c r="L40" s="1769">
        <v>2380.5</v>
      </c>
      <c r="M40" s="1769">
        <v>2131</v>
      </c>
      <c r="N40" s="1558">
        <v>1</v>
      </c>
      <c r="O40" s="1558">
        <v>1</v>
      </c>
      <c r="P40" s="1772">
        <v>1848</v>
      </c>
      <c r="Q40" s="1772">
        <v>1376</v>
      </c>
    </row>
    <row r="41" spans="1:17">
      <c r="A41" s="1548" t="s">
        <v>1610</v>
      </c>
      <c r="B41" s="1549">
        <v>49383</v>
      </c>
      <c r="C41" s="1549">
        <f t="shared" si="3"/>
        <v>1.0608820812477175</v>
      </c>
      <c r="D41" s="1560">
        <f t="shared" si="1"/>
        <v>32277.94795820384</v>
      </c>
      <c r="E41" s="1552">
        <v>1.0549999999999999</v>
      </c>
      <c r="F41" s="1553">
        <v>15308730</v>
      </c>
      <c r="G41" s="1561">
        <v>10167570</v>
      </c>
      <c r="H41" s="1555">
        <f t="shared" si="2"/>
        <v>0.6641680923237917</v>
      </c>
      <c r="I41" s="1556">
        <f t="shared" si="0"/>
        <v>315.00050787509207</v>
      </c>
      <c r="J41" s="1557">
        <v>1</v>
      </c>
      <c r="K41" s="1557">
        <v>1</v>
      </c>
      <c r="L41" s="1769">
        <v>2444.6999999999998</v>
      </c>
      <c r="M41" s="1769">
        <v>2173.6</v>
      </c>
      <c r="N41" s="1558">
        <v>1</v>
      </c>
      <c r="O41" s="1558">
        <v>1</v>
      </c>
      <c r="P41" s="1772">
        <v>1913</v>
      </c>
      <c r="Q41" s="1772">
        <v>1413</v>
      </c>
    </row>
    <row r="42" spans="1:17">
      <c r="A42" s="1548" t="s">
        <v>6043</v>
      </c>
      <c r="B42" s="1549">
        <v>53960</v>
      </c>
      <c r="C42" s="1549">
        <f t="shared" si="3"/>
        <v>1.0926837170686268</v>
      </c>
      <c r="D42" s="1560">
        <f t="shared" si="1"/>
        <v>34053.235095905053</v>
      </c>
      <c r="E42" s="1552">
        <v>1.0549999999999999</v>
      </c>
      <c r="F42" s="1553">
        <v>16727600</v>
      </c>
      <c r="G42" s="1561">
        <v>10726695</v>
      </c>
      <c r="H42" s="1555">
        <f t="shared" si="2"/>
        <v>0.64125726344484568</v>
      </c>
      <c r="I42" s="1556">
        <f t="shared" si="0"/>
        <v>314.99782531057963</v>
      </c>
      <c r="J42" s="1557">
        <v>1</v>
      </c>
      <c r="K42" s="1557">
        <v>1</v>
      </c>
      <c r="L42" s="1769">
        <v>2510.6999999999998</v>
      </c>
      <c r="M42" s="1769">
        <v>2217.1</v>
      </c>
      <c r="N42" s="1558">
        <v>1</v>
      </c>
      <c r="O42" s="1558">
        <v>1</v>
      </c>
      <c r="P42" s="1772">
        <v>1980</v>
      </c>
      <c r="Q42" s="1772">
        <v>1451</v>
      </c>
    </row>
    <row r="43" spans="1:17">
      <c r="A43" s="1548" t="s">
        <v>6044</v>
      </c>
      <c r="B43" s="1549">
        <v>58962</v>
      </c>
      <c r="C43" s="1549">
        <f t="shared" si="3"/>
        <v>1.0926982950333581</v>
      </c>
      <c r="D43" s="1560">
        <f t="shared" si="1"/>
        <v>35926.163026179827</v>
      </c>
      <c r="E43" s="1552">
        <v>1.0549999999999999</v>
      </c>
      <c r="F43" s="1553">
        <v>18278220</v>
      </c>
      <c r="G43" s="1561">
        <v>11316690</v>
      </c>
      <c r="H43" s="1555">
        <f t="shared" si="2"/>
        <v>0.61913523308068286</v>
      </c>
      <c r="I43" s="1556">
        <f t="shared" si="0"/>
        <v>314.99857058916621</v>
      </c>
      <c r="J43" s="1557">
        <v>1</v>
      </c>
      <c r="K43" s="1557">
        <v>1</v>
      </c>
      <c r="L43" s="1769">
        <v>2578.5</v>
      </c>
      <c r="M43" s="1769">
        <v>2261.4</v>
      </c>
      <c r="N43" s="1558">
        <v>1</v>
      </c>
      <c r="O43" s="1558">
        <v>1</v>
      </c>
      <c r="P43" s="1772">
        <v>2049</v>
      </c>
      <c r="Q43" s="1772">
        <v>1491</v>
      </c>
    </row>
    <row r="44" spans="1:17">
      <c r="A44" s="1548" t="s">
        <v>6045</v>
      </c>
      <c r="B44" s="1549">
        <v>64427</v>
      </c>
      <c r="C44" s="1549">
        <f t="shared" si="3"/>
        <v>1.0926868152369322</v>
      </c>
      <c r="D44" s="1560">
        <f t="shared" si="1"/>
        <v>37902.101992619719</v>
      </c>
      <c r="E44" s="1552">
        <v>1.0549999999999999</v>
      </c>
      <c r="F44" s="1553">
        <v>19972370</v>
      </c>
      <c r="G44" s="1561">
        <v>11939130</v>
      </c>
      <c r="H44" s="1555">
        <f t="shared" si="2"/>
        <v>0.59778233629759514</v>
      </c>
      <c r="I44" s="1556">
        <f t="shared" si="0"/>
        <v>314.99915235109603</v>
      </c>
      <c r="J44" s="1557">
        <v>1</v>
      </c>
      <c r="K44" s="1557">
        <v>1</v>
      </c>
      <c r="L44" s="1769">
        <v>2648.2</v>
      </c>
      <c r="M44" s="1769">
        <v>2306.6999999999998</v>
      </c>
      <c r="N44" s="1558">
        <v>1</v>
      </c>
      <c r="O44" s="1558">
        <v>1</v>
      </c>
      <c r="P44" s="1772">
        <v>2121</v>
      </c>
      <c r="Q44" s="1772">
        <v>1531</v>
      </c>
    </row>
    <row r="45" spans="1:17">
      <c r="A45" s="1548" t="s">
        <v>6046</v>
      </c>
      <c r="B45" s="1549">
        <v>68369</v>
      </c>
      <c r="C45" s="1549">
        <f t="shared" si="3"/>
        <v>1.0611855278066649</v>
      </c>
      <c r="D45" s="1560">
        <f t="shared" si="1"/>
        <v>39986.717602213801</v>
      </c>
      <c r="E45" s="1552">
        <v>1.0549999999999999</v>
      </c>
      <c r="F45" s="1553">
        <v>21194390</v>
      </c>
      <c r="G45" s="1561">
        <v>12595905</v>
      </c>
      <c r="H45" s="1555">
        <f t="shared" si="2"/>
        <v>0.59430372848664204</v>
      </c>
      <c r="I45" s="1556">
        <f t="shared" si="0"/>
        <v>315.00222462127391</v>
      </c>
      <c r="J45" s="1557">
        <v>1</v>
      </c>
      <c r="K45" s="1557">
        <v>1</v>
      </c>
      <c r="L45" s="1769">
        <v>2719.7</v>
      </c>
      <c r="M45" s="1769">
        <v>2352.8000000000002</v>
      </c>
      <c r="N45" s="1558">
        <v>1</v>
      </c>
      <c r="O45" s="1558">
        <v>1</v>
      </c>
      <c r="P45" s="1772">
        <v>2195</v>
      </c>
      <c r="Q45" s="1772">
        <v>1572</v>
      </c>
    </row>
    <row r="46" spans="1:17">
      <c r="A46" s="1548" t="s">
        <v>6047</v>
      </c>
      <c r="B46" s="1549">
        <v>72552</v>
      </c>
      <c r="C46" s="1549">
        <f t="shared" si="3"/>
        <v>1.0611826997615879</v>
      </c>
      <c r="D46" s="1560">
        <f t="shared" si="1"/>
        <v>42185.987070335555</v>
      </c>
      <c r="E46" s="1552">
        <v>1.0549999999999999</v>
      </c>
      <c r="F46" s="1553">
        <v>22491120</v>
      </c>
      <c r="G46" s="1561">
        <v>13288590</v>
      </c>
      <c r="H46" s="1555">
        <f t="shared" si="2"/>
        <v>0.59083718374185012</v>
      </c>
      <c r="I46" s="1556">
        <f t="shared" si="0"/>
        <v>315.00009654495682</v>
      </c>
      <c r="J46" s="1557">
        <v>1</v>
      </c>
      <c r="K46" s="1557">
        <v>1</v>
      </c>
      <c r="L46" s="1769">
        <v>2793.1</v>
      </c>
      <c r="M46" s="1769">
        <v>2399.9</v>
      </c>
      <c r="N46" s="1558">
        <v>1</v>
      </c>
      <c r="O46" s="1558">
        <v>1</v>
      </c>
      <c r="P46" s="1772">
        <v>2272</v>
      </c>
      <c r="Q46" s="1772">
        <v>1615</v>
      </c>
    </row>
    <row r="47" spans="1:17">
      <c r="A47" s="1548" t="s">
        <v>6048</v>
      </c>
      <c r="B47" s="1549">
        <v>76992</v>
      </c>
      <c r="C47" s="1549">
        <f t="shared" si="3"/>
        <v>1.0611974859411182</v>
      </c>
      <c r="D47" s="1560">
        <f t="shared" si="1"/>
        <v>44506.216359204009</v>
      </c>
      <c r="E47" s="1552">
        <v>1.0549999999999999</v>
      </c>
      <c r="F47" s="1553">
        <v>23867520</v>
      </c>
      <c r="G47" s="1561">
        <v>14019390</v>
      </c>
      <c r="H47" s="1555">
        <f t="shared" si="2"/>
        <v>0.5873836075134744</v>
      </c>
      <c r="I47" s="1556">
        <f t="shared" si="0"/>
        <v>314.99846868247096</v>
      </c>
      <c r="J47" s="1557">
        <v>1</v>
      </c>
      <c r="K47" s="1557">
        <v>1</v>
      </c>
      <c r="L47" s="1769">
        <v>2868.5</v>
      </c>
      <c r="M47" s="1769">
        <v>2447.9</v>
      </c>
      <c r="N47" s="1558">
        <v>1</v>
      </c>
      <c r="O47" s="1558">
        <v>1</v>
      </c>
      <c r="P47" s="1772">
        <v>2351</v>
      </c>
      <c r="Q47" s="1772">
        <v>1658</v>
      </c>
    </row>
    <row r="48" spans="1:17">
      <c r="A48" s="1548" t="s">
        <v>6049</v>
      </c>
      <c r="B48" s="1549">
        <v>81703</v>
      </c>
      <c r="C48" s="1549">
        <f t="shared" si="3"/>
        <v>1.0611881753948462</v>
      </c>
      <c r="D48" s="1560">
        <f t="shared" si="1"/>
        <v>46954.058258960227</v>
      </c>
      <c r="E48" s="1552">
        <v>1.0549999999999999</v>
      </c>
      <c r="F48" s="1553">
        <v>25327930</v>
      </c>
      <c r="G48" s="1561">
        <v>14790510</v>
      </c>
      <c r="H48" s="1555">
        <f t="shared" si="2"/>
        <v>0.58396047367471404</v>
      </c>
      <c r="I48" s="1556">
        <f t="shared" si="0"/>
        <v>314.99960915897043</v>
      </c>
      <c r="J48" s="1557">
        <v>1</v>
      </c>
      <c r="K48" s="1557">
        <v>1</v>
      </c>
      <c r="L48" s="1769">
        <v>2946</v>
      </c>
      <c r="M48" s="1769">
        <v>2496.8000000000002</v>
      </c>
      <c r="N48" s="1558">
        <v>1</v>
      </c>
      <c r="O48" s="1558">
        <v>1</v>
      </c>
      <c r="P48" s="1772">
        <v>2433</v>
      </c>
      <c r="Q48" s="1772">
        <v>1703</v>
      </c>
    </row>
    <row r="49" spans="1:17">
      <c r="A49" s="1548" t="s">
        <v>6050</v>
      </c>
      <c r="B49" s="1549">
        <v>86703</v>
      </c>
      <c r="C49" s="1549">
        <f t="shared" si="3"/>
        <v>1.061197263258387</v>
      </c>
      <c r="D49" s="1560">
        <f t="shared" si="1"/>
        <v>49536.531463203035</v>
      </c>
      <c r="E49" s="1552">
        <v>1.0549999999999999</v>
      </c>
      <c r="F49" s="1553">
        <v>26877930</v>
      </c>
      <c r="G49" s="1561">
        <v>15604155</v>
      </c>
      <c r="H49" s="1555">
        <f t="shared" si="2"/>
        <v>0.58055642677840147</v>
      </c>
      <c r="I49" s="1556">
        <f t="shared" si="0"/>
        <v>315.00297939897456</v>
      </c>
      <c r="J49" s="1557">
        <v>1</v>
      </c>
      <c r="K49" s="1557">
        <v>1</v>
      </c>
      <c r="L49" s="1769">
        <v>3025.5</v>
      </c>
      <c r="M49" s="1769">
        <v>2546.8000000000002</v>
      </c>
      <c r="N49" s="1558">
        <v>1</v>
      </c>
      <c r="O49" s="1558">
        <v>1</v>
      </c>
      <c r="P49" s="1772">
        <v>2519</v>
      </c>
      <c r="Q49" s="1772">
        <v>1749</v>
      </c>
    </row>
    <row r="50" spans="1:17">
      <c r="A50" s="1548" t="s">
        <v>6051</v>
      </c>
      <c r="B50" s="1549">
        <v>92009</v>
      </c>
      <c r="C50" s="1549">
        <f t="shared" si="3"/>
        <v>1.0611974210811621</v>
      </c>
      <c r="D50" s="1560">
        <f t="shared" si="1"/>
        <v>52261.040693679199</v>
      </c>
      <c r="E50" s="1552">
        <v>1.0549999999999999</v>
      </c>
      <c r="F50" s="1553">
        <v>28522790</v>
      </c>
      <c r="G50" s="1561">
        <v>16462215</v>
      </c>
      <c r="H50" s="1555">
        <f t="shared" si="2"/>
        <v>0.57716005341693433</v>
      </c>
      <c r="I50" s="1556">
        <f t="shared" si="0"/>
        <v>314.9997547215138</v>
      </c>
      <c r="J50" s="1557">
        <v>1</v>
      </c>
      <c r="K50" s="1557">
        <v>1</v>
      </c>
      <c r="L50" s="1769">
        <v>3107.2</v>
      </c>
      <c r="M50" s="1769">
        <v>2597.6999999999998</v>
      </c>
      <c r="N50" s="1558">
        <v>1</v>
      </c>
      <c r="O50" s="1558">
        <v>1</v>
      </c>
      <c r="P50" s="1772">
        <v>2607</v>
      </c>
      <c r="Q50" s="1772">
        <v>1796</v>
      </c>
    </row>
    <row r="51" spans="1:17">
      <c r="A51" s="1548" t="s">
        <v>4281</v>
      </c>
      <c r="B51" s="1549">
        <v>96490</v>
      </c>
      <c r="C51" s="1549">
        <f t="shared" si="3"/>
        <v>1.0487017574367725</v>
      </c>
      <c r="D51" s="1560">
        <f t="shared" si="1"/>
        <v>55135.397931831554</v>
      </c>
      <c r="E51" s="1552">
        <v>1.0549999999999999</v>
      </c>
      <c r="F51" s="1553">
        <v>29911900</v>
      </c>
      <c r="G51" s="1561">
        <v>17367525</v>
      </c>
      <c r="H51" s="1555">
        <f t="shared" si="2"/>
        <v>0.58062259502071079</v>
      </c>
      <c r="I51" s="1556">
        <f t="shared" si="0"/>
        <v>314.9977265326516</v>
      </c>
      <c r="J51" s="1557">
        <v>1</v>
      </c>
      <c r="K51" s="1557">
        <v>1</v>
      </c>
      <c r="L51" s="1769">
        <v>3191.1</v>
      </c>
      <c r="M51" s="1769">
        <v>2649.6</v>
      </c>
      <c r="N51" s="1558">
        <v>1</v>
      </c>
      <c r="O51" s="1558">
        <v>1</v>
      </c>
      <c r="P51" s="1772">
        <v>2698</v>
      </c>
      <c r="Q51" s="1772">
        <v>1845</v>
      </c>
    </row>
    <row r="52" spans="1:17">
      <c r="A52" s="1548" t="s">
        <v>6052</v>
      </c>
      <c r="B52" s="1549">
        <v>98823</v>
      </c>
      <c r="C52" s="1549">
        <f t="shared" si="3"/>
        <v>1.0241786713649084</v>
      </c>
      <c r="D52" s="1560">
        <f t="shared" si="1"/>
        <v>58167.844818082289</v>
      </c>
      <c r="E52" s="1552">
        <v>1.0549999999999999</v>
      </c>
      <c r="F52" s="1553">
        <v>30635130</v>
      </c>
      <c r="G52" s="1561">
        <v>18322920</v>
      </c>
      <c r="H52" s="1555">
        <f t="shared" si="2"/>
        <v>0.59810159121244144</v>
      </c>
      <c r="I52" s="1556">
        <f t="shared" si="0"/>
        <v>315.00084036642983</v>
      </c>
      <c r="J52" s="1557">
        <v>1</v>
      </c>
      <c r="K52" s="1557">
        <v>1</v>
      </c>
      <c r="L52" s="1769">
        <v>3277.2</v>
      </c>
      <c r="M52" s="1769">
        <v>2702.6</v>
      </c>
      <c r="N52" s="1558">
        <v>1</v>
      </c>
      <c r="O52" s="1558">
        <v>1</v>
      </c>
      <c r="P52" s="1772">
        <v>2792</v>
      </c>
      <c r="Q52" s="1772">
        <v>1894</v>
      </c>
    </row>
    <row r="53" spans="1:17">
      <c r="A53" s="1548" t="s">
        <v>6053</v>
      </c>
      <c r="B53" s="1549">
        <v>101212</v>
      </c>
      <c r="C53" s="1549">
        <f t="shared" si="3"/>
        <v>1.0241745342683384</v>
      </c>
      <c r="D53" s="1560">
        <f t="shared" si="1"/>
        <v>61367.076283076814</v>
      </c>
      <c r="E53" s="1552">
        <v>1.0549999999999999</v>
      </c>
      <c r="F53" s="1553">
        <v>31375720</v>
      </c>
      <c r="G53" s="1561">
        <v>19330605</v>
      </c>
      <c r="H53" s="1555">
        <f t="shared" si="2"/>
        <v>0.6161007619904818</v>
      </c>
      <c r="I53" s="1556">
        <f t="shared" si="0"/>
        <v>314.99960843548934</v>
      </c>
      <c r="J53" s="1557">
        <v>1</v>
      </c>
      <c r="K53" s="1557">
        <v>1</v>
      </c>
      <c r="L53" s="1769">
        <v>3365.7</v>
      </c>
      <c r="M53" s="1769">
        <v>2756.7</v>
      </c>
      <c r="N53" s="1558">
        <v>1</v>
      </c>
      <c r="O53" s="1558">
        <v>1</v>
      </c>
      <c r="P53" s="1772">
        <v>2890</v>
      </c>
      <c r="Q53" s="1772">
        <v>1946</v>
      </c>
    </row>
    <row r="54" spans="1:17">
      <c r="A54" s="1548" t="s">
        <v>6054</v>
      </c>
      <c r="B54" s="1549">
        <v>103659</v>
      </c>
      <c r="C54" s="1549">
        <f t="shared" si="3"/>
        <v>1.0241769750622456</v>
      </c>
      <c r="D54" s="1560">
        <f t="shared" si="1"/>
        <v>64742.265478646033</v>
      </c>
      <c r="E54" s="1552">
        <v>1.0549999999999999</v>
      </c>
      <c r="F54" s="1553">
        <v>32134290</v>
      </c>
      <c r="G54" s="1561">
        <v>20393730</v>
      </c>
      <c r="H54" s="1555">
        <f t="shared" si="2"/>
        <v>0.63464075291534372</v>
      </c>
      <c r="I54" s="1556">
        <f t="shared" si="0"/>
        <v>314.99870832796967</v>
      </c>
      <c r="J54" s="1557">
        <v>1</v>
      </c>
      <c r="K54" s="1557">
        <v>1</v>
      </c>
      <c r="L54" s="1769">
        <v>3456.6</v>
      </c>
      <c r="M54" s="1769">
        <v>2811.8</v>
      </c>
      <c r="N54" s="1558">
        <v>1</v>
      </c>
      <c r="O54" s="1558">
        <v>1</v>
      </c>
      <c r="P54" s="1772">
        <v>2991</v>
      </c>
      <c r="Q54" s="1772">
        <v>1998</v>
      </c>
    </row>
    <row r="55" spans="1:17">
      <c r="A55" s="1548" t="s">
        <v>6055</v>
      </c>
      <c r="B55" s="1549">
        <v>106165</v>
      </c>
      <c r="C55" s="1549">
        <f t="shared" si="3"/>
        <v>1.0241754213334104</v>
      </c>
      <c r="D55" s="1560">
        <f t="shared" si="1"/>
        <v>68303.09007997156</v>
      </c>
      <c r="E55" s="1552">
        <v>1.0549999999999999</v>
      </c>
      <c r="F55" s="1553">
        <v>32911150</v>
      </c>
      <c r="G55" s="1561">
        <v>21515445</v>
      </c>
      <c r="H55" s="1555">
        <f t="shared" si="2"/>
        <v>0.65374333622495717</v>
      </c>
      <c r="I55" s="1556">
        <f t="shared" si="0"/>
        <v>314.99958456943881</v>
      </c>
      <c r="J55" s="1557">
        <v>1</v>
      </c>
      <c r="K55" s="1557">
        <v>1</v>
      </c>
      <c r="L55" s="1769">
        <v>3549.9</v>
      </c>
      <c r="M55" s="1769">
        <v>2868.1</v>
      </c>
      <c r="N55" s="1558">
        <v>1</v>
      </c>
      <c r="O55" s="1558">
        <v>1</v>
      </c>
      <c r="P55" s="1772">
        <v>3096</v>
      </c>
      <c r="Q55" s="1772">
        <v>2052</v>
      </c>
    </row>
    <row r="56" spans="1:17">
      <c r="A56" s="1548" t="s">
        <v>6056</v>
      </c>
      <c r="B56" s="1549">
        <v>108732</v>
      </c>
      <c r="C56" s="1549">
        <f t="shared" si="3"/>
        <v>1.0241793434747799</v>
      </c>
      <c r="D56" s="1560">
        <f t="shared" si="1"/>
        <v>72059.760034369989</v>
      </c>
      <c r="E56" s="1552">
        <v>1.0549999999999999</v>
      </c>
      <c r="F56" s="1553">
        <v>33706920</v>
      </c>
      <c r="G56" s="1561">
        <v>22698900</v>
      </c>
      <c r="H56" s="1555">
        <f t="shared" si="2"/>
        <v>0.67341958268509849</v>
      </c>
      <c r="I56" s="1556">
        <f t="shared" si="0"/>
        <v>315.00104897897825</v>
      </c>
      <c r="J56" s="1557">
        <v>1</v>
      </c>
      <c r="K56" s="1557">
        <v>1</v>
      </c>
      <c r="L56" s="1769">
        <v>3645.8</v>
      </c>
      <c r="M56" s="1769">
        <v>2925.4</v>
      </c>
      <c r="N56" s="1558">
        <v>1</v>
      </c>
      <c r="O56" s="1558">
        <v>1</v>
      </c>
      <c r="P56" s="1772">
        <v>3204</v>
      </c>
      <c r="Q56" s="1772">
        <v>2108</v>
      </c>
    </row>
    <row r="57" spans="1:17">
      <c r="A57" s="1548" t="s">
        <v>6057</v>
      </c>
      <c r="B57" s="1549">
        <v>111360</v>
      </c>
      <c r="C57" s="1549">
        <f t="shared" si="3"/>
        <v>1.0241695177132766</v>
      </c>
      <c r="D57" s="1560">
        <f t="shared" si="1"/>
        <v>76023.046836260328</v>
      </c>
      <c r="E57" s="1552">
        <v>1.0549999999999999</v>
      </c>
      <c r="F57" s="1553">
        <v>34521600</v>
      </c>
      <c r="G57" s="1561">
        <v>23947245</v>
      </c>
      <c r="H57" s="1555">
        <f t="shared" si="2"/>
        <v>0.69368873401001108</v>
      </c>
      <c r="I57" s="1556">
        <f t="shared" si="0"/>
        <v>314.99980593487612</v>
      </c>
      <c r="J57" s="1557">
        <v>1</v>
      </c>
      <c r="K57" s="1557">
        <v>1</v>
      </c>
      <c r="L57" s="1769">
        <v>3744.2</v>
      </c>
      <c r="M57" s="1769">
        <v>2983.9</v>
      </c>
      <c r="N57" s="1558">
        <v>1</v>
      </c>
      <c r="O57" s="1558">
        <v>1</v>
      </c>
      <c r="P57" s="1772">
        <v>3317</v>
      </c>
      <c r="Q57" s="1772">
        <v>2164</v>
      </c>
    </row>
    <row r="58" spans="1:17">
      <c r="A58" s="1548" t="s">
        <v>6058</v>
      </c>
      <c r="B58" s="1549">
        <v>114053</v>
      </c>
      <c r="C58" s="1549">
        <f t="shared" si="3"/>
        <v>1.0241828304597702</v>
      </c>
      <c r="D58" s="1560">
        <f t="shared" si="1"/>
        <v>80204.314412254636</v>
      </c>
      <c r="E58" s="1552">
        <v>1.0549999999999999</v>
      </c>
      <c r="F58" s="1553">
        <v>35356430</v>
      </c>
      <c r="G58" s="1561">
        <v>25264260</v>
      </c>
      <c r="H58" s="1555">
        <f t="shared" si="2"/>
        <v>0.71455913393971049</v>
      </c>
      <c r="I58" s="1556">
        <f t="shared" si="0"/>
        <v>314.99876515545407</v>
      </c>
      <c r="J58" s="1557">
        <v>1</v>
      </c>
      <c r="K58" s="1557">
        <v>1</v>
      </c>
      <c r="L58" s="1769">
        <v>3845.3</v>
      </c>
      <c r="M58" s="1769">
        <v>3043.6</v>
      </c>
      <c r="N58" s="1558">
        <v>1</v>
      </c>
      <c r="O58" s="1558">
        <v>1</v>
      </c>
      <c r="P58" s="1772">
        <v>3433</v>
      </c>
      <c r="Q58" s="1772">
        <v>2223</v>
      </c>
    </row>
    <row r="59" spans="1:17">
      <c r="A59" s="1548" t="s">
        <v>6059</v>
      </c>
      <c r="B59" s="1549">
        <v>116811</v>
      </c>
      <c r="C59" s="1549">
        <f t="shared" si="3"/>
        <v>1.0241817400682138</v>
      </c>
      <c r="D59" s="1560">
        <f t="shared" si="1"/>
        <v>84615.551704928643</v>
      </c>
      <c r="E59" s="1552">
        <v>1.0549999999999999</v>
      </c>
      <c r="F59" s="1553">
        <v>36211410</v>
      </c>
      <c r="G59" s="1561">
        <v>26654040</v>
      </c>
      <c r="H59" s="1555">
        <f t="shared" si="2"/>
        <v>0.73606744393548884</v>
      </c>
      <c r="I59" s="1556">
        <f t="shared" si="0"/>
        <v>315.00166887699282</v>
      </c>
      <c r="J59" s="1557">
        <v>1</v>
      </c>
      <c r="K59" s="1557">
        <v>1</v>
      </c>
      <c r="L59" s="1769">
        <v>3949.1</v>
      </c>
      <c r="M59" s="1769">
        <v>3104.5</v>
      </c>
      <c r="N59" s="1558">
        <v>1</v>
      </c>
      <c r="O59" s="1558">
        <v>1</v>
      </c>
      <c r="P59" s="1772">
        <v>3553</v>
      </c>
      <c r="Q59" s="1772">
        <v>2283</v>
      </c>
    </row>
    <row r="60" spans="1:17">
      <c r="A60" s="1548" t="s">
        <v>6060</v>
      </c>
      <c r="B60" s="1549">
        <v>119635</v>
      </c>
      <c r="C60" s="1549">
        <f t="shared" si="3"/>
        <v>1.0241758053607966</v>
      </c>
      <c r="D60" s="1560">
        <f t="shared" si="1"/>
        <v>89269.407048699708</v>
      </c>
      <c r="E60" s="1552">
        <v>1.0549999999999999</v>
      </c>
      <c r="F60" s="1553">
        <v>37086850</v>
      </c>
      <c r="G60" s="1561">
        <v>28119735</v>
      </c>
      <c r="H60" s="1555">
        <f t="shared" si="2"/>
        <v>0.75821308630956796</v>
      </c>
      <c r="I60" s="1556">
        <f t="shared" si="0"/>
        <v>314.9985636698546</v>
      </c>
      <c r="J60" s="1557">
        <v>1</v>
      </c>
      <c r="K60" s="1557">
        <v>1</v>
      </c>
      <c r="L60" s="1769">
        <v>4055.7</v>
      </c>
      <c r="M60" s="1769">
        <v>3166.6</v>
      </c>
      <c r="N60" s="1558">
        <v>1</v>
      </c>
      <c r="O60" s="1558">
        <v>1</v>
      </c>
      <c r="P60" s="1772">
        <v>3677</v>
      </c>
      <c r="Q60" s="1772">
        <v>2345</v>
      </c>
    </row>
    <row r="61" spans="1:17">
      <c r="A61" s="1548" t="s">
        <v>6061</v>
      </c>
      <c r="B61" s="1549">
        <v>122528</v>
      </c>
      <c r="C61" s="1549">
        <f t="shared" si="3"/>
        <v>1.0241818865716554</v>
      </c>
      <c r="D61" s="1560">
        <f t="shared" si="1"/>
        <v>94179.224436378179</v>
      </c>
      <c r="E61" s="1552">
        <v>1.0549999999999999</v>
      </c>
      <c r="F61" s="1553">
        <v>37983680</v>
      </c>
      <c r="G61" s="1561">
        <v>29666385</v>
      </c>
      <c r="H61" s="1555">
        <f t="shared" si="2"/>
        <v>0.78102977383971217</v>
      </c>
      <c r="I61" s="1556">
        <f t="shared" si="0"/>
        <v>314.99924933062943</v>
      </c>
      <c r="J61" s="1557">
        <v>1</v>
      </c>
      <c r="K61" s="1557">
        <v>1</v>
      </c>
      <c r="L61" s="1769">
        <v>4165.3</v>
      </c>
      <c r="M61" s="1769">
        <v>3229.9</v>
      </c>
      <c r="N61" s="1558">
        <v>1</v>
      </c>
      <c r="O61" s="1558">
        <v>1</v>
      </c>
      <c r="P61" s="1772">
        <v>3806</v>
      </c>
      <c r="Q61" s="1772">
        <v>2408</v>
      </c>
    </row>
    <row r="62" spans="1:17">
      <c r="A62" s="1548" t="s">
        <v>6062</v>
      </c>
      <c r="B62" s="1549">
        <v>125491</v>
      </c>
      <c r="C62" s="1549">
        <f t="shared" si="3"/>
        <v>1.0241822277357013</v>
      </c>
      <c r="D62" s="1560">
        <f t="shared" si="1"/>
        <v>99359.081780378969</v>
      </c>
      <c r="E62" s="1552">
        <v>1.0549999999999999</v>
      </c>
      <c r="F62" s="1553">
        <v>38902210</v>
      </c>
      <c r="G62" s="1561">
        <v>31298085</v>
      </c>
      <c r="H62" s="1555">
        <f t="shared" si="2"/>
        <v>0.80453231320277174</v>
      </c>
      <c r="I62" s="1556">
        <f t="shared" si="0"/>
        <v>314.99974073009821</v>
      </c>
      <c r="J62" s="1557">
        <v>1</v>
      </c>
      <c r="K62" s="1557">
        <v>1</v>
      </c>
      <c r="L62" s="1769">
        <v>4277.7</v>
      </c>
      <c r="M62" s="1769">
        <v>3294.5</v>
      </c>
      <c r="N62" s="1558">
        <v>1</v>
      </c>
      <c r="O62" s="1558">
        <v>1</v>
      </c>
      <c r="P62" s="1772">
        <v>3939</v>
      </c>
      <c r="Q62" s="1772">
        <v>2473</v>
      </c>
    </row>
    <row r="63" spans="1:17">
      <c r="A63" s="1548" t="s">
        <v>6063</v>
      </c>
      <c r="B63" s="1549">
        <v>128525</v>
      </c>
      <c r="C63" s="1549">
        <f t="shared" si="3"/>
        <v>1.0241770326158848</v>
      </c>
      <c r="D63" s="1560">
        <f t="shared" si="1"/>
        <v>104823.83127829981</v>
      </c>
      <c r="E63" s="1552">
        <v>1.0549999999999999</v>
      </c>
      <c r="F63" s="1553">
        <v>39842750</v>
      </c>
      <c r="G63" s="1561">
        <v>33019560</v>
      </c>
      <c r="H63" s="1555">
        <f t="shared" si="2"/>
        <v>0.8287470116897051</v>
      </c>
      <c r="I63" s="1556">
        <f t="shared" si="0"/>
        <v>315.00050701577027</v>
      </c>
      <c r="J63" s="1557">
        <v>1</v>
      </c>
      <c r="K63" s="1557">
        <v>1</v>
      </c>
      <c r="L63" s="1769">
        <v>4393.2</v>
      </c>
      <c r="M63" s="1769">
        <v>3360.4</v>
      </c>
      <c r="N63" s="1558">
        <v>1</v>
      </c>
      <c r="O63" s="1558">
        <v>1</v>
      </c>
      <c r="P63" s="1772">
        <v>4077</v>
      </c>
      <c r="Q63" s="1772">
        <v>2540</v>
      </c>
    </row>
    <row r="64" spans="1:17">
      <c r="A64" s="1548" t="s">
        <v>6064</v>
      </c>
      <c r="B64" s="1549">
        <v>131633</v>
      </c>
      <c r="C64" s="1549">
        <f t="shared" si="3"/>
        <v>1.0241820657459637</v>
      </c>
      <c r="D64" s="1560">
        <f t="shared" si="1"/>
        <v>110589.1419986063</v>
      </c>
      <c r="E64" s="1552">
        <v>1.0549999999999999</v>
      </c>
      <c r="F64" s="1553">
        <v>40806230</v>
      </c>
      <c r="G64" s="1561">
        <v>34835535</v>
      </c>
      <c r="H64" s="1555">
        <f t="shared" si="2"/>
        <v>0.85368177849313698</v>
      </c>
      <c r="I64" s="1556">
        <f t="shared" si="0"/>
        <v>314.99959553388175</v>
      </c>
      <c r="J64" s="1557">
        <v>1</v>
      </c>
      <c r="K64" s="1557">
        <v>1</v>
      </c>
      <c r="L64" s="1769">
        <v>4511.8</v>
      </c>
      <c r="M64" s="1769">
        <v>3427.6</v>
      </c>
      <c r="N64" s="1558">
        <v>1</v>
      </c>
      <c r="O64" s="1558">
        <v>1</v>
      </c>
      <c r="P64" s="1772">
        <v>4220</v>
      </c>
      <c r="Q64" s="1772">
        <v>2608</v>
      </c>
    </row>
    <row r="65" spans="1:17">
      <c r="A65" s="1548" t="s">
        <v>6065</v>
      </c>
      <c r="B65" s="1549">
        <v>134816</v>
      </c>
      <c r="C65" s="1549">
        <f t="shared" si="3"/>
        <v>1.0241808665000418</v>
      </c>
      <c r="D65" s="1560">
        <f t="shared" si="1"/>
        <v>116671.54480852964</v>
      </c>
      <c r="E65" s="1552">
        <v>1.0549999999999999</v>
      </c>
      <c r="F65" s="1553">
        <v>41792960</v>
      </c>
      <c r="G65" s="1561">
        <v>36751680</v>
      </c>
      <c r="H65" s="1555">
        <f t="shared" si="2"/>
        <v>0.87937489950460557</v>
      </c>
      <c r="I65" s="1556">
        <f t="shared" si="0"/>
        <v>315.00122896558366</v>
      </c>
      <c r="J65" s="1557">
        <v>1</v>
      </c>
      <c r="K65" s="1557">
        <v>1</v>
      </c>
      <c r="L65" s="1769">
        <v>4633.6000000000004</v>
      </c>
      <c r="M65" s="1769">
        <v>3496.2</v>
      </c>
      <c r="N65" s="1558">
        <v>1</v>
      </c>
      <c r="O65" s="1558">
        <v>1</v>
      </c>
      <c r="P65" s="1772">
        <v>4367</v>
      </c>
      <c r="Q65" s="1772">
        <v>2679</v>
      </c>
    </row>
    <row r="66" spans="1:17">
      <c r="A66" s="1548" t="s">
        <v>6066</v>
      </c>
      <c r="B66" s="1549">
        <v>138076</v>
      </c>
      <c r="C66" s="1549">
        <f t="shared" si="3"/>
        <v>1.0241811061001662</v>
      </c>
      <c r="D66" s="1560">
        <f t="shared" si="1"/>
        <v>123088.47977299876</v>
      </c>
      <c r="E66" s="1552">
        <v>1.0549999999999999</v>
      </c>
      <c r="F66" s="1553">
        <v>42803560</v>
      </c>
      <c r="G66" s="1561">
        <v>38772720</v>
      </c>
      <c r="H66" s="1555">
        <f t="shared" si="2"/>
        <v>0.90582932821475592</v>
      </c>
      <c r="I66" s="1556">
        <f t="shared" ref="I66:I129" si="4">G66/D66</f>
        <v>314.99877219626978</v>
      </c>
      <c r="J66" s="1557">
        <v>1</v>
      </c>
      <c r="K66" s="1557">
        <v>1</v>
      </c>
      <c r="L66" s="1769">
        <v>4758.8</v>
      </c>
      <c r="M66" s="1769">
        <v>3566.1</v>
      </c>
      <c r="N66" s="1558">
        <v>1</v>
      </c>
      <c r="O66" s="1558">
        <v>1</v>
      </c>
      <c r="P66" s="1772">
        <v>4520</v>
      </c>
      <c r="Q66" s="1772">
        <v>2751</v>
      </c>
    </row>
    <row r="67" spans="1:17">
      <c r="A67" s="1548" t="s">
        <v>6067</v>
      </c>
      <c r="B67" s="1549">
        <v>141415</v>
      </c>
      <c r="C67" s="1549">
        <f t="shared" si="3"/>
        <v>1.0241823343665808</v>
      </c>
      <c r="D67" s="1560">
        <f t="shared" ref="D67:D130" si="5">D66*E66</f>
        <v>129858.34616051368</v>
      </c>
      <c r="E67" s="1552">
        <v>1.0549999999999999</v>
      </c>
      <c r="F67" s="1553">
        <v>43838650</v>
      </c>
      <c r="G67" s="1561">
        <v>40905270</v>
      </c>
      <c r="H67" s="1555">
        <f t="shared" ref="H67:H130" si="6">G67/F67</f>
        <v>0.93308689934566869</v>
      </c>
      <c r="I67" s="1556">
        <f t="shared" si="4"/>
        <v>314.9991603114853</v>
      </c>
      <c r="J67" s="1557">
        <v>1</v>
      </c>
      <c r="K67" s="1557">
        <v>1</v>
      </c>
      <c r="L67" s="1769">
        <v>4887.2</v>
      </c>
      <c r="M67" s="1769">
        <v>3637.4</v>
      </c>
      <c r="N67" s="1558">
        <v>1</v>
      </c>
      <c r="O67" s="1558">
        <v>1</v>
      </c>
      <c r="P67" s="1772">
        <v>4678</v>
      </c>
      <c r="Q67" s="1772">
        <v>2825</v>
      </c>
    </row>
    <row r="68" spans="1:17">
      <c r="A68" s="1548" t="s">
        <v>6068</v>
      </c>
      <c r="B68" s="1549">
        <v>144835</v>
      </c>
      <c r="C68" s="1549">
        <f t="shared" ref="C68:C131" si="7">B68/B67</f>
        <v>1.0241841388820139</v>
      </c>
      <c r="D68" s="1560">
        <f t="shared" si="5"/>
        <v>137000.55519934194</v>
      </c>
      <c r="E68" s="1552">
        <v>1.0549999999999999</v>
      </c>
      <c r="F68" s="1553">
        <v>44898850</v>
      </c>
      <c r="G68" s="1561">
        <v>43155315</v>
      </c>
      <c r="H68" s="1555">
        <f t="shared" si="6"/>
        <v>0.96116749092682774</v>
      </c>
      <c r="I68" s="1556">
        <f t="shared" si="4"/>
        <v>315.00102271269697</v>
      </c>
      <c r="J68" s="1557">
        <v>1</v>
      </c>
      <c r="K68" s="1557">
        <v>1</v>
      </c>
      <c r="L68" s="1769">
        <v>5019.2</v>
      </c>
      <c r="M68" s="1769">
        <v>3710.1</v>
      </c>
      <c r="N68" s="1558">
        <v>1</v>
      </c>
      <c r="O68" s="1558">
        <v>1</v>
      </c>
      <c r="P68" s="1772">
        <v>4842</v>
      </c>
      <c r="Q68" s="1772">
        <v>2901</v>
      </c>
    </row>
    <row r="69" spans="1:17">
      <c r="A69" s="1548" t="s">
        <v>6069</v>
      </c>
      <c r="B69" s="1549">
        <v>148337</v>
      </c>
      <c r="C69" s="1549">
        <f t="shared" si="7"/>
        <v>1.0241792384437463</v>
      </c>
      <c r="D69" s="1560">
        <f t="shared" si="5"/>
        <v>144535.58573530574</v>
      </c>
      <c r="E69" s="1552">
        <v>1.0549999999999999</v>
      </c>
      <c r="F69" s="1553">
        <v>45984470</v>
      </c>
      <c r="G69" s="1561">
        <v>45528840</v>
      </c>
      <c r="H69" s="1555">
        <f t="shared" si="6"/>
        <v>0.99009165485652006</v>
      </c>
      <c r="I69" s="1556">
        <f t="shared" si="4"/>
        <v>315.00090284602254</v>
      </c>
      <c r="J69" s="1557">
        <v>1</v>
      </c>
      <c r="K69" s="1557">
        <v>1</v>
      </c>
      <c r="L69" s="1769">
        <v>5154.7</v>
      </c>
      <c r="M69" s="1769">
        <v>3784.3</v>
      </c>
      <c r="N69" s="1558">
        <v>1</v>
      </c>
      <c r="O69" s="1558">
        <v>1</v>
      </c>
      <c r="P69" s="1772">
        <v>5012</v>
      </c>
      <c r="Q69" s="1772">
        <v>2980</v>
      </c>
    </row>
    <row r="70" spans="1:17">
      <c r="A70" s="1548" t="s">
        <v>6070</v>
      </c>
      <c r="B70" s="1549">
        <v>151924</v>
      </c>
      <c r="C70" s="1549">
        <f t="shared" si="7"/>
        <v>1.024181424728827</v>
      </c>
      <c r="D70" s="1551">
        <f t="shared" si="5"/>
        <v>152485.04295074753</v>
      </c>
      <c r="E70" s="1552">
        <v>1.0549999999999999</v>
      </c>
      <c r="F70" s="1553">
        <v>47096440</v>
      </c>
      <c r="G70" s="1561">
        <v>48032775</v>
      </c>
      <c r="H70" s="1555">
        <f t="shared" si="6"/>
        <v>1.0198812266914441</v>
      </c>
      <c r="I70" s="1556">
        <f t="shared" si="4"/>
        <v>314.99991127336023</v>
      </c>
      <c r="J70" s="1557">
        <v>1</v>
      </c>
      <c r="K70" s="1557">
        <v>1</v>
      </c>
      <c r="L70" s="1769">
        <v>5293.9</v>
      </c>
      <c r="M70" s="1769">
        <v>3860</v>
      </c>
      <c r="N70" s="1558">
        <v>1</v>
      </c>
      <c r="O70" s="1558">
        <v>1</v>
      </c>
      <c r="P70" s="1772">
        <v>5187</v>
      </c>
      <c r="Q70" s="1772">
        <v>3060</v>
      </c>
    </row>
    <row r="71" spans="1:17">
      <c r="A71" s="1548" t="s">
        <v>6071</v>
      </c>
      <c r="B71" s="1549">
        <v>155598</v>
      </c>
      <c r="C71" s="1549">
        <f t="shared" si="7"/>
        <v>1.0241831442036808</v>
      </c>
      <c r="D71" s="1551">
        <f t="shared" si="5"/>
        <v>160871.72031303865</v>
      </c>
      <c r="E71" s="1552">
        <v>1.0549999999999999</v>
      </c>
      <c r="F71" s="1553">
        <v>48235380</v>
      </c>
      <c r="G71" s="1561">
        <v>50674680</v>
      </c>
      <c r="H71" s="1555">
        <f t="shared" si="6"/>
        <v>1.0505707636179087</v>
      </c>
      <c r="I71" s="1556">
        <f t="shared" si="4"/>
        <v>315.00054764997014</v>
      </c>
      <c r="J71" s="1557">
        <v>1</v>
      </c>
      <c r="K71" s="1557">
        <v>1</v>
      </c>
      <c r="L71" s="1769">
        <v>5436.8</v>
      </c>
      <c r="M71" s="1769">
        <v>3937.2</v>
      </c>
      <c r="N71" s="1558">
        <v>1</v>
      </c>
      <c r="O71" s="1558">
        <v>1</v>
      </c>
      <c r="P71" s="1772">
        <v>5369</v>
      </c>
      <c r="Q71" s="1772">
        <v>3143</v>
      </c>
    </row>
    <row r="72" spans="1:17">
      <c r="A72" s="1548" t="s">
        <v>6072</v>
      </c>
      <c r="B72" s="1549">
        <v>159360</v>
      </c>
      <c r="C72" s="1549">
        <f t="shared" si="7"/>
        <v>1.0241776886592373</v>
      </c>
      <c r="D72" s="1551">
        <f t="shared" si="5"/>
        <v>169719.66493025576</v>
      </c>
      <c r="E72" s="1552">
        <v>1.0549999999999999</v>
      </c>
      <c r="F72" s="1553">
        <v>49401600</v>
      </c>
      <c r="G72" s="1561">
        <v>53461800</v>
      </c>
      <c r="H72" s="1555">
        <f t="shared" si="6"/>
        <v>1.0821876214535562</v>
      </c>
      <c r="I72" s="1556">
        <f t="shared" si="4"/>
        <v>315.00062189004132</v>
      </c>
      <c r="J72" s="1557">
        <v>1</v>
      </c>
      <c r="K72" s="1557">
        <v>1</v>
      </c>
      <c r="L72" s="1769">
        <v>5583.6</v>
      </c>
      <c r="M72" s="1769">
        <v>4016</v>
      </c>
      <c r="N72" s="1558">
        <v>1</v>
      </c>
      <c r="O72" s="1558">
        <v>1</v>
      </c>
      <c r="P72" s="1772">
        <v>5556</v>
      </c>
      <c r="Q72" s="1772">
        <v>3228</v>
      </c>
    </row>
    <row r="73" spans="1:17">
      <c r="A73" s="1548" t="s">
        <v>6073</v>
      </c>
      <c r="B73" s="1549">
        <v>163214</v>
      </c>
      <c r="C73" s="1549">
        <f t="shared" si="7"/>
        <v>1.0241842369477911</v>
      </c>
      <c r="D73" s="1551">
        <f t="shared" si="5"/>
        <v>179054.24650141981</v>
      </c>
      <c r="E73" s="1552">
        <v>1.0549999999999999</v>
      </c>
      <c r="F73" s="1553">
        <v>50596340</v>
      </c>
      <c r="G73" s="1561">
        <v>56402010</v>
      </c>
      <c r="H73" s="1555">
        <f t="shared" si="6"/>
        <v>1.1147448609919215</v>
      </c>
      <c r="I73" s="1556">
        <f t="shared" si="4"/>
        <v>314.99956634400604</v>
      </c>
      <c r="J73" s="1557">
        <v>1</v>
      </c>
      <c r="K73" s="1557">
        <v>1</v>
      </c>
      <c r="L73" s="1769">
        <v>5734.4</v>
      </c>
      <c r="M73" s="1769">
        <v>4096.3</v>
      </c>
      <c r="N73" s="1558">
        <v>1</v>
      </c>
      <c r="O73" s="1558">
        <v>1</v>
      </c>
      <c r="P73" s="1772">
        <v>5751</v>
      </c>
      <c r="Q73" s="1772">
        <v>3315</v>
      </c>
    </row>
    <row r="74" spans="1:17">
      <c r="A74" s="1548" t="s">
        <v>6074</v>
      </c>
      <c r="B74" s="1549">
        <v>167161</v>
      </c>
      <c r="C74" s="1549">
        <f t="shared" si="7"/>
        <v>1.0241829744997366</v>
      </c>
      <c r="D74" s="1551">
        <f t="shared" si="5"/>
        <v>188902.2300589979</v>
      </c>
      <c r="E74" s="1552">
        <v>1.0549999999999999</v>
      </c>
      <c r="F74" s="1553">
        <v>51819910</v>
      </c>
      <c r="G74" s="1561">
        <v>59504130</v>
      </c>
      <c r="H74" s="1555">
        <f t="shared" si="6"/>
        <v>1.1482870194101071</v>
      </c>
      <c r="I74" s="1556">
        <f t="shared" si="4"/>
        <v>314.99961636988451</v>
      </c>
      <c r="J74" s="1557">
        <v>1</v>
      </c>
      <c r="K74" s="1557">
        <v>1</v>
      </c>
      <c r="L74" s="1769">
        <v>5889.2</v>
      </c>
      <c r="M74" s="1769">
        <v>4178.2</v>
      </c>
      <c r="N74" s="1558">
        <v>1</v>
      </c>
      <c r="O74" s="1558">
        <v>1</v>
      </c>
      <c r="P74" s="1772">
        <v>5952</v>
      </c>
      <c r="Q74" s="1772">
        <v>3404</v>
      </c>
    </row>
    <row r="75" spans="1:17">
      <c r="A75" s="1548" t="s">
        <v>6075</v>
      </c>
      <c r="B75" s="1549">
        <v>171203</v>
      </c>
      <c r="C75" s="1549">
        <f t="shared" si="7"/>
        <v>1.0241802812857066</v>
      </c>
      <c r="D75" s="1551">
        <f t="shared" si="5"/>
        <v>199291.85271224278</v>
      </c>
      <c r="E75" s="1552">
        <v>1.0549999999999999</v>
      </c>
      <c r="F75" s="1553">
        <v>53072930</v>
      </c>
      <c r="G75" s="1561">
        <v>62776980</v>
      </c>
      <c r="H75" s="1555">
        <f t="shared" si="6"/>
        <v>1.1828436832110079</v>
      </c>
      <c r="I75" s="1556">
        <f t="shared" si="4"/>
        <v>315.00023280250997</v>
      </c>
      <c r="J75" s="1557">
        <v>1</v>
      </c>
      <c r="K75" s="1557">
        <v>1</v>
      </c>
      <c r="L75" s="1769">
        <v>6048.2</v>
      </c>
      <c r="M75" s="1769">
        <v>4261.8</v>
      </c>
      <c r="N75" s="1558">
        <v>1</v>
      </c>
      <c r="O75" s="1558">
        <v>1</v>
      </c>
      <c r="P75" s="1772">
        <v>6160</v>
      </c>
      <c r="Q75" s="1772">
        <v>3496</v>
      </c>
    </row>
    <row r="76" spans="1:17">
      <c r="A76" s="1548" t="s">
        <v>6076</v>
      </c>
      <c r="B76" s="1549">
        <v>185397</v>
      </c>
      <c r="C76" s="1549">
        <f t="shared" si="7"/>
        <v>1.0829074256876339</v>
      </c>
      <c r="D76" s="1551">
        <f t="shared" si="5"/>
        <v>210252.9046114161</v>
      </c>
      <c r="E76" s="1552">
        <v>1.0549999999999999</v>
      </c>
      <c r="F76" s="1553">
        <v>57473070</v>
      </c>
      <c r="G76" s="1561">
        <v>66229695</v>
      </c>
      <c r="H76" s="1555">
        <f t="shared" si="6"/>
        <v>1.1523604881381837</v>
      </c>
      <c r="I76" s="1556">
        <f t="shared" si="4"/>
        <v>315.00014291076729</v>
      </c>
      <c r="J76" s="1771">
        <v>1.21</v>
      </c>
      <c r="K76" s="1771">
        <v>1.21</v>
      </c>
      <c r="L76" s="1770">
        <v>7515.915</v>
      </c>
      <c r="M76" s="1770">
        <v>5259.87</v>
      </c>
      <c r="N76" s="1558">
        <v>1</v>
      </c>
      <c r="O76" s="1558">
        <v>1</v>
      </c>
      <c r="P76" s="1772">
        <v>6376</v>
      </c>
      <c r="Q76" s="1772">
        <v>3591</v>
      </c>
    </row>
    <row r="77" spans="1:17">
      <c r="A77" s="1548" t="s">
        <v>6077</v>
      </c>
      <c r="B77" s="1549">
        <v>189882</v>
      </c>
      <c r="C77" s="1549">
        <f t="shared" si="7"/>
        <v>1.0241913299567955</v>
      </c>
      <c r="D77" s="1551">
        <f t="shared" si="5"/>
        <v>221816.81436504397</v>
      </c>
      <c r="E77" s="1552">
        <v>1.0549999999999999</v>
      </c>
      <c r="F77" s="1553">
        <v>58863420</v>
      </c>
      <c r="G77" s="1561">
        <v>69872355</v>
      </c>
      <c r="H77" s="1555">
        <f t="shared" si="6"/>
        <v>1.1870250658218635</v>
      </c>
      <c r="I77" s="1556">
        <f t="shared" si="4"/>
        <v>315.0002636184787</v>
      </c>
      <c r="J77" s="1771">
        <v>1.24</v>
      </c>
      <c r="K77" s="1771">
        <v>1.24</v>
      </c>
      <c r="L77" s="1770">
        <v>7910.2079999999996</v>
      </c>
      <c r="M77" s="1770">
        <v>5498.16</v>
      </c>
      <c r="N77" s="1558">
        <v>1</v>
      </c>
      <c r="O77" s="1558">
        <v>1</v>
      </c>
      <c r="P77" s="1772">
        <v>6599</v>
      </c>
      <c r="Q77" s="1772">
        <v>3688</v>
      </c>
    </row>
    <row r="78" spans="1:17">
      <c r="A78" s="1548" t="s">
        <v>6078</v>
      </c>
      <c r="B78" s="1549">
        <v>194475</v>
      </c>
      <c r="C78" s="1549">
        <f t="shared" si="7"/>
        <v>1.0241887066704585</v>
      </c>
      <c r="D78" s="1551">
        <f t="shared" si="5"/>
        <v>234016.73915512138</v>
      </c>
      <c r="E78" s="1552">
        <v>1.0549999999999999</v>
      </c>
      <c r="F78" s="1553">
        <v>60287250</v>
      </c>
      <c r="G78" s="1561">
        <v>73715355</v>
      </c>
      <c r="H78" s="1555">
        <f t="shared" si="6"/>
        <v>1.2227354042521428</v>
      </c>
      <c r="I78" s="1556">
        <f t="shared" si="4"/>
        <v>315.00035111221985</v>
      </c>
      <c r="J78" s="1771">
        <v>1.27</v>
      </c>
      <c r="K78" s="1771">
        <v>1.27</v>
      </c>
      <c r="L78" s="1770">
        <v>8320.4050000000007</v>
      </c>
      <c r="M78" s="1770">
        <v>5743.7020000000002</v>
      </c>
      <c r="N78" s="1558">
        <v>1</v>
      </c>
      <c r="O78" s="1558">
        <v>1</v>
      </c>
      <c r="P78" s="1772">
        <v>6830</v>
      </c>
      <c r="Q78" s="1772">
        <v>3787</v>
      </c>
    </row>
    <row r="79" spans="1:17">
      <c r="A79" s="1548" t="s">
        <v>6079</v>
      </c>
      <c r="B79" s="1549">
        <v>199178</v>
      </c>
      <c r="C79" s="1549">
        <f t="shared" si="7"/>
        <v>1.0241830569481938</v>
      </c>
      <c r="D79" s="1551">
        <f t="shared" si="5"/>
        <v>246887.65980865303</v>
      </c>
      <c r="E79" s="1552">
        <v>1.0549999999999999</v>
      </c>
      <c r="F79" s="1553">
        <v>61745180</v>
      </c>
      <c r="G79" s="1561">
        <v>77769720</v>
      </c>
      <c r="H79" s="1555">
        <f t="shared" si="6"/>
        <v>1.2595269784621246</v>
      </c>
      <c r="I79" s="1556">
        <f t="shared" si="4"/>
        <v>315.00043404467596</v>
      </c>
      <c r="J79" s="1771">
        <v>1.3</v>
      </c>
      <c r="K79" s="1771">
        <v>1.3</v>
      </c>
      <c r="L79" s="1770">
        <v>8746.92</v>
      </c>
      <c r="M79" s="1770">
        <v>5997.0300000000007</v>
      </c>
      <c r="N79" s="1558">
        <v>1</v>
      </c>
      <c r="O79" s="1558">
        <v>1</v>
      </c>
      <c r="P79" s="1772">
        <v>7069</v>
      </c>
      <c r="Q79" s="1772">
        <v>3890</v>
      </c>
    </row>
    <row r="80" spans="1:17">
      <c r="A80" s="1548" t="s">
        <v>6080</v>
      </c>
      <c r="B80" s="1549">
        <v>203996</v>
      </c>
      <c r="C80" s="1549">
        <f t="shared" si="7"/>
        <v>1.0241894185100764</v>
      </c>
      <c r="D80" s="1551">
        <f t="shared" si="5"/>
        <v>260466.48109812892</v>
      </c>
      <c r="E80" s="1552">
        <v>1.0549999999999999</v>
      </c>
      <c r="F80" s="1553">
        <v>63238760</v>
      </c>
      <c r="G80" s="1561">
        <v>82046790</v>
      </c>
      <c r="H80" s="1555">
        <f t="shared" si="6"/>
        <v>1.297413010628292</v>
      </c>
      <c r="I80" s="1556">
        <f t="shared" si="4"/>
        <v>314.99941817499905</v>
      </c>
      <c r="J80" s="1771">
        <v>1.33</v>
      </c>
      <c r="K80" s="1771">
        <v>1.33</v>
      </c>
      <c r="L80" s="1770">
        <v>9190.3000000000011</v>
      </c>
      <c r="M80" s="1770">
        <v>6258.1819999999998</v>
      </c>
      <c r="N80" s="1558">
        <v>1</v>
      </c>
      <c r="O80" s="1558">
        <v>1</v>
      </c>
      <c r="P80" s="1772">
        <v>7317</v>
      </c>
      <c r="Q80" s="1772">
        <v>3995</v>
      </c>
    </row>
    <row r="81" spans="1:17">
      <c r="A81" s="1548" t="s">
        <v>6081</v>
      </c>
      <c r="B81" s="1549">
        <v>208930</v>
      </c>
      <c r="C81" s="1549">
        <f t="shared" si="7"/>
        <v>1.0241867487597796</v>
      </c>
      <c r="D81" s="1551">
        <f t="shared" si="5"/>
        <v>274792.13755852601</v>
      </c>
      <c r="E81" s="1552">
        <v>1.0549999999999999</v>
      </c>
      <c r="F81" s="1553">
        <v>64768300</v>
      </c>
      <c r="G81" s="1561">
        <v>86559480</v>
      </c>
      <c r="H81" s="1555">
        <f t="shared" si="6"/>
        <v>1.3364482316194806</v>
      </c>
      <c r="I81" s="1556">
        <f t="shared" si="4"/>
        <v>314.99984231377186</v>
      </c>
      <c r="J81" s="1771">
        <v>1.36</v>
      </c>
      <c r="K81" s="1771">
        <v>1.36</v>
      </c>
      <c r="L81" s="1770">
        <v>9557.4000000000015</v>
      </c>
      <c r="M81" s="1770">
        <v>6527.3200000000006</v>
      </c>
      <c r="N81" s="1558">
        <v>1</v>
      </c>
      <c r="O81" s="1558">
        <v>1</v>
      </c>
      <c r="P81" s="1772">
        <v>7573</v>
      </c>
      <c r="Q81" s="1772">
        <v>4102</v>
      </c>
    </row>
    <row r="82" spans="1:17">
      <c r="A82" s="1548" t="s">
        <v>6082</v>
      </c>
      <c r="B82" s="1549">
        <v>213983</v>
      </c>
      <c r="C82" s="1549">
        <f t="shared" si="7"/>
        <v>1.024185133776863</v>
      </c>
      <c r="D82" s="1551">
        <f t="shared" si="5"/>
        <v>289905.70512424491</v>
      </c>
      <c r="E82" s="1552">
        <v>1.0549999999999999</v>
      </c>
      <c r="F82" s="1553">
        <v>66334730</v>
      </c>
      <c r="G82" s="1561">
        <v>91320390</v>
      </c>
      <c r="H82" s="1555">
        <f t="shared" si="6"/>
        <v>1.37666031051909</v>
      </c>
      <c r="I82" s="1556">
        <f t="shared" si="4"/>
        <v>315.00032040025849</v>
      </c>
      <c r="J82" s="1771">
        <v>2.17</v>
      </c>
      <c r="K82" s="1771">
        <v>2.2800000000000002</v>
      </c>
      <c r="L82" s="1770">
        <v>15508.99</v>
      </c>
      <c r="M82" s="1770">
        <v>11161.740000000002</v>
      </c>
      <c r="N82" s="1558">
        <v>1</v>
      </c>
      <c r="O82" s="1558">
        <v>1</v>
      </c>
      <c r="P82" s="1772">
        <v>7838</v>
      </c>
      <c r="Q82" s="1772">
        <v>4213</v>
      </c>
    </row>
    <row r="83" spans="1:17">
      <c r="A83" s="1548" t="s">
        <v>6083</v>
      </c>
      <c r="B83" s="1549">
        <v>219158</v>
      </c>
      <c r="C83" s="1549">
        <f t="shared" si="7"/>
        <v>1.0241841641625737</v>
      </c>
      <c r="D83" s="1551">
        <f t="shared" si="5"/>
        <v>305850.51890607836</v>
      </c>
      <c r="E83" s="1552">
        <v>1.0549999999999999</v>
      </c>
      <c r="F83" s="1553">
        <v>67938980</v>
      </c>
      <c r="G83" s="1561">
        <v>96343065</v>
      </c>
      <c r="H83" s="1555">
        <f t="shared" si="6"/>
        <v>1.4180822997342615</v>
      </c>
      <c r="I83" s="1556">
        <f t="shared" si="4"/>
        <v>315.00049548578784</v>
      </c>
      <c r="J83" s="1771">
        <v>2.1799999999999997</v>
      </c>
      <c r="K83" s="1771">
        <v>2.29</v>
      </c>
      <c r="L83" s="1770">
        <v>15845.329999999998</v>
      </c>
      <c r="M83" s="1770">
        <v>11434.885999999999</v>
      </c>
      <c r="N83" s="1558">
        <v>1</v>
      </c>
      <c r="O83" s="1558">
        <v>1</v>
      </c>
      <c r="P83" s="1772">
        <v>8112</v>
      </c>
      <c r="Q83" s="1772">
        <v>4327</v>
      </c>
    </row>
    <row r="84" spans="1:17">
      <c r="A84" s="1548" t="s">
        <v>6084</v>
      </c>
      <c r="B84" s="1549">
        <v>224459</v>
      </c>
      <c r="C84" s="1549">
        <f t="shared" si="7"/>
        <v>1.0241880287281322</v>
      </c>
      <c r="D84" s="1551">
        <f t="shared" si="5"/>
        <v>322672.29744591267</v>
      </c>
      <c r="E84" s="1552">
        <v>1.0549999999999999</v>
      </c>
      <c r="F84" s="1553">
        <v>69582290</v>
      </c>
      <c r="G84" s="1561">
        <v>101641680</v>
      </c>
      <c r="H84" s="1555">
        <f t="shared" si="6"/>
        <v>1.4607406568539207</v>
      </c>
      <c r="I84" s="1556">
        <f t="shared" si="4"/>
        <v>314.99970962656778</v>
      </c>
      <c r="J84" s="1771">
        <v>2.19</v>
      </c>
      <c r="K84" s="1771">
        <v>2.2999999999999998</v>
      </c>
      <c r="L84" s="1770">
        <v>16188.48</v>
      </c>
      <c r="M84" s="1770">
        <v>11714.359999999999</v>
      </c>
      <c r="N84" s="1558">
        <v>1</v>
      </c>
      <c r="O84" s="1558">
        <v>1</v>
      </c>
      <c r="P84" s="1772">
        <v>8396</v>
      </c>
      <c r="Q84" s="1772">
        <v>4444</v>
      </c>
    </row>
    <row r="85" spans="1:17">
      <c r="A85" s="1548" t="s">
        <v>6085</v>
      </c>
      <c r="B85" s="1549">
        <v>229888</v>
      </c>
      <c r="C85" s="1549">
        <f t="shared" si="7"/>
        <v>1.0241870452955775</v>
      </c>
      <c r="D85" s="1551">
        <f t="shared" si="5"/>
        <v>340419.27380543784</v>
      </c>
      <c r="E85" s="1552">
        <v>1.0549999999999999</v>
      </c>
      <c r="F85" s="1553">
        <v>71265280</v>
      </c>
      <c r="G85" s="1561">
        <v>107231985</v>
      </c>
      <c r="H85" s="1555">
        <f t="shared" si="6"/>
        <v>1.5046876262887061</v>
      </c>
      <c r="I85" s="1556">
        <f t="shared" si="4"/>
        <v>314.99974663974825</v>
      </c>
      <c r="J85" s="1771">
        <v>2.2000000000000002</v>
      </c>
      <c r="K85" s="1771">
        <v>2.31</v>
      </c>
      <c r="L85" s="1770">
        <v>16538.940000000002</v>
      </c>
      <c r="M85" s="1770">
        <v>12000.681</v>
      </c>
      <c r="N85" s="1558">
        <v>1</v>
      </c>
      <c r="O85" s="1558">
        <v>1</v>
      </c>
      <c r="P85" s="1772">
        <v>8690</v>
      </c>
      <c r="Q85" s="1772">
        <v>4564</v>
      </c>
    </row>
    <row r="86" spans="1:17">
      <c r="A86" s="1548" t="s">
        <v>6086</v>
      </c>
      <c r="B86" s="1549">
        <v>235448</v>
      </c>
      <c r="C86" s="1549">
        <f t="shared" si="7"/>
        <v>1.0241856904231625</v>
      </c>
      <c r="D86" s="1551">
        <f t="shared" si="5"/>
        <v>359142.33386473689</v>
      </c>
      <c r="E86" s="1552">
        <v>1.0549999999999999</v>
      </c>
      <c r="F86" s="1553">
        <v>72988880</v>
      </c>
      <c r="G86" s="1561">
        <v>113129730</v>
      </c>
      <c r="H86" s="1555">
        <f t="shared" si="6"/>
        <v>1.5499584320241659</v>
      </c>
      <c r="I86" s="1556">
        <f t="shared" si="4"/>
        <v>314.99970717071699</v>
      </c>
      <c r="J86" s="1771">
        <v>2.21</v>
      </c>
      <c r="K86" s="1771">
        <v>2.3200000000000003</v>
      </c>
      <c r="L86" s="1770">
        <v>16896.555</v>
      </c>
      <c r="M86" s="1770">
        <v>12293.680000000002</v>
      </c>
      <c r="N86" s="1558">
        <v>1</v>
      </c>
      <c r="O86" s="1558">
        <v>1</v>
      </c>
      <c r="P86" s="1772">
        <v>8994</v>
      </c>
      <c r="Q86" s="1772">
        <v>4687</v>
      </c>
    </row>
    <row r="87" spans="1:17">
      <c r="A87" s="1548" t="s">
        <v>6087</v>
      </c>
      <c r="B87" s="1549">
        <v>241142</v>
      </c>
      <c r="C87" s="1549">
        <f t="shared" si="7"/>
        <v>1.0241836838707485</v>
      </c>
      <c r="D87" s="1551">
        <f t="shared" si="5"/>
        <v>378895.16222729738</v>
      </c>
      <c r="E87" s="1552">
        <v>1.0549999999999999</v>
      </c>
      <c r="F87" s="1553">
        <v>74754020</v>
      </c>
      <c r="G87" s="1561">
        <v>119351925</v>
      </c>
      <c r="H87" s="1555">
        <f t="shared" si="6"/>
        <v>1.5965954071767645</v>
      </c>
      <c r="I87" s="1556">
        <f t="shared" si="4"/>
        <v>314.9998651299785</v>
      </c>
      <c r="J87" s="1771">
        <v>2.2199999999999998</v>
      </c>
      <c r="K87" s="1771">
        <v>2.33</v>
      </c>
      <c r="L87" s="1770">
        <v>17261.609999999997</v>
      </c>
      <c r="M87" s="1770">
        <v>12593.65</v>
      </c>
      <c r="N87" s="1558">
        <v>1</v>
      </c>
      <c r="O87" s="1558">
        <v>1</v>
      </c>
      <c r="P87" s="1772">
        <v>9309</v>
      </c>
      <c r="Q87" s="1772">
        <v>4813</v>
      </c>
    </row>
    <row r="88" spans="1:17">
      <c r="A88" s="1548" t="s">
        <v>6088</v>
      </c>
      <c r="B88" s="1549">
        <v>246975</v>
      </c>
      <c r="C88" s="1549">
        <f t="shared" si="7"/>
        <v>1.02418906702275</v>
      </c>
      <c r="D88" s="1551">
        <f t="shared" si="5"/>
        <v>399734.3961497987</v>
      </c>
      <c r="E88" s="1552">
        <v>1.0549999999999999</v>
      </c>
      <c r="F88" s="1553">
        <v>76562250</v>
      </c>
      <c r="G88" s="1561">
        <v>125916210</v>
      </c>
      <c r="H88" s="1555">
        <f t="shared" si="6"/>
        <v>1.6446252559192029</v>
      </c>
      <c r="I88" s="1556">
        <f t="shared" si="4"/>
        <v>314.99968782474616</v>
      </c>
      <c r="J88" s="1771">
        <v>2.23</v>
      </c>
      <c r="K88" s="1771">
        <v>2.34</v>
      </c>
      <c r="L88" s="1770">
        <v>17633.948</v>
      </c>
      <c r="M88" s="1770">
        <v>12900.654</v>
      </c>
      <c r="N88" s="1558">
        <v>1</v>
      </c>
      <c r="O88" s="1558">
        <v>1</v>
      </c>
      <c r="P88" s="1772">
        <v>9635</v>
      </c>
      <c r="Q88" s="1772">
        <v>4943</v>
      </c>
    </row>
    <row r="89" spans="1:17">
      <c r="A89" s="1548" t="s">
        <v>6089</v>
      </c>
      <c r="B89" s="1549">
        <v>252948</v>
      </c>
      <c r="C89" s="1549">
        <f t="shared" si="7"/>
        <v>1.0241846340722744</v>
      </c>
      <c r="D89" s="1551">
        <f t="shared" si="5"/>
        <v>421719.7879380376</v>
      </c>
      <c r="E89" s="1552">
        <v>1.0549999999999999</v>
      </c>
      <c r="F89" s="1553">
        <v>78413880</v>
      </c>
      <c r="G89" s="1561">
        <v>132841800</v>
      </c>
      <c r="H89" s="1555">
        <f t="shared" si="6"/>
        <v>1.6941107875289425</v>
      </c>
      <c r="I89" s="1556">
        <f t="shared" si="4"/>
        <v>315.00015839787477</v>
      </c>
      <c r="J89" s="1771">
        <v>2.2400000000000002</v>
      </c>
      <c r="K89" s="1771">
        <v>2.35</v>
      </c>
      <c r="L89" s="1770">
        <v>18014.304000000004</v>
      </c>
      <c r="M89" s="1770">
        <v>13214.755000000001</v>
      </c>
      <c r="N89" s="1558">
        <v>1</v>
      </c>
      <c r="O89" s="1558">
        <v>1</v>
      </c>
      <c r="P89" s="1772">
        <v>9972</v>
      </c>
      <c r="Q89" s="1772">
        <v>5077</v>
      </c>
    </row>
    <row r="90" spans="1:17">
      <c r="A90" s="1548" t="s">
        <v>6090</v>
      </c>
      <c r="B90" s="1549">
        <v>259066</v>
      </c>
      <c r="C90" s="1549">
        <f t="shared" si="7"/>
        <v>1.0241867893796353</v>
      </c>
      <c r="D90" s="1551">
        <f t="shared" si="5"/>
        <v>444914.37627462961</v>
      </c>
      <c r="E90" s="1552">
        <v>1.0549999999999999</v>
      </c>
      <c r="F90" s="1553">
        <v>80310460</v>
      </c>
      <c r="G90" s="1561">
        <v>140147910</v>
      </c>
      <c r="H90" s="1555">
        <f t="shared" si="6"/>
        <v>1.7450766687178731</v>
      </c>
      <c r="I90" s="1556">
        <f t="shared" si="4"/>
        <v>314.99973359703654</v>
      </c>
      <c r="J90" s="1771">
        <v>2.2400000000000002</v>
      </c>
      <c r="K90" s="1771">
        <v>2.3600000000000003</v>
      </c>
      <c r="L90" s="1770">
        <v>18320.512000000002</v>
      </c>
      <c r="M90" s="1770">
        <v>13536.488000000003</v>
      </c>
      <c r="N90" s="1558">
        <v>1</v>
      </c>
      <c r="O90" s="1558">
        <v>1</v>
      </c>
      <c r="P90" s="1772">
        <v>10321</v>
      </c>
      <c r="Q90" s="1772">
        <v>5214</v>
      </c>
    </row>
    <row r="91" spans="1:17">
      <c r="A91" s="1548" t="s">
        <v>6091</v>
      </c>
      <c r="B91" s="1549">
        <v>265332</v>
      </c>
      <c r="C91" s="1549">
        <f t="shared" si="7"/>
        <v>1.0241868867392865</v>
      </c>
      <c r="D91" s="1551">
        <f t="shared" si="5"/>
        <v>469384.66696973419</v>
      </c>
      <c r="E91" s="1552">
        <v>1.0549999999999999</v>
      </c>
      <c r="F91" s="1553">
        <v>82252920</v>
      </c>
      <c r="G91" s="1561">
        <v>147856275</v>
      </c>
      <c r="H91" s="1555">
        <f t="shared" si="6"/>
        <v>1.797580863998506</v>
      </c>
      <c r="I91" s="1556">
        <f t="shared" si="4"/>
        <v>315.00022349373791</v>
      </c>
      <c r="J91" s="1771">
        <v>2.25</v>
      </c>
      <c r="K91" s="1771">
        <v>2.37</v>
      </c>
      <c r="L91" s="1770">
        <v>18715.05</v>
      </c>
      <c r="M91" s="1770">
        <v>13621.101000000001</v>
      </c>
      <c r="N91" s="1558">
        <v>1</v>
      </c>
      <c r="O91" s="1558">
        <v>1</v>
      </c>
      <c r="P91" s="1772">
        <v>10682</v>
      </c>
      <c r="Q91" s="1772">
        <v>5355</v>
      </c>
    </row>
    <row r="92" spans="1:17">
      <c r="A92" s="1548" t="s">
        <v>6092</v>
      </c>
      <c r="B92" s="1549">
        <v>271749</v>
      </c>
      <c r="C92" s="1549">
        <f t="shared" si="7"/>
        <v>1.0241847948984668</v>
      </c>
      <c r="D92" s="1551">
        <f t="shared" si="5"/>
        <v>495200.82365306956</v>
      </c>
      <c r="E92" s="1552">
        <v>1.0549999999999999</v>
      </c>
      <c r="F92" s="1553">
        <v>84242190</v>
      </c>
      <c r="G92" s="1561">
        <v>155988315</v>
      </c>
      <c r="H92" s="1555">
        <f t="shared" si="6"/>
        <v>1.8516650030109616</v>
      </c>
      <c r="I92" s="1556">
        <f t="shared" si="4"/>
        <v>315.00011217526395</v>
      </c>
      <c r="J92" s="1771">
        <v>4.8499999999999996</v>
      </c>
      <c r="K92" s="1771">
        <v>2.46</v>
      </c>
      <c r="L92" s="1770">
        <v>41027.120000000003</v>
      </c>
      <c r="M92" s="1770">
        <v>14166.648000000001</v>
      </c>
      <c r="N92" s="1558">
        <v>1</v>
      </c>
      <c r="O92" s="1558">
        <v>1</v>
      </c>
      <c r="P92" s="1772">
        <v>11056</v>
      </c>
      <c r="Q92" s="1772">
        <v>5499</v>
      </c>
    </row>
    <row r="93" spans="1:17">
      <c r="A93" s="1548" t="s">
        <v>6093</v>
      </c>
      <c r="B93" s="1549">
        <v>278321</v>
      </c>
      <c r="C93" s="1549">
        <f t="shared" si="7"/>
        <v>1.024184081634155</v>
      </c>
      <c r="D93" s="1551">
        <f t="shared" si="5"/>
        <v>522436.86895398836</v>
      </c>
      <c r="E93" s="1552">
        <v>1.0549999999999999</v>
      </c>
      <c r="F93" s="1553">
        <v>86279510</v>
      </c>
      <c r="G93" s="1561">
        <v>164567655</v>
      </c>
      <c r="H93" s="1555">
        <f t="shared" si="6"/>
        <v>1.9073781828385441</v>
      </c>
      <c r="I93" s="1556">
        <f t="shared" si="4"/>
        <v>315.00007901336244</v>
      </c>
      <c r="J93" s="1771">
        <v>4.88</v>
      </c>
      <c r="K93" s="1771">
        <v>2.4699999999999998</v>
      </c>
      <c r="L93" s="1770">
        <v>41982.64</v>
      </c>
      <c r="M93" s="1770">
        <v>14252.641</v>
      </c>
      <c r="N93" s="1558">
        <v>1</v>
      </c>
      <c r="O93" s="1558">
        <v>1</v>
      </c>
      <c r="P93" s="1772">
        <v>11443</v>
      </c>
      <c r="Q93" s="1772">
        <v>5648</v>
      </c>
    </row>
    <row r="94" spans="1:17">
      <c r="A94" s="1548" t="s">
        <v>6094</v>
      </c>
      <c r="B94" s="1549">
        <v>285053</v>
      </c>
      <c r="C94" s="1549">
        <f t="shared" si="7"/>
        <v>1.024187898146385</v>
      </c>
      <c r="D94" s="1551">
        <f t="shared" si="5"/>
        <v>551170.89674645767</v>
      </c>
      <c r="E94" s="1552">
        <v>1.0549999999999999</v>
      </c>
      <c r="F94" s="1553">
        <v>88366430</v>
      </c>
      <c r="G94" s="1561">
        <v>173618865</v>
      </c>
      <c r="H94" s="1555">
        <f t="shared" si="6"/>
        <v>1.9647604299506045</v>
      </c>
      <c r="I94" s="1556">
        <f t="shared" si="4"/>
        <v>315.00005901049207</v>
      </c>
      <c r="J94" s="1771">
        <v>4.9000000000000004</v>
      </c>
      <c r="K94" s="1771">
        <v>2.48</v>
      </c>
      <c r="L94" s="1770">
        <v>42871.57</v>
      </c>
      <c r="M94" s="1770">
        <v>14338.864</v>
      </c>
      <c r="N94" s="1558">
        <v>1</v>
      </c>
      <c r="O94" s="1558">
        <v>1</v>
      </c>
      <c r="P94" s="1772">
        <v>11844</v>
      </c>
      <c r="Q94" s="1772">
        <v>5800</v>
      </c>
    </row>
    <row r="95" spans="1:17">
      <c r="A95" s="1548" t="s">
        <v>6095</v>
      </c>
      <c r="B95" s="1549">
        <v>291948</v>
      </c>
      <c r="C95" s="1549">
        <f t="shared" si="7"/>
        <v>1.0241884842467892</v>
      </c>
      <c r="D95" s="1551">
        <f t="shared" si="5"/>
        <v>581485.29606751283</v>
      </c>
      <c r="E95" s="1552">
        <v>1.0549999999999999</v>
      </c>
      <c r="F95" s="1553">
        <v>90503880</v>
      </c>
      <c r="G95" s="1561">
        <v>183167775</v>
      </c>
      <c r="H95" s="1555">
        <f t="shared" si="6"/>
        <v>2.0238665458320684</v>
      </c>
      <c r="I95" s="1556">
        <f t="shared" si="4"/>
        <v>314.9998396154345</v>
      </c>
      <c r="J95" s="1771">
        <v>4.93</v>
      </c>
      <c r="K95" s="1771">
        <v>2.4900000000000002</v>
      </c>
      <c r="L95" s="1770">
        <v>43435.764999999999</v>
      </c>
      <c r="M95" s="1770">
        <v>14425.566000000001</v>
      </c>
      <c r="N95" s="1558">
        <v>1</v>
      </c>
      <c r="O95" s="1558">
        <v>1</v>
      </c>
      <c r="P95" s="1772">
        <v>12258</v>
      </c>
      <c r="Q95" s="1772">
        <v>5957</v>
      </c>
    </row>
    <row r="96" spans="1:17">
      <c r="A96" s="1548" t="s">
        <v>6096</v>
      </c>
      <c r="B96" s="1549">
        <v>299010</v>
      </c>
      <c r="C96" s="1549">
        <f t="shared" si="7"/>
        <v>1.0241892391795799</v>
      </c>
      <c r="D96" s="1551">
        <f t="shared" si="5"/>
        <v>613466.98735122604</v>
      </c>
      <c r="E96" s="1552">
        <v>1.0549999999999999</v>
      </c>
      <c r="F96" s="1553">
        <v>92693100</v>
      </c>
      <c r="G96" s="1561">
        <v>193242105</v>
      </c>
      <c r="H96" s="1555">
        <f t="shared" si="6"/>
        <v>2.084751777640407</v>
      </c>
      <c r="I96" s="1556">
        <f t="shared" si="4"/>
        <v>315.00000649483002</v>
      </c>
      <c r="J96" s="1771">
        <v>4.96</v>
      </c>
      <c r="K96" s="1771">
        <v>2.5</v>
      </c>
      <c r="L96" s="1770">
        <v>44006.112000000001</v>
      </c>
      <c r="M96" s="1770">
        <v>14512.5</v>
      </c>
      <c r="N96" s="1558">
        <v>1</v>
      </c>
      <c r="O96" s="1558">
        <v>1</v>
      </c>
      <c r="P96" s="1772">
        <v>12687</v>
      </c>
      <c r="Q96" s="1772">
        <v>6118</v>
      </c>
    </row>
    <row r="97" spans="1:17">
      <c r="A97" s="1548" t="s">
        <v>6097</v>
      </c>
      <c r="B97" s="1549">
        <v>306243</v>
      </c>
      <c r="C97" s="1549">
        <f t="shared" si="7"/>
        <v>1.0241898264272098</v>
      </c>
      <c r="D97" s="1551">
        <f t="shared" si="5"/>
        <v>647207.67165554338</v>
      </c>
      <c r="E97" s="1552">
        <v>1.0549999999999999</v>
      </c>
      <c r="F97" s="1553">
        <v>94935330</v>
      </c>
      <c r="G97" s="1561">
        <v>203870520</v>
      </c>
      <c r="H97" s="1555">
        <f t="shared" si="6"/>
        <v>2.1474673338155563</v>
      </c>
      <c r="I97" s="1556">
        <f t="shared" si="4"/>
        <v>315.00015980728961</v>
      </c>
      <c r="J97" s="1771">
        <v>6.73</v>
      </c>
      <c r="K97" s="1771">
        <v>4</v>
      </c>
      <c r="L97" s="1770">
        <v>60127.839</v>
      </c>
      <c r="M97" s="1770">
        <v>23266.400000000001</v>
      </c>
      <c r="N97" s="1558">
        <v>1</v>
      </c>
      <c r="O97" s="1558">
        <v>1</v>
      </c>
      <c r="P97" s="1772">
        <v>13131</v>
      </c>
      <c r="Q97" s="1772">
        <v>6283</v>
      </c>
    </row>
    <row r="98" spans="1:17">
      <c r="A98" s="1548" t="s">
        <v>6098</v>
      </c>
      <c r="B98" s="1549">
        <v>313650</v>
      </c>
      <c r="C98" s="1549">
        <f t="shared" si="7"/>
        <v>1.0241866752872719</v>
      </c>
      <c r="D98" s="1551">
        <f t="shared" si="5"/>
        <v>682804.09359659825</v>
      </c>
      <c r="E98" s="1552">
        <v>1.0549999999999999</v>
      </c>
      <c r="F98" s="1553">
        <v>97231500</v>
      </c>
      <c r="G98" s="1561">
        <v>215083260</v>
      </c>
      <c r="H98" s="1555">
        <f t="shared" si="6"/>
        <v>2.2120738649511731</v>
      </c>
      <c r="I98" s="1556">
        <f t="shared" si="4"/>
        <v>314.9999568208089</v>
      </c>
      <c r="J98" s="1771">
        <v>6.76</v>
      </c>
      <c r="K98" s="1771">
        <v>4.0199999999999996</v>
      </c>
      <c r="L98" s="1770">
        <v>60819.043999999994</v>
      </c>
      <c r="M98" s="1770">
        <v>23429.363999999998</v>
      </c>
      <c r="N98" s="1558">
        <v>1</v>
      </c>
      <c r="O98" s="1558">
        <v>1</v>
      </c>
      <c r="P98" s="1772">
        <v>13591</v>
      </c>
      <c r="Q98" s="1772">
        <v>6453</v>
      </c>
    </row>
    <row r="99" spans="1:17">
      <c r="A99" s="1548" t="s">
        <v>6099</v>
      </c>
      <c r="B99" s="1549">
        <v>321237</v>
      </c>
      <c r="C99" s="1549">
        <f t="shared" si="7"/>
        <v>1.0241893830703013</v>
      </c>
      <c r="D99" s="1551">
        <f t="shared" si="5"/>
        <v>720358.31874441111</v>
      </c>
      <c r="E99" s="1552">
        <v>1.0549999999999999</v>
      </c>
      <c r="F99" s="1553">
        <v>99583470</v>
      </c>
      <c r="G99" s="1561">
        <v>226912770</v>
      </c>
      <c r="H99" s="1555">
        <f t="shared" si="6"/>
        <v>2.2786188310168343</v>
      </c>
      <c r="I99" s="1556">
        <f t="shared" si="4"/>
        <v>314.99986061868532</v>
      </c>
      <c r="J99" s="1771">
        <v>6.8</v>
      </c>
      <c r="K99" s="1771">
        <v>4.04</v>
      </c>
      <c r="L99" s="1770">
        <v>61606.639999999992</v>
      </c>
      <c r="M99" s="1770">
        <v>23593.196</v>
      </c>
      <c r="N99" s="1558">
        <v>1</v>
      </c>
      <c r="O99" s="1558">
        <v>1</v>
      </c>
      <c r="P99" s="1772">
        <v>14066</v>
      </c>
      <c r="Q99" s="1772">
        <v>6627</v>
      </c>
    </row>
    <row r="100" spans="1:17">
      <c r="A100" s="1548" t="s">
        <v>6100</v>
      </c>
      <c r="B100" s="1549">
        <v>329007</v>
      </c>
      <c r="C100" s="1549">
        <f t="shared" si="7"/>
        <v>1.0241877492318756</v>
      </c>
      <c r="D100" s="1551">
        <f t="shared" si="5"/>
        <v>759978.02627535362</v>
      </c>
      <c r="E100" s="1552">
        <v>1.0549999999999999</v>
      </c>
      <c r="F100" s="1553">
        <v>101992170</v>
      </c>
      <c r="G100" s="1561">
        <v>239393070</v>
      </c>
      <c r="H100" s="1555">
        <f t="shared" si="6"/>
        <v>2.3471710622491901</v>
      </c>
      <c r="I100" s="1556">
        <f t="shared" si="4"/>
        <v>314.99998910924251</v>
      </c>
      <c r="J100" s="1771">
        <v>6.84</v>
      </c>
      <c r="K100" s="1771">
        <v>4.0600000000000005</v>
      </c>
      <c r="L100" s="1770">
        <v>62403.371999999996</v>
      </c>
      <c r="M100" s="1770">
        <v>23757.496000000003</v>
      </c>
      <c r="N100" s="1558">
        <v>1</v>
      </c>
      <c r="O100" s="1558">
        <v>1</v>
      </c>
      <c r="P100" s="1772">
        <v>14559</v>
      </c>
      <c r="Q100" s="1772">
        <v>6806</v>
      </c>
    </row>
    <row r="101" spans="1:17">
      <c r="A101" s="1548" t="s">
        <v>6101</v>
      </c>
      <c r="B101" s="1549">
        <v>336966</v>
      </c>
      <c r="C101" s="1549">
        <f t="shared" si="7"/>
        <v>1.0241909746601137</v>
      </c>
      <c r="D101" s="1551">
        <f t="shared" si="5"/>
        <v>801776.81772049807</v>
      </c>
      <c r="E101" s="1552">
        <v>1.0549999999999999</v>
      </c>
      <c r="F101" s="1553">
        <v>104459460</v>
      </c>
      <c r="G101" s="1561">
        <v>252559755</v>
      </c>
      <c r="H101" s="1555">
        <f t="shared" si="6"/>
        <v>2.4177777197010211</v>
      </c>
      <c r="I101" s="1556">
        <f t="shared" si="4"/>
        <v>315.00007161349873</v>
      </c>
      <c r="J101" s="1771">
        <v>6.87</v>
      </c>
      <c r="K101" s="1771">
        <v>4.08</v>
      </c>
      <c r="L101" s="1770">
        <v>63115.377</v>
      </c>
      <c r="M101" s="1770">
        <v>23922.264000000003</v>
      </c>
      <c r="N101" s="1558">
        <v>1</v>
      </c>
      <c r="O101" s="1558">
        <v>1</v>
      </c>
      <c r="P101" s="1772">
        <v>15068</v>
      </c>
      <c r="Q101" s="1772">
        <v>6989</v>
      </c>
    </row>
    <row r="102" spans="1:17">
      <c r="A102" s="1548" t="s">
        <v>6102</v>
      </c>
      <c r="B102" s="1549">
        <v>517675</v>
      </c>
      <c r="C102" s="1549">
        <f t="shared" si="7"/>
        <v>1.5362825923090164</v>
      </c>
      <c r="D102" s="1551">
        <f t="shared" si="5"/>
        <v>845874.54269512545</v>
      </c>
      <c r="E102" s="1552">
        <v>1.0549999999999999</v>
      </c>
      <c r="F102" s="1553">
        <v>109682433</v>
      </c>
      <c r="G102" s="1562">
        <v>266450625</v>
      </c>
      <c r="H102" s="1555">
        <f t="shared" si="6"/>
        <v>2.4292917079984906</v>
      </c>
      <c r="I102" s="1556">
        <f t="shared" si="4"/>
        <v>315.00017029834595</v>
      </c>
      <c r="J102" s="1771">
        <v>6.87</v>
      </c>
      <c r="K102" s="1771">
        <v>4.08</v>
      </c>
      <c r="L102" s="1770">
        <v>63557.117999999995</v>
      </c>
      <c r="M102" s="1770">
        <v>23970</v>
      </c>
      <c r="N102" s="1558">
        <v>1</v>
      </c>
      <c r="O102" s="1558">
        <v>1</v>
      </c>
      <c r="P102" s="1772">
        <v>15596</v>
      </c>
      <c r="Q102" s="1772">
        <v>7178</v>
      </c>
    </row>
    <row r="103" spans="1:17">
      <c r="A103" s="1548" t="s">
        <v>6103</v>
      </c>
      <c r="B103" s="1549">
        <v>530197</v>
      </c>
      <c r="C103" s="1549">
        <f t="shared" si="7"/>
        <v>1.0241889216207081</v>
      </c>
      <c r="D103" s="1551">
        <f t="shared" si="5"/>
        <v>892397.64254335733</v>
      </c>
      <c r="E103" s="1552">
        <v>1.0549999999999999</v>
      </c>
      <c r="F103" s="1553">
        <v>118457027</v>
      </c>
      <c r="G103" s="1562">
        <v>281105370</v>
      </c>
      <c r="H103" s="1555">
        <f t="shared" si="6"/>
        <v>2.3730577840688167</v>
      </c>
      <c r="I103" s="1556">
        <f t="shared" si="4"/>
        <v>315.00012617563863</v>
      </c>
      <c r="J103" s="1771">
        <v>6.87</v>
      </c>
      <c r="K103" s="1771">
        <v>4.08</v>
      </c>
      <c r="L103" s="1770">
        <v>64002.294000000009</v>
      </c>
      <c r="M103" s="1770">
        <v>24017.736000000001</v>
      </c>
      <c r="N103" s="1558">
        <v>1</v>
      </c>
      <c r="O103" s="1558">
        <v>1</v>
      </c>
      <c r="P103" s="1772">
        <v>16142</v>
      </c>
      <c r="Q103" s="1772">
        <v>7372</v>
      </c>
    </row>
    <row r="104" spans="1:17">
      <c r="A104" s="1548" t="s">
        <v>6104</v>
      </c>
      <c r="B104" s="1549">
        <v>543022</v>
      </c>
      <c r="C104" s="1549">
        <f t="shared" si="7"/>
        <v>1.0241891221564814</v>
      </c>
      <c r="D104" s="1551">
        <f t="shared" si="5"/>
        <v>941479.51288324199</v>
      </c>
      <c r="E104" s="1552">
        <v>1.0549999999999999</v>
      </c>
      <c r="F104" s="1553">
        <v>127933589</v>
      </c>
      <c r="G104" s="1562">
        <v>296566200</v>
      </c>
      <c r="H104" s="1555">
        <f t="shared" si="6"/>
        <v>2.3181261646618858</v>
      </c>
      <c r="I104" s="1556">
        <f t="shared" si="4"/>
        <v>315.00016297941346</v>
      </c>
      <c r="J104" s="1771">
        <v>6.87</v>
      </c>
      <c r="K104" s="1771">
        <v>4.08</v>
      </c>
      <c r="L104" s="1770">
        <v>64450.218000000001</v>
      </c>
      <c r="M104" s="1770">
        <v>24065.88</v>
      </c>
      <c r="N104" s="1558">
        <v>1</v>
      </c>
      <c r="O104" s="1558">
        <v>1</v>
      </c>
      <c r="P104" s="1772">
        <v>16707</v>
      </c>
      <c r="Q104" s="1772">
        <v>7571</v>
      </c>
    </row>
    <row r="105" spans="1:17">
      <c r="A105" s="1548" t="s">
        <v>6105</v>
      </c>
      <c r="B105" s="1549">
        <v>556158</v>
      </c>
      <c r="C105" s="1549">
        <f t="shared" si="7"/>
        <v>1.0241905484492342</v>
      </c>
      <c r="D105" s="1551">
        <f t="shared" si="5"/>
        <v>993260.8860918202</v>
      </c>
      <c r="E105" s="1552">
        <v>1.0549999999999999</v>
      </c>
      <c r="F105" s="1553">
        <v>138168276</v>
      </c>
      <c r="G105" s="1562">
        <v>312877215</v>
      </c>
      <c r="H105" s="1555">
        <f t="shared" si="6"/>
        <v>2.2644649268114194</v>
      </c>
      <c r="I105" s="1556">
        <f t="shared" si="4"/>
        <v>315.00003612452394</v>
      </c>
      <c r="J105" s="1771">
        <v>6.87</v>
      </c>
      <c r="K105" s="1771">
        <v>4.08</v>
      </c>
      <c r="L105" s="1770">
        <v>64901.577000000005</v>
      </c>
      <c r="M105" s="1770">
        <v>24114.024000000001</v>
      </c>
      <c r="N105" s="1558">
        <v>1</v>
      </c>
      <c r="O105" s="1558">
        <v>1</v>
      </c>
      <c r="P105" s="1772">
        <v>17291</v>
      </c>
      <c r="Q105" s="1772">
        <v>7775</v>
      </c>
    </row>
    <row r="106" spans="1:17">
      <c r="A106" s="1548" t="s">
        <v>6106</v>
      </c>
      <c r="B106" s="1549">
        <v>759480</v>
      </c>
      <c r="C106" s="1549">
        <f t="shared" si="7"/>
        <v>1.3655831616195397</v>
      </c>
      <c r="D106" s="1551">
        <f t="shared" si="5"/>
        <v>1047890.2348268703</v>
      </c>
      <c r="E106" s="1552">
        <v>1.0549999999999999</v>
      </c>
      <c r="F106" s="1553">
        <v>149221738</v>
      </c>
      <c r="G106" s="1562">
        <v>330085350</v>
      </c>
      <c r="H106" s="1555">
        <f t="shared" si="6"/>
        <v>2.212046009007079</v>
      </c>
      <c r="I106" s="1556">
        <f t="shared" si="4"/>
        <v>314.99992941010265</v>
      </c>
      <c r="J106" s="1771">
        <v>6.87</v>
      </c>
      <c r="K106" s="1771">
        <v>4.08</v>
      </c>
      <c r="L106" s="1770">
        <v>65355.684000000008</v>
      </c>
      <c r="M106" s="1770">
        <v>24162.168000000001</v>
      </c>
      <c r="N106" s="1558">
        <v>1</v>
      </c>
      <c r="O106" s="1558">
        <v>1</v>
      </c>
      <c r="P106" s="1772">
        <v>17896</v>
      </c>
      <c r="Q106" s="1772">
        <v>7985</v>
      </c>
    </row>
    <row r="107" spans="1:17">
      <c r="A107" s="1548" t="s">
        <v>6107</v>
      </c>
      <c r="B107" s="1549">
        <v>777850</v>
      </c>
      <c r="C107" s="1549">
        <f t="shared" si="7"/>
        <v>1.0241876020435035</v>
      </c>
      <c r="D107" s="1551">
        <f t="shared" si="5"/>
        <v>1105524.1977423481</v>
      </c>
      <c r="E107" s="1552">
        <v>1.0549999999999999</v>
      </c>
      <c r="F107" s="1553">
        <v>161159477</v>
      </c>
      <c r="G107" s="1562">
        <v>348240060</v>
      </c>
      <c r="H107" s="1555">
        <f t="shared" si="6"/>
        <v>2.1608413385456693</v>
      </c>
      <c r="I107" s="1556">
        <f t="shared" si="4"/>
        <v>314.99994365673791</v>
      </c>
      <c r="J107" s="1771">
        <v>6.87</v>
      </c>
      <c r="K107" s="1771">
        <v>4.08</v>
      </c>
      <c r="L107" s="1770">
        <v>65813.225999999995</v>
      </c>
      <c r="M107" s="1770">
        <v>24210.720000000001</v>
      </c>
      <c r="N107" s="1558">
        <v>1</v>
      </c>
      <c r="O107" s="1558">
        <v>1</v>
      </c>
      <c r="P107" s="1772">
        <v>18523</v>
      </c>
      <c r="Q107" s="1772">
        <v>8201</v>
      </c>
    </row>
    <row r="108" spans="1:17">
      <c r="A108" s="1548" t="s">
        <v>6108</v>
      </c>
      <c r="B108" s="1549">
        <v>796666</v>
      </c>
      <c r="C108" s="1549">
        <f t="shared" si="7"/>
        <v>1.0241897538085749</v>
      </c>
      <c r="D108" s="1551">
        <f t="shared" si="5"/>
        <v>1166328.0286181772</v>
      </c>
      <c r="E108" s="1552">
        <v>1.0549999999999999</v>
      </c>
      <c r="F108" s="1553">
        <v>174052235</v>
      </c>
      <c r="G108" s="1562">
        <v>367393320</v>
      </c>
      <c r="H108" s="1555">
        <f t="shared" si="6"/>
        <v>2.1108221908210485</v>
      </c>
      <c r="I108" s="1556">
        <f t="shared" si="4"/>
        <v>314.99999227084868</v>
      </c>
      <c r="J108" s="1771">
        <v>6.87</v>
      </c>
      <c r="K108" s="1771">
        <v>4.08</v>
      </c>
      <c r="L108" s="1770">
        <v>66274.202999999994</v>
      </c>
      <c r="M108" s="1770">
        <v>24258.864000000001</v>
      </c>
      <c r="N108" s="1558">
        <v>1</v>
      </c>
      <c r="O108" s="1558">
        <v>1</v>
      </c>
      <c r="P108" s="1772">
        <v>19171</v>
      </c>
      <c r="Q108" s="1772">
        <v>8422</v>
      </c>
    </row>
    <row r="109" spans="1:17">
      <c r="A109" s="1548" t="s">
        <v>6109</v>
      </c>
      <c r="B109" s="1549">
        <v>1223904</v>
      </c>
      <c r="C109" s="1549">
        <f t="shared" si="7"/>
        <v>1.5362824571401315</v>
      </c>
      <c r="D109" s="1551">
        <f t="shared" si="5"/>
        <v>1230476.0701921768</v>
      </c>
      <c r="E109" s="1552">
        <v>1.0549999999999999</v>
      </c>
      <c r="F109" s="1553">
        <v>187976413</v>
      </c>
      <c r="G109" s="1562">
        <v>387599940</v>
      </c>
      <c r="H109" s="1555">
        <f t="shared" si="6"/>
        <v>2.0619605077792391</v>
      </c>
      <c r="I109" s="1556">
        <f t="shared" si="4"/>
        <v>314.99998203090962</v>
      </c>
      <c r="J109" s="1771">
        <v>6.87</v>
      </c>
      <c r="K109" s="1771">
        <v>4.08</v>
      </c>
      <c r="L109" s="1770">
        <v>66737.928</v>
      </c>
      <c r="M109" s="1770">
        <v>24307.416000000001</v>
      </c>
      <c r="N109" s="1558">
        <v>1</v>
      </c>
      <c r="O109" s="1558">
        <v>1</v>
      </c>
      <c r="P109" s="1772">
        <v>19842</v>
      </c>
      <c r="Q109" s="1772">
        <v>8650</v>
      </c>
    </row>
    <row r="110" spans="1:17">
      <c r="A110" s="1548" t="s">
        <v>6110</v>
      </c>
      <c r="B110" s="1549">
        <v>1253508</v>
      </c>
      <c r="C110" s="1549">
        <f t="shared" si="7"/>
        <v>1.0241881716213037</v>
      </c>
      <c r="D110" s="1551">
        <f t="shared" si="5"/>
        <v>1298152.2540527466</v>
      </c>
      <c r="E110" s="1552">
        <v>1.0549999999999999</v>
      </c>
      <c r="F110" s="1553">
        <v>203014526</v>
      </c>
      <c r="G110" s="1562">
        <v>408917880</v>
      </c>
      <c r="H110" s="1555">
        <f t="shared" si="6"/>
        <v>2.0142296615760391</v>
      </c>
      <c r="I110" s="1556">
        <f t="shared" si="4"/>
        <v>314.99993835344435</v>
      </c>
      <c r="J110" s="1771">
        <v>6.87</v>
      </c>
      <c r="K110" s="1771">
        <v>4.08</v>
      </c>
      <c r="L110" s="1770">
        <v>67205.088000000003</v>
      </c>
      <c r="M110" s="1770">
        <v>24356.376</v>
      </c>
      <c r="N110" s="1558">
        <v>1</v>
      </c>
      <c r="O110" s="1558">
        <v>1</v>
      </c>
      <c r="P110" s="1772">
        <v>20537</v>
      </c>
      <c r="Q110" s="1772">
        <v>8883</v>
      </c>
    </row>
    <row r="111" spans="1:17">
      <c r="A111" s="1548" t="s">
        <v>6111</v>
      </c>
      <c r="B111" s="1549">
        <v>1283829</v>
      </c>
      <c r="C111" s="1549">
        <f t="shared" si="7"/>
        <v>1.0241889162255047</v>
      </c>
      <c r="D111" s="1551">
        <f t="shared" si="5"/>
        <v>1369550.6280256475</v>
      </c>
      <c r="E111" s="1552">
        <v>1.0549999999999999</v>
      </c>
      <c r="F111" s="1553">
        <v>219255688</v>
      </c>
      <c r="G111" s="1562">
        <v>431408565</v>
      </c>
      <c r="H111" s="1555">
        <f t="shared" si="6"/>
        <v>1.9676048951578395</v>
      </c>
      <c r="I111" s="1556">
        <f t="shared" si="4"/>
        <v>315.00008555501245</v>
      </c>
      <c r="J111" s="1771">
        <v>6.87</v>
      </c>
      <c r="K111" s="1771">
        <v>4.08</v>
      </c>
      <c r="L111" s="1770">
        <v>67675.683000000005</v>
      </c>
      <c r="M111" s="1770">
        <v>24404.928000000004</v>
      </c>
      <c r="N111" s="1558">
        <v>1</v>
      </c>
      <c r="O111" s="1558">
        <v>1</v>
      </c>
      <c r="P111" s="1772">
        <v>21255</v>
      </c>
      <c r="Q111" s="1772">
        <v>9123</v>
      </c>
    </row>
    <row r="112" spans="1:17">
      <c r="A112" s="1548" t="s">
        <v>6112</v>
      </c>
      <c r="B112" s="1549">
        <v>1380626</v>
      </c>
      <c r="C112" s="1549">
        <f t="shared" si="7"/>
        <v>1.0753971128553725</v>
      </c>
      <c r="D112" s="1551">
        <f t="shared" si="5"/>
        <v>1444875.9125670581</v>
      </c>
      <c r="E112" s="1552">
        <v>1.0549999999999999</v>
      </c>
      <c r="F112" s="1553">
        <v>224956335</v>
      </c>
      <c r="G112" s="1563">
        <v>455135940</v>
      </c>
      <c r="H112" s="1555">
        <f t="shared" si="6"/>
        <v>2.0232190393749079</v>
      </c>
      <c r="I112" s="1556">
        <f t="shared" si="4"/>
        <v>315.00001906141313</v>
      </c>
      <c r="J112" s="1771">
        <v>7.27</v>
      </c>
      <c r="K112" s="1771">
        <v>4.5199999999999996</v>
      </c>
      <c r="L112" s="1770">
        <v>72045.7</v>
      </c>
      <c r="M112" s="1770">
        <v>27091.072</v>
      </c>
      <c r="N112" s="1558">
        <v>1</v>
      </c>
      <c r="O112" s="1558">
        <v>1</v>
      </c>
      <c r="P112" s="1772">
        <v>21999</v>
      </c>
      <c r="Q112" s="1772">
        <v>9370</v>
      </c>
    </row>
    <row r="113" spans="1:17">
      <c r="A113" s="1548" t="s">
        <v>6113</v>
      </c>
      <c r="B113" s="1549">
        <v>1449657</v>
      </c>
      <c r="C113" s="1549">
        <f t="shared" si="7"/>
        <v>1.0499997827072647</v>
      </c>
      <c r="D113" s="1551">
        <f t="shared" si="5"/>
        <v>1524344.0877582461</v>
      </c>
      <c r="E113" s="1552">
        <v>1.0549999999999999</v>
      </c>
      <c r="F113" s="1553">
        <v>242952842</v>
      </c>
      <c r="G113" s="1564">
        <v>480168360</v>
      </c>
      <c r="H113" s="1555">
        <f t="shared" si="6"/>
        <v>1.9763850303097092</v>
      </c>
      <c r="I113" s="1556">
        <f t="shared" si="4"/>
        <v>314.99998186508691</v>
      </c>
      <c r="J113" s="1771">
        <v>7.3</v>
      </c>
      <c r="K113" s="1771">
        <v>5.0199999999999996</v>
      </c>
      <c r="L113" s="1770">
        <v>72776.62</v>
      </c>
      <c r="M113" s="1770">
        <v>30147.609999999997</v>
      </c>
      <c r="N113" s="1558">
        <v>1</v>
      </c>
      <c r="O113" s="1558">
        <v>1</v>
      </c>
      <c r="P113" s="1772">
        <v>22769</v>
      </c>
      <c r="Q113" s="1772">
        <v>9623</v>
      </c>
    </row>
    <row r="114" spans="1:17">
      <c r="A114" s="1548" t="s">
        <v>6114</v>
      </c>
      <c r="B114" s="1549">
        <v>1522140</v>
      </c>
      <c r="C114" s="1549">
        <f t="shared" si="7"/>
        <v>1.0500001034727524</v>
      </c>
      <c r="D114" s="1551">
        <f t="shared" si="5"/>
        <v>1608183.0125849496</v>
      </c>
      <c r="E114" s="1552">
        <v>1.0549999999999999</v>
      </c>
      <c r="F114" s="1553">
        <v>262389069</v>
      </c>
      <c r="G114" s="1564">
        <v>506577645</v>
      </c>
      <c r="H114" s="1555">
        <f t="shared" si="6"/>
        <v>1.9306354755197519</v>
      </c>
      <c r="I114" s="1556">
        <f t="shared" si="4"/>
        <v>314.99999753494529</v>
      </c>
      <c r="J114" s="1771">
        <v>7.34</v>
      </c>
      <c r="K114" s="1771">
        <v>5.57</v>
      </c>
      <c r="L114" s="1770">
        <v>73614.328000000009</v>
      </c>
      <c r="M114" s="1770">
        <v>33518.032000000007</v>
      </c>
      <c r="N114" s="1558">
        <v>1</v>
      </c>
      <c r="O114" s="1558">
        <v>1</v>
      </c>
      <c r="P114" s="1772">
        <v>23566</v>
      </c>
      <c r="Q114" s="1772">
        <v>9882</v>
      </c>
    </row>
    <row r="115" spans="1:17">
      <c r="A115" s="1548" t="s">
        <v>6115</v>
      </c>
      <c r="B115" s="1549">
        <v>1598247</v>
      </c>
      <c r="C115" s="1549">
        <f t="shared" si="7"/>
        <v>1.05</v>
      </c>
      <c r="D115" s="1551">
        <f t="shared" si="5"/>
        <v>1696633.0782771218</v>
      </c>
      <c r="E115" s="1552">
        <v>1.0549999999999999</v>
      </c>
      <c r="F115" s="1553">
        <v>283380195</v>
      </c>
      <c r="G115" s="1564">
        <v>534439395</v>
      </c>
      <c r="H115" s="1555">
        <f t="shared" si="6"/>
        <v>1.8859447640651106</v>
      </c>
      <c r="I115" s="1556">
        <f t="shared" si="4"/>
        <v>314.99998546692643</v>
      </c>
      <c r="J115" s="1771">
        <v>7.37</v>
      </c>
      <c r="K115" s="1771">
        <v>6.19</v>
      </c>
      <c r="L115" s="1770">
        <v>74358.877999999997</v>
      </c>
      <c r="M115" s="1770">
        <v>37323.224000000002</v>
      </c>
      <c r="N115" s="1558">
        <v>1</v>
      </c>
      <c r="O115" s="1558">
        <v>1</v>
      </c>
      <c r="P115" s="1772">
        <v>24391</v>
      </c>
      <c r="Q115" s="1772">
        <v>10149</v>
      </c>
    </row>
    <row r="116" spans="1:17">
      <c r="A116" s="1548" t="s">
        <v>6116</v>
      </c>
      <c r="B116" s="1549">
        <v>1678160</v>
      </c>
      <c r="C116" s="1549">
        <f t="shared" si="7"/>
        <v>1.0500004066955859</v>
      </c>
      <c r="D116" s="1551">
        <f t="shared" si="5"/>
        <v>1789947.8975823633</v>
      </c>
      <c r="E116" s="1552">
        <v>1.0549999999999999</v>
      </c>
      <c r="F116" s="1553">
        <v>306050611</v>
      </c>
      <c r="G116" s="1564">
        <v>563833620</v>
      </c>
      <c r="H116" s="1555">
        <f t="shared" si="6"/>
        <v>1.8422888232691683</v>
      </c>
      <c r="I116" s="1556">
        <f t="shared" si="4"/>
        <v>315.00001802374004</v>
      </c>
      <c r="J116" s="1771">
        <v>7.41</v>
      </c>
      <c r="K116" s="1771">
        <v>6.87</v>
      </c>
      <c r="L116" s="1770">
        <v>75211.5</v>
      </c>
      <c r="M116" s="1770">
        <v>41506.478999999999</v>
      </c>
      <c r="N116" s="1558">
        <v>1</v>
      </c>
      <c r="O116" s="1558">
        <v>1</v>
      </c>
      <c r="P116" s="1772">
        <v>25245</v>
      </c>
      <c r="Q116" s="1772">
        <v>10423</v>
      </c>
    </row>
    <row r="117" spans="1:17">
      <c r="A117" s="1548" t="s">
        <v>6117</v>
      </c>
      <c r="B117" s="1549">
        <v>1762068</v>
      </c>
      <c r="C117" s="1549">
        <f t="shared" si="7"/>
        <v>1.05</v>
      </c>
      <c r="D117" s="1551">
        <f t="shared" si="5"/>
        <v>1888395.0319493932</v>
      </c>
      <c r="E117" s="1552">
        <v>1.0549999999999999</v>
      </c>
      <c r="F117" s="1553">
        <v>347931221</v>
      </c>
      <c r="G117" s="1564">
        <v>594844425</v>
      </c>
      <c r="H117" s="1555">
        <f t="shared" si="6"/>
        <v>1.7096609591123759</v>
      </c>
      <c r="I117" s="1556">
        <f t="shared" si="4"/>
        <v>314.99999467057546</v>
      </c>
      <c r="J117" s="1771">
        <v>7.44</v>
      </c>
      <c r="K117" s="1771">
        <v>8.0300000000000011</v>
      </c>
      <c r="L117" s="1770">
        <v>75969.096000000005</v>
      </c>
      <c r="M117" s="1770">
        <v>48611.211000000003</v>
      </c>
      <c r="N117" s="1558">
        <v>1</v>
      </c>
      <c r="O117" s="1558">
        <v>1</v>
      </c>
      <c r="P117" s="1772">
        <v>26128</v>
      </c>
      <c r="Q117" s="1772">
        <v>10705</v>
      </c>
    </row>
    <row r="118" spans="1:17">
      <c r="A118" s="1548" t="s">
        <v>6118</v>
      </c>
      <c r="B118" s="1549">
        <v>1850171</v>
      </c>
      <c r="C118" s="1549">
        <f t="shared" si="7"/>
        <v>1.0499997729940047</v>
      </c>
      <c r="D118" s="1551">
        <f t="shared" si="5"/>
        <v>1992256.7587066097</v>
      </c>
      <c r="E118" s="1552">
        <v>1.0549999999999999</v>
      </c>
      <c r="F118" s="1553">
        <v>375765719</v>
      </c>
      <c r="G118" s="1564">
        <v>627560955</v>
      </c>
      <c r="H118" s="1555">
        <f t="shared" si="6"/>
        <v>1.6700857030547802</v>
      </c>
      <c r="I118" s="1556">
        <f t="shared" si="4"/>
        <v>315.00003815141679</v>
      </c>
      <c r="J118" s="1771">
        <v>7.47</v>
      </c>
      <c r="K118" s="1771">
        <v>8.07</v>
      </c>
      <c r="L118" s="1770">
        <v>76732.587</v>
      </c>
      <c r="M118" s="1770">
        <v>48951.006000000001</v>
      </c>
      <c r="N118" s="1558">
        <v>1</v>
      </c>
      <c r="O118" s="1558">
        <v>1</v>
      </c>
      <c r="P118" s="1772">
        <v>27043</v>
      </c>
      <c r="Q118" s="1772">
        <v>10994</v>
      </c>
    </row>
    <row r="119" spans="1:17">
      <c r="A119" s="1548" t="s">
        <v>6119</v>
      </c>
      <c r="B119" s="1549">
        <v>1942679</v>
      </c>
      <c r="C119" s="1549">
        <f t="shared" si="7"/>
        <v>1.0499997027301802</v>
      </c>
      <c r="D119" s="1551">
        <f t="shared" si="5"/>
        <v>2101830.8804354733</v>
      </c>
      <c r="E119" s="1552">
        <v>1.0549999999999999</v>
      </c>
      <c r="F119" s="1553">
        <v>405826977</v>
      </c>
      <c r="G119" s="1564">
        <v>662076765</v>
      </c>
      <c r="H119" s="1555">
        <f t="shared" si="6"/>
        <v>1.6314262050647264</v>
      </c>
      <c r="I119" s="1556">
        <f t="shared" si="4"/>
        <v>315.00001791905629</v>
      </c>
      <c r="J119" s="1771">
        <v>7.51</v>
      </c>
      <c r="K119" s="1771">
        <v>8.11</v>
      </c>
      <c r="L119" s="1770">
        <v>77606.837999999989</v>
      </c>
      <c r="M119" s="1770">
        <v>49292.579999999994</v>
      </c>
      <c r="N119" s="1558">
        <v>1</v>
      </c>
      <c r="O119" s="1558">
        <v>1</v>
      </c>
      <c r="P119" s="1772">
        <v>27989</v>
      </c>
      <c r="Q119" s="1772">
        <v>11290</v>
      </c>
    </row>
    <row r="120" spans="1:17">
      <c r="A120" s="1548" t="s">
        <v>6120</v>
      </c>
      <c r="B120" s="1549">
        <v>2039813</v>
      </c>
      <c r="C120" s="1549">
        <f t="shared" si="7"/>
        <v>1.0500000257376541</v>
      </c>
      <c r="D120" s="1551">
        <f t="shared" si="5"/>
        <v>2217431.5788594242</v>
      </c>
      <c r="E120" s="1552">
        <v>1.0549999999999999</v>
      </c>
      <c r="F120" s="1553">
        <v>438293135</v>
      </c>
      <c r="G120" s="1564">
        <v>698491080</v>
      </c>
      <c r="H120" s="1555">
        <f t="shared" si="6"/>
        <v>1.5936619221745283</v>
      </c>
      <c r="I120" s="1556">
        <f t="shared" si="4"/>
        <v>315.00005982564812</v>
      </c>
      <c r="J120" s="1771">
        <v>7.54</v>
      </c>
      <c r="K120" s="1771">
        <v>8.14</v>
      </c>
      <c r="L120" s="1770">
        <v>78384.331999999995</v>
      </c>
      <c r="M120" s="1770">
        <v>49573.414000000004</v>
      </c>
      <c r="N120" s="1558">
        <v>1</v>
      </c>
      <c r="O120" s="1558">
        <v>1</v>
      </c>
      <c r="P120" s="1772">
        <v>28969</v>
      </c>
      <c r="Q120" s="1772">
        <v>11595</v>
      </c>
    </row>
    <row r="121" spans="1:17">
      <c r="A121" s="1548" t="s">
        <v>6121</v>
      </c>
      <c r="B121" s="1549">
        <v>2141804</v>
      </c>
      <c r="C121" s="1549">
        <f t="shared" si="7"/>
        <v>1.0500001715843561</v>
      </c>
      <c r="D121" s="1551">
        <f t="shared" si="5"/>
        <v>2339390.3156966926</v>
      </c>
      <c r="E121" s="1552">
        <v>1.0549999999999999</v>
      </c>
      <c r="F121" s="1553">
        <v>473356586</v>
      </c>
      <c r="G121" s="1564">
        <v>736907850</v>
      </c>
      <c r="H121" s="1555">
        <f t="shared" si="6"/>
        <v>1.5567710934944086</v>
      </c>
      <c r="I121" s="1556">
        <f t="shared" si="4"/>
        <v>314.99995749129272</v>
      </c>
      <c r="J121" s="1771">
        <v>7.58</v>
      </c>
      <c r="K121" s="1771">
        <v>8.18</v>
      </c>
      <c r="L121" s="1770">
        <v>79272.398000000001</v>
      </c>
      <c r="M121" s="1770">
        <v>49916.813999999998</v>
      </c>
      <c r="N121" s="1558">
        <v>1</v>
      </c>
      <c r="O121" s="1558">
        <v>1</v>
      </c>
      <c r="P121" s="1772">
        <v>29983</v>
      </c>
      <c r="Q121" s="1772">
        <v>11908</v>
      </c>
    </row>
    <row r="122" spans="1:17">
      <c r="A122" s="1548" t="s">
        <v>6122</v>
      </c>
      <c r="B122" s="1549">
        <v>2248894</v>
      </c>
      <c r="C122" s="1549">
        <f t="shared" si="7"/>
        <v>1.0499999066207739</v>
      </c>
      <c r="D122" s="1551">
        <f t="shared" si="5"/>
        <v>2468056.7830600105</v>
      </c>
      <c r="E122" s="1552">
        <v>1.0549999999999999</v>
      </c>
      <c r="F122" s="1553">
        <v>511225112</v>
      </c>
      <c r="G122" s="1564">
        <v>777437955</v>
      </c>
      <c r="H122" s="1555">
        <f t="shared" si="6"/>
        <v>1.520735067098973</v>
      </c>
      <c r="I122" s="1556">
        <f t="shared" si="4"/>
        <v>315.00002768821901</v>
      </c>
      <c r="J122" s="1771">
        <v>16.43</v>
      </c>
      <c r="K122" s="1771">
        <v>12.09</v>
      </c>
      <c r="L122" s="1770">
        <v>172858.38699999999</v>
      </c>
      <c r="M122" s="1770">
        <v>73924.304999999993</v>
      </c>
      <c r="N122" s="1558">
        <v>1</v>
      </c>
      <c r="O122" s="1558">
        <v>1</v>
      </c>
      <c r="P122" s="1772">
        <v>31032</v>
      </c>
      <c r="Q122" s="1772">
        <v>12230</v>
      </c>
    </row>
    <row r="123" spans="1:17">
      <c r="A123" s="1548" t="s">
        <v>6123</v>
      </c>
      <c r="B123" s="1549">
        <v>2361339</v>
      </c>
      <c r="C123" s="1549">
        <f t="shared" si="7"/>
        <v>1.0500001333989064</v>
      </c>
      <c r="D123" s="1551">
        <f t="shared" si="5"/>
        <v>2603799.9061283111</v>
      </c>
      <c r="E123" s="1552">
        <v>1.0549999999999999</v>
      </c>
      <c r="F123" s="1553">
        <v>552123121</v>
      </c>
      <c r="G123" s="1564">
        <v>820197000</v>
      </c>
      <c r="H123" s="1555">
        <f t="shared" si="6"/>
        <v>1.4855327893431944</v>
      </c>
      <c r="I123" s="1556">
        <f t="shared" si="4"/>
        <v>315.00001135631885</v>
      </c>
      <c r="J123" s="1771">
        <v>16.509999999999998</v>
      </c>
      <c r="K123" s="1771">
        <v>12.15</v>
      </c>
      <c r="L123" s="1770">
        <v>174741.83999999997</v>
      </c>
      <c r="M123" s="1770">
        <v>74439.404999999999</v>
      </c>
      <c r="N123" s="1558">
        <v>1</v>
      </c>
      <c r="O123" s="1558">
        <v>1</v>
      </c>
      <c r="P123" s="1772">
        <v>32118</v>
      </c>
      <c r="Q123" s="1772">
        <v>12560</v>
      </c>
    </row>
    <row r="124" spans="1:17">
      <c r="A124" s="1548" t="s">
        <v>6124</v>
      </c>
      <c r="B124" s="1549">
        <v>2479406</v>
      </c>
      <c r="C124" s="1549">
        <f t="shared" si="7"/>
        <v>1.0500000211744269</v>
      </c>
      <c r="D124" s="1551">
        <f t="shared" si="5"/>
        <v>2747008.9009653679</v>
      </c>
      <c r="E124" s="1552">
        <v>1.0549999999999999</v>
      </c>
      <c r="F124" s="1553">
        <v>596292971</v>
      </c>
      <c r="G124" s="1564">
        <v>865307835</v>
      </c>
      <c r="H124" s="1555">
        <f t="shared" si="6"/>
        <v>1.4511454554777907</v>
      </c>
      <c r="I124" s="1556">
        <f t="shared" si="4"/>
        <v>315.00001135631891</v>
      </c>
      <c r="J124" s="1771">
        <v>16.59</v>
      </c>
      <c r="K124" s="1771">
        <v>12.2</v>
      </c>
      <c r="L124" s="1770">
        <v>176642.02499999999</v>
      </c>
      <c r="M124" s="1770">
        <v>74895.799999999988</v>
      </c>
      <c r="N124" s="1558">
        <v>1</v>
      </c>
      <c r="O124" s="1558">
        <v>1</v>
      </c>
      <c r="P124" s="1772">
        <v>33242</v>
      </c>
      <c r="Q124" s="1772">
        <v>12899</v>
      </c>
    </row>
    <row r="125" spans="1:17">
      <c r="A125" s="1548" t="s">
        <v>6125</v>
      </c>
      <c r="B125" s="1549">
        <v>2603376</v>
      </c>
      <c r="C125" s="1549">
        <f t="shared" si="7"/>
        <v>1.0499998790032774</v>
      </c>
      <c r="D125" s="1551">
        <f t="shared" si="5"/>
        <v>2898094.3905184628</v>
      </c>
      <c r="E125" s="1552">
        <v>1.0549999999999999</v>
      </c>
      <c r="F125" s="1553">
        <v>643996409</v>
      </c>
      <c r="G125" s="1564">
        <v>912899610</v>
      </c>
      <c r="H125" s="1555">
        <f t="shared" si="6"/>
        <v>1.4175538826645848</v>
      </c>
      <c r="I125" s="1556">
        <f t="shared" si="4"/>
        <v>314.9999575537235</v>
      </c>
      <c r="J125" s="1771">
        <v>16.670000000000002</v>
      </c>
      <c r="K125" s="1771">
        <v>12.26</v>
      </c>
      <c r="L125" s="1770">
        <v>178559.038</v>
      </c>
      <c r="M125" s="1770">
        <v>75414.937999999995</v>
      </c>
      <c r="N125" s="1558">
        <v>1</v>
      </c>
      <c r="O125" s="1558">
        <v>1</v>
      </c>
      <c r="P125" s="1772">
        <v>34406</v>
      </c>
      <c r="Q125" s="1772">
        <v>13248</v>
      </c>
    </row>
    <row r="126" spans="1:17">
      <c r="A126" s="1548" t="s">
        <v>6126</v>
      </c>
      <c r="B126" s="1549">
        <v>2733545</v>
      </c>
      <c r="C126" s="1549">
        <f t="shared" si="7"/>
        <v>1.0500000768233249</v>
      </c>
      <c r="D126" s="1551">
        <f t="shared" si="5"/>
        <v>3057489.5819969778</v>
      </c>
      <c r="E126" s="1552">
        <v>1.0549999999999999</v>
      </c>
      <c r="F126" s="1553">
        <v>695516122</v>
      </c>
      <c r="G126" s="1564">
        <v>963109350</v>
      </c>
      <c r="H126" s="1555">
        <f t="shared" si="6"/>
        <v>1.3847405107311086</v>
      </c>
      <c r="I126" s="1556">
        <f t="shared" si="4"/>
        <v>315.00004306505338</v>
      </c>
      <c r="J126" s="1771">
        <v>16.75</v>
      </c>
      <c r="K126" s="1771">
        <v>12.32</v>
      </c>
      <c r="L126" s="1770">
        <v>180492.97500000001</v>
      </c>
      <c r="M126" s="1770">
        <v>75935.552000000011</v>
      </c>
      <c r="N126" s="1558">
        <v>1</v>
      </c>
      <c r="O126" s="1558">
        <v>1</v>
      </c>
      <c r="P126" s="1772">
        <v>35610</v>
      </c>
      <c r="Q126" s="1772">
        <v>13605</v>
      </c>
    </row>
    <row r="127" spans="1:17">
      <c r="A127" s="1548" t="s">
        <v>6127</v>
      </c>
      <c r="B127" s="1549">
        <v>2870222</v>
      </c>
      <c r="C127" s="1549">
        <f t="shared" si="7"/>
        <v>1.0499999085436678</v>
      </c>
      <c r="D127" s="1551">
        <f t="shared" si="5"/>
        <v>3225651.5090068113</v>
      </c>
      <c r="E127" s="1552">
        <v>1.0549999999999999</v>
      </c>
      <c r="F127" s="1553">
        <v>751157411</v>
      </c>
      <c r="G127" s="1564">
        <v>1016080380</v>
      </c>
      <c r="H127" s="1555">
        <f t="shared" si="6"/>
        <v>1.3526863545782151</v>
      </c>
      <c r="I127" s="1556">
        <f t="shared" si="4"/>
        <v>315.00004794778789</v>
      </c>
      <c r="J127" s="1771">
        <v>16.82</v>
      </c>
      <c r="K127" s="1771">
        <v>12.37</v>
      </c>
      <c r="L127" s="1770">
        <v>182333.84599999999</v>
      </c>
      <c r="M127" s="1770">
        <v>76395.882999999987</v>
      </c>
      <c r="N127" s="1558">
        <v>1</v>
      </c>
      <c r="O127" s="1558">
        <v>1</v>
      </c>
      <c r="P127" s="1772">
        <v>36856</v>
      </c>
      <c r="Q127" s="1772">
        <v>13973</v>
      </c>
    </row>
    <row r="128" spans="1:17">
      <c r="A128" s="1548" t="s">
        <v>6128</v>
      </c>
      <c r="B128" s="1549">
        <v>3013733</v>
      </c>
      <c r="C128" s="1549">
        <f t="shared" si="7"/>
        <v>1.0499999651594893</v>
      </c>
      <c r="D128" s="1551">
        <f t="shared" si="5"/>
        <v>3403062.3420021855</v>
      </c>
      <c r="E128" s="1552">
        <v>1.0549999999999999</v>
      </c>
      <c r="F128" s="1553">
        <v>811250004</v>
      </c>
      <c r="G128" s="1564">
        <v>1071964530</v>
      </c>
      <c r="H128" s="1555">
        <f t="shared" si="6"/>
        <v>1.3213738363198824</v>
      </c>
      <c r="I128" s="1556">
        <f t="shared" si="4"/>
        <v>314.99996834301652</v>
      </c>
      <c r="J128" s="1771">
        <v>16.899999999999999</v>
      </c>
      <c r="K128" s="1771">
        <v>12.43</v>
      </c>
      <c r="L128" s="1770">
        <v>184301.25999999998</v>
      </c>
      <c r="M128" s="1770">
        <v>76920.569000000003</v>
      </c>
      <c r="N128" s="1558">
        <v>1</v>
      </c>
      <c r="O128" s="1558">
        <v>1</v>
      </c>
      <c r="P128" s="1772">
        <v>38146</v>
      </c>
      <c r="Q128" s="1772">
        <v>14350</v>
      </c>
    </row>
    <row r="129" spans="1:17">
      <c r="A129" s="1548" t="s">
        <v>6129</v>
      </c>
      <c r="B129" s="1549">
        <v>3164420</v>
      </c>
      <c r="C129" s="1549">
        <f t="shared" si="7"/>
        <v>1.0500001161350392</v>
      </c>
      <c r="D129" s="1551">
        <f t="shared" si="5"/>
        <v>3590230.7708123056</v>
      </c>
      <c r="E129" s="1552">
        <v>1.0549999999999999</v>
      </c>
      <c r="F129" s="1553">
        <v>876150005</v>
      </c>
      <c r="G129" s="1564">
        <v>1130922765</v>
      </c>
      <c r="H129" s="1555">
        <f t="shared" si="6"/>
        <v>1.290786690117065</v>
      </c>
      <c r="I129" s="1556">
        <f t="shared" si="4"/>
        <v>315.00002010849119</v>
      </c>
      <c r="J129" s="1771">
        <v>16.98</v>
      </c>
      <c r="K129" s="1771">
        <v>12.48</v>
      </c>
      <c r="L129" s="1770">
        <v>186284.18399999998</v>
      </c>
      <c r="M129" s="1770">
        <v>77383.488000000012</v>
      </c>
      <c r="N129" s="1558">
        <v>1</v>
      </c>
      <c r="O129" s="1558">
        <v>1</v>
      </c>
      <c r="P129" s="1772">
        <v>39482</v>
      </c>
      <c r="Q129" s="1772">
        <v>14737</v>
      </c>
    </row>
    <row r="130" spans="1:17">
      <c r="A130" s="1548" t="s">
        <v>6130</v>
      </c>
      <c r="B130" s="1549">
        <v>3322641</v>
      </c>
      <c r="C130" s="1549">
        <f t="shared" si="7"/>
        <v>1.05</v>
      </c>
      <c r="D130" s="1551">
        <f t="shared" si="5"/>
        <v>3787693.4632069822</v>
      </c>
      <c r="E130" s="1552">
        <v>1.0549999999999999</v>
      </c>
      <c r="F130" s="1553">
        <v>946242005</v>
      </c>
      <c r="G130" s="1564">
        <v>1193123295</v>
      </c>
      <c r="H130" s="1555">
        <f t="shared" si="6"/>
        <v>1.2609071344280474</v>
      </c>
      <c r="I130" s="1556">
        <f t="shared" ref="I130:I193" si="8">G130/D130</f>
        <v>314.99996147782264</v>
      </c>
      <c r="J130" s="1771">
        <v>17.059999999999999</v>
      </c>
      <c r="K130" s="1771">
        <v>12.54</v>
      </c>
      <c r="L130" s="1770">
        <v>188284.39599999998</v>
      </c>
      <c r="M130" s="1770">
        <v>77911.01999999999</v>
      </c>
      <c r="N130" s="1558">
        <v>1</v>
      </c>
      <c r="O130" s="1558">
        <v>1</v>
      </c>
      <c r="P130" s="1772">
        <v>40863</v>
      </c>
      <c r="Q130" s="1772">
        <v>15135</v>
      </c>
    </row>
    <row r="131" spans="1:17">
      <c r="A131" s="1548" t="s">
        <v>6131</v>
      </c>
      <c r="B131" s="1549">
        <v>3488773</v>
      </c>
      <c r="C131" s="1549">
        <f t="shared" si="7"/>
        <v>1.0499999849517296</v>
      </c>
      <c r="D131" s="1551">
        <f t="shared" ref="D131:D194" si="9">D130*E130</f>
        <v>3996016.603683366</v>
      </c>
      <c r="E131" s="1552">
        <v>1.0549999999999999</v>
      </c>
      <c r="F131" s="1553">
        <v>1021941365</v>
      </c>
      <c r="G131" s="1564">
        <v>1258745355</v>
      </c>
      <c r="H131" s="1555">
        <f t="shared" ref="H131" si="10">G131/F131</f>
        <v>1.2317197425509829</v>
      </c>
      <c r="I131" s="1556">
        <f t="shared" si="8"/>
        <v>315.00003124104632</v>
      </c>
      <c r="J131" s="1771">
        <v>17.13</v>
      </c>
      <c r="K131" s="1771">
        <v>12.59</v>
      </c>
      <c r="L131" s="1770">
        <v>190190.96399999998</v>
      </c>
      <c r="M131" s="1770">
        <v>78379.044999999998</v>
      </c>
      <c r="N131" s="1558">
        <v>1</v>
      </c>
      <c r="O131" s="1558">
        <v>1</v>
      </c>
      <c r="P131" s="1773">
        <v>42294</v>
      </c>
      <c r="Q131" s="1773">
        <v>15544</v>
      </c>
    </row>
    <row r="132" spans="1:17">
      <c r="A132" s="1565" t="s">
        <v>6132</v>
      </c>
      <c r="B132" s="1987" t="s">
        <v>6133</v>
      </c>
      <c r="C132" s="1988"/>
      <c r="D132" s="1566">
        <f t="shared" si="9"/>
        <v>4215797.5168859512</v>
      </c>
      <c r="E132" s="1567">
        <v>1.0549999999999999</v>
      </c>
      <c r="F132" s="1568" t="s">
        <v>5365</v>
      </c>
      <c r="G132" s="1569">
        <v>590211652</v>
      </c>
      <c r="H132" s="1568" t="s">
        <v>5365</v>
      </c>
      <c r="I132" s="1570">
        <f t="shared" si="8"/>
        <v>139.99999991365021</v>
      </c>
      <c r="J132" s="1568" t="s">
        <v>5365</v>
      </c>
      <c r="K132" s="1568" t="s">
        <v>5365</v>
      </c>
      <c r="L132" s="1568" t="s">
        <v>5365</v>
      </c>
      <c r="M132" s="1568" t="s">
        <v>5365</v>
      </c>
      <c r="N132" s="1568" t="s">
        <v>5365</v>
      </c>
      <c r="O132" s="1568" t="s">
        <v>5365</v>
      </c>
      <c r="P132" s="1568" t="s">
        <v>5365</v>
      </c>
      <c r="Q132" s="1568" t="s">
        <v>5365</v>
      </c>
    </row>
    <row r="133" spans="1:17">
      <c r="A133" s="1565" t="s">
        <v>6134</v>
      </c>
      <c r="B133" s="1989"/>
      <c r="C133" s="1988"/>
      <c r="D133" s="1566">
        <f t="shared" si="9"/>
        <v>4447666.380314678</v>
      </c>
      <c r="E133" s="1567">
        <v>1.0549999999999999</v>
      </c>
      <c r="F133" s="1568" t="s">
        <v>5365</v>
      </c>
      <c r="G133" s="1569">
        <v>622673293</v>
      </c>
      <c r="H133" s="1568" t="s">
        <v>5365</v>
      </c>
      <c r="I133" s="1570">
        <f t="shared" si="8"/>
        <v>139.99999994512743</v>
      </c>
      <c r="J133" s="1568" t="s">
        <v>5365</v>
      </c>
      <c r="K133" s="1568" t="s">
        <v>5365</v>
      </c>
      <c r="L133" s="1568" t="s">
        <v>5365</v>
      </c>
      <c r="M133" s="1568" t="s">
        <v>5365</v>
      </c>
      <c r="N133" s="1568" t="s">
        <v>5365</v>
      </c>
      <c r="O133" s="1568" t="s">
        <v>5365</v>
      </c>
      <c r="P133" s="1568" t="s">
        <v>5365</v>
      </c>
      <c r="Q133" s="1568" t="s">
        <v>5365</v>
      </c>
    </row>
    <row r="134" spans="1:17">
      <c r="A134" s="1565" t="s">
        <v>6135</v>
      </c>
      <c r="B134" s="1989"/>
      <c r="C134" s="1988"/>
      <c r="D134" s="1566">
        <f t="shared" si="9"/>
        <v>4692288.0312319854</v>
      </c>
      <c r="E134" s="1567">
        <v>1.0549999999999999</v>
      </c>
      <c r="F134" s="1568" t="s">
        <v>5365</v>
      </c>
      <c r="G134" s="1569">
        <v>656920324</v>
      </c>
      <c r="H134" s="1568" t="s">
        <v>5365</v>
      </c>
      <c r="I134" s="1570">
        <f t="shared" si="8"/>
        <v>139.99999992061913</v>
      </c>
      <c r="J134" s="1568" t="s">
        <v>5365</v>
      </c>
      <c r="K134" s="1568" t="s">
        <v>5365</v>
      </c>
      <c r="L134" s="1568" t="s">
        <v>5365</v>
      </c>
      <c r="M134" s="1568" t="s">
        <v>5365</v>
      </c>
      <c r="N134" s="1568" t="s">
        <v>5365</v>
      </c>
      <c r="O134" s="1568" t="s">
        <v>5365</v>
      </c>
      <c r="P134" s="1568" t="s">
        <v>5365</v>
      </c>
      <c r="Q134" s="1568" t="s">
        <v>5365</v>
      </c>
    </row>
    <row r="135" spans="1:17">
      <c r="A135" s="1565" t="s">
        <v>6136</v>
      </c>
      <c r="B135" s="1989"/>
      <c r="C135" s="1988"/>
      <c r="D135" s="1566">
        <f t="shared" si="9"/>
        <v>4950363.8729497446</v>
      </c>
      <c r="E135" s="1567">
        <v>1.0549999999999999</v>
      </c>
      <c r="F135" s="1568" t="s">
        <v>5365</v>
      </c>
      <c r="G135" s="1569">
        <v>693050942</v>
      </c>
      <c r="H135" s="1568" t="s">
        <v>5365</v>
      </c>
      <c r="I135" s="1570">
        <f t="shared" si="8"/>
        <v>139.99999995698008</v>
      </c>
      <c r="J135" s="1568" t="s">
        <v>5365</v>
      </c>
      <c r="K135" s="1568" t="s">
        <v>5365</v>
      </c>
      <c r="L135" s="1568" t="s">
        <v>5365</v>
      </c>
      <c r="M135" s="1568" t="s">
        <v>5365</v>
      </c>
      <c r="N135" s="1568" t="s">
        <v>5365</v>
      </c>
      <c r="O135" s="1568" t="s">
        <v>5365</v>
      </c>
      <c r="P135" s="1568" t="s">
        <v>5365</v>
      </c>
      <c r="Q135" s="1568" t="s">
        <v>5365</v>
      </c>
    </row>
    <row r="136" spans="1:17">
      <c r="A136" s="1565" t="s">
        <v>6137</v>
      </c>
      <c r="B136" s="1989"/>
      <c r="C136" s="1988"/>
      <c r="D136" s="1566">
        <f t="shared" si="9"/>
        <v>5222633.8859619806</v>
      </c>
      <c r="E136" s="1567">
        <v>1.0549999999999999</v>
      </c>
      <c r="F136" s="1568" t="s">
        <v>5365</v>
      </c>
      <c r="G136" s="1569">
        <v>731168744</v>
      </c>
      <c r="H136" s="1568" t="s">
        <v>5365</v>
      </c>
      <c r="I136" s="1570">
        <f t="shared" si="8"/>
        <v>139.99999999336021</v>
      </c>
      <c r="J136" s="1568" t="s">
        <v>5365</v>
      </c>
      <c r="K136" s="1568" t="s">
        <v>5365</v>
      </c>
      <c r="L136" s="1568" t="s">
        <v>5365</v>
      </c>
      <c r="M136" s="1568" t="s">
        <v>5365</v>
      </c>
      <c r="N136" s="1568" t="s">
        <v>5365</v>
      </c>
      <c r="O136" s="1568" t="s">
        <v>5365</v>
      </c>
      <c r="P136" s="1568" t="s">
        <v>5365</v>
      </c>
      <c r="Q136" s="1568" t="s">
        <v>5365</v>
      </c>
    </row>
    <row r="137" spans="1:17">
      <c r="A137" s="1565" t="s">
        <v>6138</v>
      </c>
      <c r="B137" s="1989"/>
      <c r="C137" s="1988"/>
      <c r="D137" s="1566">
        <f t="shared" si="9"/>
        <v>5509878.7496898891</v>
      </c>
      <c r="E137" s="1567">
        <v>1.0549999999999999</v>
      </c>
      <c r="F137" s="1568" t="s">
        <v>5365</v>
      </c>
      <c r="G137" s="1569">
        <v>771383025</v>
      </c>
      <c r="H137" s="1568" t="s">
        <v>5365</v>
      </c>
      <c r="I137" s="1570">
        <f t="shared" si="8"/>
        <v>140.00000000787958</v>
      </c>
      <c r="J137" s="1568" t="s">
        <v>5365</v>
      </c>
      <c r="K137" s="1568" t="s">
        <v>5365</v>
      </c>
      <c r="L137" s="1568" t="s">
        <v>5365</v>
      </c>
      <c r="M137" s="1568" t="s">
        <v>5365</v>
      </c>
      <c r="N137" s="1568" t="s">
        <v>5365</v>
      </c>
      <c r="O137" s="1568" t="s">
        <v>5365</v>
      </c>
      <c r="P137" s="1568" t="s">
        <v>5365</v>
      </c>
      <c r="Q137" s="1568" t="s">
        <v>5365</v>
      </c>
    </row>
    <row r="138" spans="1:17">
      <c r="A138" s="1565" t="s">
        <v>6139</v>
      </c>
      <c r="B138" s="1989"/>
      <c r="C138" s="1988"/>
      <c r="D138" s="1566">
        <f t="shared" si="9"/>
        <v>5812922.0809228327</v>
      </c>
      <c r="E138" s="1567">
        <v>1.0549999999999999</v>
      </c>
      <c r="F138" s="1568" t="s">
        <v>5365</v>
      </c>
      <c r="G138" s="1569">
        <v>813809091</v>
      </c>
      <c r="H138" s="1568" t="s">
        <v>5365</v>
      </c>
      <c r="I138" s="1570">
        <f t="shared" si="8"/>
        <v>139.99999994336815</v>
      </c>
      <c r="J138" s="1568" t="s">
        <v>5365</v>
      </c>
      <c r="K138" s="1568" t="s">
        <v>5365</v>
      </c>
      <c r="L138" s="1568" t="s">
        <v>5365</v>
      </c>
      <c r="M138" s="1568" t="s">
        <v>5365</v>
      </c>
      <c r="N138" s="1568" t="s">
        <v>5365</v>
      </c>
      <c r="O138" s="1568" t="s">
        <v>5365</v>
      </c>
      <c r="P138" s="1568" t="s">
        <v>5365</v>
      </c>
      <c r="Q138" s="1568" t="s">
        <v>5365</v>
      </c>
    </row>
    <row r="139" spans="1:17">
      <c r="A139" s="1565" t="s">
        <v>6140</v>
      </c>
      <c r="B139" s="1989"/>
      <c r="C139" s="1988"/>
      <c r="D139" s="1566">
        <f t="shared" si="9"/>
        <v>6132632.7953735879</v>
      </c>
      <c r="E139" s="1567">
        <v>1.0549999999999999</v>
      </c>
      <c r="F139" s="1568" t="s">
        <v>5365</v>
      </c>
      <c r="G139" s="1569">
        <v>858568591</v>
      </c>
      <c r="H139" s="1568" t="s">
        <v>5365</v>
      </c>
      <c r="I139" s="1570">
        <f t="shared" si="8"/>
        <v>139.99999994255285</v>
      </c>
      <c r="J139" s="1568" t="s">
        <v>5365</v>
      </c>
      <c r="K139" s="1568" t="s">
        <v>5365</v>
      </c>
      <c r="L139" s="1568" t="s">
        <v>5365</v>
      </c>
      <c r="M139" s="1568" t="s">
        <v>5365</v>
      </c>
      <c r="N139" s="1568" t="s">
        <v>5365</v>
      </c>
      <c r="O139" s="1568" t="s">
        <v>5365</v>
      </c>
      <c r="P139" s="1568" t="s">
        <v>5365</v>
      </c>
      <c r="Q139" s="1568" t="s">
        <v>5365</v>
      </c>
    </row>
    <row r="140" spans="1:17">
      <c r="A140" s="1565" t="s">
        <v>6141</v>
      </c>
      <c r="B140" s="1989"/>
      <c r="C140" s="1988"/>
      <c r="D140" s="1566">
        <f t="shared" si="9"/>
        <v>6469927.5991191352</v>
      </c>
      <c r="E140" s="1567">
        <v>1.0549999999999999</v>
      </c>
      <c r="F140" s="1568" t="s">
        <v>5365</v>
      </c>
      <c r="G140" s="1569">
        <v>905789864</v>
      </c>
      <c r="H140" s="1568" t="s">
        <v>5365</v>
      </c>
      <c r="I140" s="1570">
        <f t="shared" si="8"/>
        <v>140.00000001906065</v>
      </c>
      <c r="J140" s="1568" t="s">
        <v>5365</v>
      </c>
      <c r="K140" s="1568" t="s">
        <v>5365</v>
      </c>
      <c r="L140" s="1568" t="s">
        <v>5365</v>
      </c>
      <c r="M140" s="1568" t="s">
        <v>5365</v>
      </c>
      <c r="N140" s="1568" t="s">
        <v>5365</v>
      </c>
      <c r="O140" s="1568" t="s">
        <v>5365</v>
      </c>
      <c r="P140" s="1568" t="s">
        <v>5365</v>
      </c>
      <c r="Q140" s="1568" t="s">
        <v>5365</v>
      </c>
    </row>
    <row r="141" spans="1:17">
      <c r="A141" s="1565" t="s">
        <v>6142</v>
      </c>
      <c r="B141" s="1989"/>
      <c r="C141" s="1988"/>
      <c r="D141" s="1566">
        <f t="shared" si="9"/>
        <v>6825773.617070687</v>
      </c>
      <c r="E141" s="1567">
        <v>1.0549999999999999</v>
      </c>
      <c r="F141" s="1568" t="s">
        <v>5365</v>
      </c>
      <c r="G141" s="1569">
        <v>955608306</v>
      </c>
      <c r="H141" s="1568" t="s">
        <v>5365</v>
      </c>
      <c r="I141" s="1570">
        <f t="shared" si="8"/>
        <v>139.99999994287882</v>
      </c>
      <c r="J141" s="1568" t="s">
        <v>5365</v>
      </c>
      <c r="K141" s="1568" t="s">
        <v>5365</v>
      </c>
      <c r="L141" s="1568" t="s">
        <v>5365</v>
      </c>
      <c r="M141" s="1568" t="s">
        <v>5365</v>
      </c>
      <c r="N141" s="1568" t="s">
        <v>5365</v>
      </c>
      <c r="O141" s="1568" t="s">
        <v>5365</v>
      </c>
      <c r="P141" s="1568" t="s">
        <v>5365</v>
      </c>
      <c r="Q141" s="1568" t="s">
        <v>5365</v>
      </c>
    </row>
    <row r="142" spans="1:17">
      <c r="A142" s="1565" t="s">
        <v>6143</v>
      </c>
      <c r="B142" s="1989"/>
      <c r="C142" s="1988"/>
      <c r="D142" s="1566">
        <f t="shared" si="9"/>
        <v>7201191.1660095742</v>
      </c>
      <c r="E142" s="1567">
        <v>1.0549999999999999</v>
      </c>
      <c r="F142" s="1568" t="s">
        <v>5365</v>
      </c>
      <c r="G142" s="1569">
        <v>1008166763</v>
      </c>
      <c r="H142" s="1568" t="s">
        <v>5365</v>
      </c>
      <c r="I142" s="1570">
        <f t="shared" si="8"/>
        <v>139.99999996648606</v>
      </c>
      <c r="J142" s="1568" t="s">
        <v>5365</v>
      </c>
      <c r="K142" s="1568" t="s">
        <v>5365</v>
      </c>
      <c r="L142" s="1568" t="s">
        <v>5365</v>
      </c>
      <c r="M142" s="1568" t="s">
        <v>5365</v>
      </c>
      <c r="N142" s="1568" t="s">
        <v>5365</v>
      </c>
      <c r="O142" s="1568" t="s">
        <v>5365</v>
      </c>
      <c r="P142" s="1568" t="s">
        <v>5365</v>
      </c>
      <c r="Q142" s="1568" t="s">
        <v>5365</v>
      </c>
    </row>
    <row r="143" spans="1:17">
      <c r="A143" s="1565" t="s">
        <v>6144</v>
      </c>
      <c r="B143" s="1989"/>
      <c r="C143" s="1988"/>
      <c r="D143" s="1566">
        <f t="shared" si="9"/>
        <v>7597256.6801401004</v>
      </c>
      <c r="E143" s="1567">
        <v>1.0549999999999999</v>
      </c>
      <c r="F143" s="1568" t="s">
        <v>5365</v>
      </c>
      <c r="G143" s="1569">
        <v>1063615935</v>
      </c>
      <c r="H143" s="1568" t="s">
        <v>5365</v>
      </c>
      <c r="I143" s="1570">
        <f t="shared" si="8"/>
        <v>139.99999997109299</v>
      </c>
      <c r="J143" s="1568" t="s">
        <v>5365</v>
      </c>
      <c r="K143" s="1568" t="s">
        <v>5365</v>
      </c>
      <c r="L143" s="1568" t="s">
        <v>5365</v>
      </c>
      <c r="M143" s="1568" t="s">
        <v>5365</v>
      </c>
      <c r="N143" s="1568" t="s">
        <v>5365</v>
      </c>
      <c r="O143" s="1568" t="s">
        <v>5365</v>
      </c>
      <c r="P143" s="1568" t="s">
        <v>5365</v>
      </c>
      <c r="Q143" s="1568" t="s">
        <v>5365</v>
      </c>
    </row>
    <row r="144" spans="1:17">
      <c r="A144" s="1565" t="s">
        <v>6145</v>
      </c>
      <c r="B144" s="1989"/>
      <c r="C144" s="1988"/>
      <c r="D144" s="1566">
        <f t="shared" si="9"/>
        <v>8015105.7975478051</v>
      </c>
      <c r="E144" s="1567">
        <v>1.0549999999999999</v>
      </c>
      <c r="F144" s="1568" t="s">
        <v>5365</v>
      </c>
      <c r="G144" s="1569">
        <v>1122114812</v>
      </c>
      <c r="H144" s="1568" t="s">
        <v>5365</v>
      </c>
      <c r="I144" s="1570">
        <f t="shared" si="8"/>
        <v>140.00000004283254</v>
      </c>
      <c r="J144" s="1568" t="s">
        <v>5365</v>
      </c>
      <c r="K144" s="1568" t="s">
        <v>5365</v>
      </c>
      <c r="L144" s="1568" t="s">
        <v>5365</v>
      </c>
      <c r="M144" s="1568" t="s">
        <v>5365</v>
      </c>
      <c r="N144" s="1568" t="s">
        <v>5365</v>
      </c>
      <c r="O144" s="1568" t="s">
        <v>5365</v>
      </c>
      <c r="P144" s="1568" t="s">
        <v>5365</v>
      </c>
      <c r="Q144" s="1568" t="s">
        <v>5365</v>
      </c>
    </row>
    <row r="145" spans="1:17">
      <c r="A145" s="1565" t="s">
        <v>6146</v>
      </c>
      <c r="B145" s="1989"/>
      <c r="C145" s="1988"/>
      <c r="D145" s="1566">
        <f t="shared" si="9"/>
        <v>8455936.6164129339</v>
      </c>
      <c r="E145" s="1567">
        <v>1.0549999999999999</v>
      </c>
      <c r="F145" s="1568" t="s">
        <v>5365</v>
      </c>
      <c r="G145" s="1569">
        <v>1183831126</v>
      </c>
      <c r="H145" s="1568" t="s">
        <v>5365</v>
      </c>
      <c r="I145" s="1570">
        <f t="shared" si="8"/>
        <v>139.99999996478087</v>
      </c>
      <c r="J145" s="1568" t="s">
        <v>5365</v>
      </c>
      <c r="K145" s="1568" t="s">
        <v>5365</v>
      </c>
      <c r="L145" s="1568" t="s">
        <v>5365</v>
      </c>
      <c r="M145" s="1568" t="s">
        <v>5365</v>
      </c>
      <c r="N145" s="1568" t="s">
        <v>5365</v>
      </c>
      <c r="O145" s="1568" t="s">
        <v>5365</v>
      </c>
      <c r="P145" s="1568" t="s">
        <v>5365</v>
      </c>
      <c r="Q145" s="1568" t="s">
        <v>5365</v>
      </c>
    </row>
    <row r="146" spans="1:17">
      <c r="A146" s="1565" t="s">
        <v>6147</v>
      </c>
      <c r="B146" s="1989"/>
      <c r="C146" s="1988"/>
      <c r="D146" s="1566">
        <f t="shared" si="9"/>
        <v>8921013.1303156447</v>
      </c>
      <c r="E146" s="1567">
        <v>1.0549999999999999</v>
      </c>
      <c r="F146" s="1568" t="s">
        <v>5365</v>
      </c>
      <c r="G146" s="1569">
        <v>1248941838</v>
      </c>
      <c r="H146" s="1568" t="s">
        <v>5365</v>
      </c>
      <c r="I146" s="1570">
        <f t="shared" si="8"/>
        <v>139.99999997262751</v>
      </c>
      <c r="J146" s="1568" t="s">
        <v>5365</v>
      </c>
      <c r="K146" s="1568" t="s">
        <v>5365</v>
      </c>
      <c r="L146" s="1568" t="s">
        <v>5365</v>
      </c>
      <c r="M146" s="1568" t="s">
        <v>5365</v>
      </c>
      <c r="N146" s="1568" t="s">
        <v>5365</v>
      </c>
      <c r="O146" s="1568" t="s">
        <v>5365</v>
      </c>
      <c r="P146" s="1568" t="s">
        <v>5365</v>
      </c>
      <c r="Q146" s="1568" t="s">
        <v>5365</v>
      </c>
    </row>
    <row r="147" spans="1:17">
      <c r="A147" s="1565" t="s">
        <v>6148</v>
      </c>
      <c r="B147" s="1989"/>
      <c r="C147" s="1988"/>
      <c r="D147" s="1566">
        <f t="shared" si="9"/>
        <v>9411668.8524830043</v>
      </c>
      <c r="E147" s="1567">
        <v>1.0549999999999999</v>
      </c>
      <c r="F147" s="1568" t="s">
        <v>5365</v>
      </c>
      <c r="G147" s="1569">
        <v>1317633639</v>
      </c>
      <c r="H147" s="1568" t="s">
        <v>5365</v>
      </c>
      <c r="I147" s="1570">
        <f t="shared" si="8"/>
        <v>139.99999996306494</v>
      </c>
      <c r="J147" s="1568" t="s">
        <v>5365</v>
      </c>
      <c r="K147" s="1568" t="s">
        <v>5365</v>
      </c>
      <c r="L147" s="1568" t="s">
        <v>5365</v>
      </c>
      <c r="M147" s="1568" t="s">
        <v>5365</v>
      </c>
      <c r="N147" s="1568" t="s">
        <v>5365</v>
      </c>
      <c r="O147" s="1568" t="s">
        <v>5365</v>
      </c>
      <c r="P147" s="1568" t="s">
        <v>5365</v>
      </c>
      <c r="Q147" s="1568" t="s">
        <v>5365</v>
      </c>
    </row>
    <row r="148" spans="1:17">
      <c r="A148" s="1565" t="s">
        <v>6149</v>
      </c>
      <c r="B148" s="1989"/>
      <c r="C148" s="1988"/>
      <c r="D148" s="1566">
        <f t="shared" si="9"/>
        <v>9929310.6393695697</v>
      </c>
      <c r="E148" s="1567">
        <v>1.0549999999999999</v>
      </c>
      <c r="F148" s="1568" t="s">
        <v>5365</v>
      </c>
      <c r="G148" s="1569">
        <v>1390103490</v>
      </c>
      <c r="H148" s="1568" t="s">
        <v>5365</v>
      </c>
      <c r="I148" s="1570">
        <f t="shared" si="8"/>
        <v>140.00000004917362</v>
      </c>
      <c r="J148" s="1568" t="s">
        <v>5365</v>
      </c>
      <c r="K148" s="1568" t="s">
        <v>5365</v>
      </c>
      <c r="L148" s="1568" t="s">
        <v>5365</v>
      </c>
      <c r="M148" s="1568" t="s">
        <v>5365</v>
      </c>
      <c r="N148" s="1568" t="s">
        <v>5365</v>
      </c>
      <c r="O148" s="1568" t="s">
        <v>5365</v>
      </c>
      <c r="P148" s="1568" t="s">
        <v>5365</v>
      </c>
      <c r="Q148" s="1568" t="s">
        <v>5365</v>
      </c>
    </row>
    <row r="149" spans="1:17">
      <c r="A149" s="1565" t="s">
        <v>6150</v>
      </c>
      <c r="B149" s="1989"/>
      <c r="C149" s="1988"/>
      <c r="D149" s="1566">
        <f t="shared" si="9"/>
        <v>10475422.724534895</v>
      </c>
      <c r="E149" s="1567">
        <v>1.0549999999999999</v>
      </c>
      <c r="F149" s="1568" t="s">
        <v>5365</v>
      </c>
      <c r="G149" s="1569">
        <v>1466559181</v>
      </c>
      <c r="H149" s="1568" t="s">
        <v>5365</v>
      </c>
      <c r="I149" s="1570">
        <f t="shared" si="8"/>
        <v>139.99999995848518</v>
      </c>
      <c r="J149" s="1568" t="s">
        <v>5365</v>
      </c>
      <c r="K149" s="1568" t="s">
        <v>5365</v>
      </c>
      <c r="L149" s="1568" t="s">
        <v>5365</v>
      </c>
      <c r="M149" s="1568" t="s">
        <v>5365</v>
      </c>
      <c r="N149" s="1568" t="s">
        <v>5365</v>
      </c>
      <c r="O149" s="1568" t="s">
        <v>5365</v>
      </c>
      <c r="P149" s="1568" t="s">
        <v>5365</v>
      </c>
      <c r="Q149" s="1568" t="s">
        <v>5365</v>
      </c>
    </row>
    <row r="150" spans="1:17">
      <c r="A150" s="1565" t="s">
        <v>6151</v>
      </c>
      <c r="B150" s="1989"/>
      <c r="C150" s="1988"/>
      <c r="D150" s="1566">
        <f t="shared" si="9"/>
        <v>11051570.974384313</v>
      </c>
      <c r="E150" s="1567">
        <v>1.0549999999999999</v>
      </c>
      <c r="F150" s="1568" t="s">
        <v>5365</v>
      </c>
      <c r="G150" s="1569">
        <v>1547219936</v>
      </c>
      <c r="H150" s="1568" t="s">
        <v>5365</v>
      </c>
      <c r="I150" s="1570">
        <f t="shared" si="8"/>
        <v>139.99999996255701</v>
      </c>
      <c r="J150" s="1568" t="s">
        <v>5365</v>
      </c>
      <c r="K150" s="1568" t="s">
        <v>5365</v>
      </c>
      <c r="L150" s="1568" t="s">
        <v>5365</v>
      </c>
      <c r="M150" s="1568" t="s">
        <v>5365</v>
      </c>
      <c r="N150" s="1568" t="s">
        <v>5365</v>
      </c>
      <c r="O150" s="1568" t="s">
        <v>5365</v>
      </c>
      <c r="P150" s="1568" t="s">
        <v>5365</v>
      </c>
      <c r="Q150" s="1568" t="s">
        <v>5365</v>
      </c>
    </row>
    <row r="151" spans="1:17">
      <c r="A151" s="1565" t="s">
        <v>6152</v>
      </c>
      <c r="B151" s="1989"/>
      <c r="C151" s="1988"/>
      <c r="D151" s="1566">
        <f t="shared" si="9"/>
        <v>11659407.377975451</v>
      </c>
      <c r="E151" s="1567">
        <v>1.0549999999999999</v>
      </c>
      <c r="F151" s="1568" t="s">
        <v>5365</v>
      </c>
      <c r="G151" s="1569">
        <v>1632317033</v>
      </c>
      <c r="H151" s="1568" t="s">
        <v>5365</v>
      </c>
      <c r="I151" s="1570">
        <f t="shared" si="8"/>
        <v>140.00000000715619</v>
      </c>
      <c r="J151" s="1568" t="s">
        <v>5365</v>
      </c>
      <c r="K151" s="1568" t="s">
        <v>5365</v>
      </c>
      <c r="L151" s="1568" t="s">
        <v>5365</v>
      </c>
      <c r="M151" s="1568" t="s">
        <v>5365</v>
      </c>
      <c r="N151" s="1568" t="s">
        <v>5365</v>
      </c>
      <c r="O151" s="1568" t="s">
        <v>5365</v>
      </c>
      <c r="P151" s="1568" t="s">
        <v>5365</v>
      </c>
      <c r="Q151" s="1568" t="s">
        <v>5365</v>
      </c>
    </row>
    <row r="152" spans="1:17">
      <c r="A152" s="1565" t="s">
        <v>6153</v>
      </c>
      <c r="B152" s="1989"/>
      <c r="C152" s="1988"/>
      <c r="D152" s="1566">
        <f t="shared" si="9"/>
        <v>12300674.7837641</v>
      </c>
      <c r="E152" s="1567">
        <v>1.0549999999999999</v>
      </c>
      <c r="F152" s="1568" t="s">
        <v>6154</v>
      </c>
      <c r="G152" s="1569">
        <v>1722094470</v>
      </c>
      <c r="H152" s="1568" t="s">
        <v>6154</v>
      </c>
      <c r="I152" s="1570">
        <f t="shared" si="8"/>
        <v>140.00000002219602</v>
      </c>
      <c r="J152" s="1568" t="s">
        <v>6154</v>
      </c>
      <c r="K152" s="1568" t="s">
        <v>6154</v>
      </c>
      <c r="L152" s="1568" t="s">
        <v>5365</v>
      </c>
      <c r="M152" s="1568" t="s">
        <v>5365</v>
      </c>
      <c r="N152" s="1568" t="s">
        <v>5365</v>
      </c>
      <c r="O152" s="1568" t="s">
        <v>5365</v>
      </c>
      <c r="P152" s="1568" t="s">
        <v>5365</v>
      </c>
      <c r="Q152" s="1568" t="s">
        <v>5365</v>
      </c>
    </row>
    <row r="153" spans="1:17">
      <c r="A153" s="1565" t="s">
        <v>6155</v>
      </c>
      <c r="B153" s="1989"/>
      <c r="C153" s="1988"/>
      <c r="D153" s="1566">
        <f t="shared" si="9"/>
        <v>12977211.896871125</v>
      </c>
      <c r="E153" s="1567">
        <v>1.0549999999999999</v>
      </c>
      <c r="F153" s="1568" t="s">
        <v>6156</v>
      </c>
      <c r="G153" s="1569">
        <v>1816809666</v>
      </c>
      <c r="H153" s="1568" t="s">
        <v>6156</v>
      </c>
      <c r="I153" s="1570">
        <f t="shared" si="8"/>
        <v>140.00000003375473</v>
      </c>
      <c r="J153" s="1568" t="s">
        <v>6156</v>
      </c>
      <c r="K153" s="1568" t="s">
        <v>6156</v>
      </c>
      <c r="L153" s="1568" t="s">
        <v>5365</v>
      </c>
      <c r="M153" s="1568" t="s">
        <v>5365</v>
      </c>
      <c r="N153" s="1568" t="s">
        <v>5365</v>
      </c>
      <c r="O153" s="1568" t="s">
        <v>5365</v>
      </c>
      <c r="P153" s="1568" t="s">
        <v>5365</v>
      </c>
      <c r="Q153" s="1568" t="s">
        <v>5365</v>
      </c>
    </row>
    <row r="154" spans="1:17">
      <c r="A154" s="1565" t="s">
        <v>6157</v>
      </c>
      <c r="B154" s="1989"/>
      <c r="C154" s="1988"/>
      <c r="D154" s="1566">
        <f t="shared" si="9"/>
        <v>13690958.551199036</v>
      </c>
      <c r="E154" s="1567">
        <v>1.0549999999999999</v>
      </c>
      <c r="F154" s="1568" t="s">
        <v>6156</v>
      </c>
      <c r="G154" s="1569">
        <v>1916734197</v>
      </c>
      <c r="H154" s="1568" t="s">
        <v>6156</v>
      </c>
      <c r="I154" s="1570">
        <f t="shared" si="8"/>
        <v>139.99999998773899</v>
      </c>
      <c r="J154" s="1568" t="s">
        <v>6156</v>
      </c>
      <c r="K154" s="1568" t="s">
        <v>6156</v>
      </c>
      <c r="L154" s="1568" t="s">
        <v>5365</v>
      </c>
      <c r="M154" s="1568" t="s">
        <v>5365</v>
      </c>
      <c r="N154" s="1568" t="s">
        <v>5365</v>
      </c>
      <c r="O154" s="1568" t="s">
        <v>5365</v>
      </c>
      <c r="P154" s="1568" t="s">
        <v>5365</v>
      </c>
      <c r="Q154" s="1568" t="s">
        <v>5365</v>
      </c>
    </row>
    <row r="155" spans="1:17">
      <c r="A155" s="1565" t="s">
        <v>6158</v>
      </c>
      <c r="B155" s="1989"/>
      <c r="C155" s="1988"/>
      <c r="D155" s="1566">
        <f t="shared" si="9"/>
        <v>14443961.271514982</v>
      </c>
      <c r="E155" s="1567">
        <v>1.0549999999999999</v>
      </c>
      <c r="F155" s="1568" t="s">
        <v>6156</v>
      </c>
      <c r="G155" s="1569">
        <v>2022154578</v>
      </c>
      <c r="H155" s="1568" t="s">
        <v>6156</v>
      </c>
      <c r="I155" s="1570">
        <f t="shared" si="8"/>
        <v>139.99999999916244</v>
      </c>
      <c r="J155" s="1568" t="s">
        <v>6156</v>
      </c>
      <c r="K155" s="1568" t="s">
        <v>6156</v>
      </c>
      <c r="L155" s="1568" t="s">
        <v>5365</v>
      </c>
      <c r="M155" s="1568" t="s">
        <v>5365</v>
      </c>
      <c r="N155" s="1568" t="s">
        <v>5365</v>
      </c>
      <c r="O155" s="1568" t="s">
        <v>5365</v>
      </c>
      <c r="P155" s="1568" t="s">
        <v>5365</v>
      </c>
      <c r="Q155" s="1568" t="s">
        <v>5365</v>
      </c>
    </row>
    <row r="156" spans="1:17">
      <c r="A156" s="1565" t="s">
        <v>6159</v>
      </c>
      <c r="B156" s="1989"/>
      <c r="C156" s="1988"/>
      <c r="D156" s="1566">
        <f t="shared" si="9"/>
        <v>15238379.141448306</v>
      </c>
      <c r="E156" s="1567">
        <v>1.0549999999999999</v>
      </c>
      <c r="F156" s="1568" t="s">
        <v>6156</v>
      </c>
      <c r="G156" s="1569">
        <v>2133373080</v>
      </c>
      <c r="H156" s="1568" t="s">
        <v>6156</v>
      </c>
      <c r="I156" s="1570">
        <f t="shared" si="8"/>
        <v>140.00000001294345</v>
      </c>
      <c r="J156" s="1568" t="s">
        <v>6156</v>
      </c>
      <c r="K156" s="1568" t="s">
        <v>6156</v>
      </c>
      <c r="L156" s="1568" t="s">
        <v>5365</v>
      </c>
      <c r="M156" s="1568" t="s">
        <v>5365</v>
      </c>
      <c r="N156" s="1568" t="s">
        <v>5365</v>
      </c>
      <c r="O156" s="1568" t="s">
        <v>5365</v>
      </c>
      <c r="P156" s="1568" t="s">
        <v>5365</v>
      </c>
      <c r="Q156" s="1568" t="s">
        <v>5365</v>
      </c>
    </row>
    <row r="157" spans="1:17">
      <c r="A157" s="1565" t="s">
        <v>6160</v>
      </c>
      <c r="B157" s="1989"/>
      <c r="C157" s="1988"/>
      <c r="D157" s="1566">
        <f t="shared" si="9"/>
        <v>16076489.994227963</v>
      </c>
      <c r="E157" s="1567">
        <v>1.0549999999999999</v>
      </c>
      <c r="F157" s="1568" t="s">
        <v>6156</v>
      </c>
      <c r="G157" s="1569">
        <v>2250708599</v>
      </c>
      <c r="H157" s="1568" t="s">
        <v>6156</v>
      </c>
      <c r="I157" s="1570">
        <f t="shared" si="8"/>
        <v>139.9999999880624</v>
      </c>
      <c r="J157" s="1568" t="s">
        <v>6156</v>
      </c>
      <c r="K157" s="1568" t="s">
        <v>6156</v>
      </c>
      <c r="L157" s="1568" t="s">
        <v>5365</v>
      </c>
      <c r="M157" s="1568" t="s">
        <v>5365</v>
      </c>
      <c r="N157" s="1568" t="s">
        <v>5365</v>
      </c>
      <c r="O157" s="1568" t="s">
        <v>5365</v>
      </c>
      <c r="P157" s="1568" t="s">
        <v>5365</v>
      </c>
      <c r="Q157" s="1568" t="s">
        <v>5365</v>
      </c>
    </row>
    <row r="158" spans="1:17">
      <c r="A158" s="1565" t="s">
        <v>6161</v>
      </c>
      <c r="B158" s="1989"/>
      <c r="C158" s="1988"/>
      <c r="D158" s="1566">
        <f t="shared" si="9"/>
        <v>16960696.943910498</v>
      </c>
      <c r="E158" s="1567">
        <v>1.0549999999999999</v>
      </c>
      <c r="F158" s="1568" t="s">
        <v>6156</v>
      </c>
      <c r="G158" s="1569">
        <v>2374497572</v>
      </c>
      <c r="H158" s="1568" t="s">
        <v>6156</v>
      </c>
      <c r="I158" s="1570">
        <f t="shared" si="8"/>
        <v>139.9999999913052</v>
      </c>
      <c r="J158" s="1568" t="s">
        <v>6156</v>
      </c>
      <c r="K158" s="1568" t="s">
        <v>6156</v>
      </c>
      <c r="L158" s="1568" t="s">
        <v>5365</v>
      </c>
      <c r="M158" s="1568" t="s">
        <v>5365</v>
      </c>
      <c r="N158" s="1568" t="s">
        <v>5365</v>
      </c>
      <c r="O158" s="1568" t="s">
        <v>5365</v>
      </c>
      <c r="P158" s="1568" t="s">
        <v>5365</v>
      </c>
      <c r="Q158" s="1568" t="s">
        <v>5365</v>
      </c>
    </row>
    <row r="159" spans="1:17">
      <c r="A159" s="1565" t="s">
        <v>6162</v>
      </c>
      <c r="B159" s="1989"/>
      <c r="C159" s="1988"/>
      <c r="D159" s="1566">
        <f t="shared" si="9"/>
        <v>17893535.275825575</v>
      </c>
      <c r="E159" s="1567">
        <v>1.0549999999999999</v>
      </c>
      <c r="F159" s="1568" t="s">
        <v>6156</v>
      </c>
      <c r="G159" s="1569">
        <v>2505094939</v>
      </c>
      <c r="H159" s="1568" t="s">
        <v>6156</v>
      </c>
      <c r="I159" s="1570">
        <f t="shared" si="8"/>
        <v>140.00000002148371</v>
      </c>
      <c r="J159" s="1568" t="s">
        <v>6156</v>
      </c>
      <c r="K159" s="1568" t="s">
        <v>6156</v>
      </c>
      <c r="L159" s="1568" t="s">
        <v>5365</v>
      </c>
      <c r="M159" s="1568" t="s">
        <v>5365</v>
      </c>
      <c r="N159" s="1568" t="s">
        <v>5365</v>
      </c>
      <c r="O159" s="1568" t="s">
        <v>5365</v>
      </c>
      <c r="P159" s="1568" t="s">
        <v>5365</v>
      </c>
      <c r="Q159" s="1568" t="s">
        <v>5365</v>
      </c>
    </row>
    <row r="160" spans="1:17">
      <c r="A160" s="1565" t="s">
        <v>6163</v>
      </c>
      <c r="B160" s="1989"/>
      <c r="C160" s="1988"/>
      <c r="D160" s="1566">
        <f t="shared" si="9"/>
        <v>18877679.715995982</v>
      </c>
      <c r="E160" s="1567">
        <v>1.0549999999999999</v>
      </c>
      <c r="F160" s="1568" t="s">
        <v>6156</v>
      </c>
      <c r="G160" s="1569">
        <v>2642875160</v>
      </c>
      <c r="H160" s="1568" t="s">
        <v>6156</v>
      </c>
      <c r="I160" s="1570">
        <f t="shared" si="8"/>
        <v>139.99999998731636</v>
      </c>
      <c r="J160" s="1568" t="s">
        <v>6156</v>
      </c>
      <c r="K160" s="1568" t="s">
        <v>6156</v>
      </c>
      <c r="L160" s="1568" t="s">
        <v>5365</v>
      </c>
      <c r="M160" s="1568" t="s">
        <v>5365</v>
      </c>
      <c r="N160" s="1568" t="s">
        <v>5365</v>
      </c>
      <c r="O160" s="1568" t="s">
        <v>5365</v>
      </c>
      <c r="P160" s="1568" t="s">
        <v>5365</v>
      </c>
      <c r="Q160" s="1568" t="s">
        <v>5365</v>
      </c>
    </row>
    <row r="161" spans="1:17">
      <c r="A161" s="1565" t="s">
        <v>6164</v>
      </c>
      <c r="B161" s="1989"/>
      <c r="C161" s="1988"/>
      <c r="D161" s="1566">
        <f t="shared" si="9"/>
        <v>19915952.10037576</v>
      </c>
      <c r="E161" s="1567">
        <v>1.0549999999999999</v>
      </c>
      <c r="F161" s="1568" t="s">
        <v>6156</v>
      </c>
      <c r="G161" s="1569">
        <v>2788233294</v>
      </c>
      <c r="H161" s="1568" t="s">
        <v>6156</v>
      </c>
      <c r="I161" s="1570">
        <f t="shared" si="8"/>
        <v>139.99999999735857</v>
      </c>
      <c r="J161" s="1568" t="s">
        <v>6156</v>
      </c>
      <c r="K161" s="1568" t="s">
        <v>6156</v>
      </c>
      <c r="L161" s="1568" t="s">
        <v>5365</v>
      </c>
      <c r="M161" s="1568" t="s">
        <v>5365</v>
      </c>
      <c r="N161" s="1568" t="s">
        <v>5365</v>
      </c>
      <c r="O161" s="1568" t="s">
        <v>5365</v>
      </c>
      <c r="P161" s="1568" t="s">
        <v>5365</v>
      </c>
      <c r="Q161" s="1568" t="s">
        <v>5365</v>
      </c>
    </row>
    <row r="162" spans="1:17">
      <c r="A162" s="1565" t="s">
        <v>6165</v>
      </c>
      <c r="B162" s="1989"/>
      <c r="C162" s="1988"/>
      <c r="D162" s="1566">
        <f t="shared" si="9"/>
        <v>21011329.465896428</v>
      </c>
      <c r="E162" s="1567">
        <v>1.0549999999999999</v>
      </c>
      <c r="F162" s="1568" t="s">
        <v>6156</v>
      </c>
      <c r="G162" s="1569">
        <v>2941586125</v>
      </c>
      <c r="H162" s="1568" t="s">
        <v>6156</v>
      </c>
      <c r="I162" s="1570">
        <f t="shared" si="8"/>
        <v>139.99999998926771</v>
      </c>
      <c r="J162" s="1568" t="s">
        <v>6156</v>
      </c>
      <c r="K162" s="1568" t="s">
        <v>6156</v>
      </c>
      <c r="L162" s="1568" t="s">
        <v>5365</v>
      </c>
      <c r="M162" s="1568" t="s">
        <v>5365</v>
      </c>
      <c r="N162" s="1568" t="s">
        <v>5365</v>
      </c>
      <c r="O162" s="1568" t="s">
        <v>5365</v>
      </c>
      <c r="P162" s="1568" t="s">
        <v>5365</v>
      </c>
      <c r="Q162" s="1568" t="s">
        <v>5365</v>
      </c>
    </row>
    <row r="163" spans="1:17">
      <c r="A163" s="1565" t="s">
        <v>6166</v>
      </c>
      <c r="B163" s="1989"/>
      <c r="C163" s="1988"/>
      <c r="D163" s="1566">
        <f t="shared" si="9"/>
        <v>22166952.586520731</v>
      </c>
      <c r="E163" s="1567">
        <v>1.0549999999999999</v>
      </c>
      <c r="F163" s="1568" t="s">
        <v>6156</v>
      </c>
      <c r="G163" s="1569">
        <v>3103373362</v>
      </c>
      <c r="H163" s="1568" t="s">
        <v>6156</v>
      </c>
      <c r="I163" s="1570">
        <f t="shared" si="8"/>
        <v>139.99999999490672</v>
      </c>
      <c r="J163" s="1568" t="s">
        <v>6156</v>
      </c>
      <c r="K163" s="1568" t="s">
        <v>6156</v>
      </c>
      <c r="L163" s="1568" t="s">
        <v>5365</v>
      </c>
      <c r="M163" s="1568" t="s">
        <v>5365</v>
      </c>
      <c r="N163" s="1568" t="s">
        <v>5365</v>
      </c>
      <c r="O163" s="1568" t="s">
        <v>5365</v>
      </c>
      <c r="P163" s="1568" t="s">
        <v>5365</v>
      </c>
      <c r="Q163" s="1568" t="s">
        <v>5365</v>
      </c>
    </row>
    <row r="164" spans="1:17">
      <c r="A164" s="1565" t="s">
        <v>6167</v>
      </c>
      <c r="B164" s="1989"/>
      <c r="C164" s="1988"/>
      <c r="D164" s="1566">
        <f t="shared" si="9"/>
        <v>23386134.978779372</v>
      </c>
      <c r="E164" s="1567">
        <v>1.0549999999999999</v>
      </c>
      <c r="F164" s="1568" t="s">
        <v>6156</v>
      </c>
      <c r="G164" s="1569">
        <v>3274058897</v>
      </c>
      <c r="H164" s="1568" t="s">
        <v>6156</v>
      </c>
      <c r="I164" s="1570">
        <f t="shared" si="8"/>
        <v>139.99999999875516</v>
      </c>
      <c r="J164" s="1568" t="s">
        <v>6156</v>
      </c>
      <c r="K164" s="1568" t="s">
        <v>6156</v>
      </c>
      <c r="L164" s="1568" t="s">
        <v>5365</v>
      </c>
      <c r="M164" s="1568" t="s">
        <v>5365</v>
      </c>
      <c r="N164" s="1568" t="s">
        <v>5365</v>
      </c>
      <c r="O164" s="1568" t="s">
        <v>5365</v>
      </c>
      <c r="P164" s="1568" t="s">
        <v>5365</v>
      </c>
      <c r="Q164" s="1568" t="s">
        <v>5365</v>
      </c>
    </row>
    <row r="165" spans="1:17">
      <c r="A165" s="1565" t="s">
        <v>6168</v>
      </c>
      <c r="B165" s="1989"/>
      <c r="C165" s="1988"/>
      <c r="D165" s="1566">
        <f t="shared" si="9"/>
        <v>24672372.402612235</v>
      </c>
      <c r="E165" s="1567">
        <v>1.0549999999999999</v>
      </c>
      <c r="F165" s="1568" t="s">
        <v>6156</v>
      </c>
      <c r="G165" s="1569">
        <v>3454132136</v>
      </c>
      <c r="H165" s="1568" t="s">
        <v>6156</v>
      </c>
      <c r="I165" s="1570">
        <f t="shared" si="8"/>
        <v>139.99999998517723</v>
      </c>
      <c r="J165" s="1568" t="s">
        <v>6156</v>
      </c>
      <c r="K165" s="1568" t="s">
        <v>6156</v>
      </c>
      <c r="L165" s="1568" t="s">
        <v>5365</v>
      </c>
      <c r="M165" s="1568" t="s">
        <v>5365</v>
      </c>
      <c r="N165" s="1568" t="s">
        <v>5365</v>
      </c>
      <c r="O165" s="1568" t="s">
        <v>5365</v>
      </c>
      <c r="P165" s="1568" t="s">
        <v>5365</v>
      </c>
      <c r="Q165" s="1568" t="s">
        <v>5365</v>
      </c>
    </row>
    <row r="166" spans="1:17">
      <c r="A166" s="1565" t="s">
        <v>6169</v>
      </c>
      <c r="B166" s="1989"/>
      <c r="C166" s="1988"/>
      <c r="D166" s="1566">
        <f t="shared" si="9"/>
        <v>26029352.884755906</v>
      </c>
      <c r="E166" s="1567">
        <v>1.0549999999999999</v>
      </c>
      <c r="F166" s="1568" t="s">
        <v>6156</v>
      </c>
      <c r="G166" s="1569">
        <v>3644109404</v>
      </c>
      <c r="H166" s="1568" t="s">
        <v>6156</v>
      </c>
      <c r="I166" s="1570">
        <f t="shared" si="8"/>
        <v>140.00000000515467</v>
      </c>
      <c r="J166" s="1568" t="s">
        <v>6156</v>
      </c>
      <c r="K166" s="1568" t="s">
        <v>6156</v>
      </c>
      <c r="L166" s="1568" t="s">
        <v>5365</v>
      </c>
      <c r="M166" s="1568" t="s">
        <v>5365</v>
      </c>
      <c r="N166" s="1568" t="s">
        <v>5365</v>
      </c>
      <c r="O166" s="1568" t="s">
        <v>5365</v>
      </c>
      <c r="P166" s="1568" t="s">
        <v>5365</v>
      </c>
      <c r="Q166" s="1568" t="s">
        <v>5365</v>
      </c>
    </row>
    <row r="167" spans="1:17">
      <c r="A167" s="1565" t="s">
        <v>6170</v>
      </c>
      <c r="B167" s="1989"/>
      <c r="C167" s="1988"/>
      <c r="D167" s="1566">
        <f t="shared" si="9"/>
        <v>27460967.29341748</v>
      </c>
      <c r="E167" s="1567">
        <v>1.0549999999999999</v>
      </c>
      <c r="F167" s="1568" t="s">
        <v>6156</v>
      </c>
      <c r="G167" s="1569">
        <v>3844535421</v>
      </c>
      <c r="H167" s="1568" t="s">
        <v>6156</v>
      </c>
      <c r="I167" s="1570">
        <f t="shared" si="8"/>
        <v>139.99999999714333</v>
      </c>
      <c r="J167" s="1568" t="s">
        <v>6156</v>
      </c>
      <c r="K167" s="1568" t="s">
        <v>6156</v>
      </c>
      <c r="L167" s="1568" t="s">
        <v>5365</v>
      </c>
      <c r="M167" s="1568" t="s">
        <v>5365</v>
      </c>
      <c r="N167" s="1568" t="s">
        <v>5365</v>
      </c>
      <c r="O167" s="1568" t="s">
        <v>5365</v>
      </c>
      <c r="P167" s="1568" t="s">
        <v>5365</v>
      </c>
      <c r="Q167" s="1568" t="s">
        <v>5365</v>
      </c>
    </row>
    <row r="168" spans="1:17">
      <c r="A168" s="1565" t="s">
        <v>6171</v>
      </c>
      <c r="B168" s="1989"/>
      <c r="C168" s="1988"/>
      <c r="D168" s="1566">
        <f t="shared" si="9"/>
        <v>28971320.49455544</v>
      </c>
      <c r="E168" s="1567">
        <v>1.0549999999999999</v>
      </c>
      <c r="F168" s="1568" t="s">
        <v>6156</v>
      </c>
      <c r="G168" s="1569">
        <v>4055984869</v>
      </c>
      <c r="H168" s="1568" t="s">
        <v>6156</v>
      </c>
      <c r="I168" s="1570">
        <f t="shared" si="8"/>
        <v>139.9999999917932</v>
      </c>
      <c r="J168" s="1568" t="s">
        <v>6156</v>
      </c>
      <c r="K168" s="1568" t="s">
        <v>6156</v>
      </c>
      <c r="L168" s="1568" t="s">
        <v>5365</v>
      </c>
      <c r="M168" s="1568" t="s">
        <v>5365</v>
      </c>
      <c r="N168" s="1568" t="s">
        <v>5365</v>
      </c>
      <c r="O168" s="1568" t="s">
        <v>5365</v>
      </c>
      <c r="P168" s="1568" t="s">
        <v>5365</v>
      </c>
      <c r="Q168" s="1568" t="s">
        <v>5365</v>
      </c>
    </row>
    <row r="169" spans="1:17">
      <c r="A169" s="1565" t="s">
        <v>6172</v>
      </c>
      <c r="B169" s="1989"/>
      <c r="C169" s="1988"/>
      <c r="D169" s="1566">
        <f t="shared" si="9"/>
        <v>30564743.121755987</v>
      </c>
      <c r="E169" s="1567">
        <v>1.0549999999999999</v>
      </c>
      <c r="F169" s="1568" t="s">
        <v>6156</v>
      </c>
      <c r="G169" s="1569">
        <v>4279064037</v>
      </c>
      <c r="H169" s="1568" t="s">
        <v>6156</v>
      </c>
      <c r="I169" s="1570">
        <f t="shared" si="8"/>
        <v>139.9999999985003</v>
      </c>
      <c r="J169" s="1568" t="s">
        <v>6156</v>
      </c>
      <c r="K169" s="1568" t="s">
        <v>6156</v>
      </c>
      <c r="L169" s="1568" t="s">
        <v>5365</v>
      </c>
      <c r="M169" s="1568" t="s">
        <v>5365</v>
      </c>
      <c r="N169" s="1568" t="s">
        <v>5365</v>
      </c>
      <c r="O169" s="1568" t="s">
        <v>5365</v>
      </c>
      <c r="P169" s="1568" t="s">
        <v>5365</v>
      </c>
      <c r="Q169" s="1568" t="s">
        <v>5365</v>
      </c>
    </row>
    <row r="170" spans="1:17">
      <c r="A170" s="1565" t="s">
        <v>6173</v>
      </c>
      <c r="B170" s="1989"/>
      <c r="C170" s="1988"/>
      <c r="D170" s="1566">
        <f t="shared" si="9"/>
        <v>32245803.993452564</v>
      </c>
      <c r="E170" s="1567">
        <v>1.0549999999999999</v>
      </c>
      <c r="F170" s="1568" t="s">
        <v>6156</v>
      </c>
      <c r="G170" s="1569">
        <v>4514412559</v>
      </c>
      <c r="H170" s="1568" t="s">
        <v>6156</v>
      </c>
      <c r="I170" s="1570">
        <f t="shared" si="8"/>
        <v>139.9999999974149</v>
      </c>
      <c r="J170" s="1568" t="s">
        <v>6156</v>
      </c>
      <c r="K170" s="1568" t="s">
        <v>6156</v>
      </c>
      <c r="L170" s="1568" t="s">
        <v>5365</v>
      </c>
      <c r="M170" s="1568" t="s">
        <v>5365</v>
      </c>
      <c r="N170" s="1568" t="s">
        <v>5365</v>
      </c>
      <c r="O170" s="1568" t="s">
        <v>5365</v>
      </c>
      <c r="P170" s="1568" t="s">
        <v>5365</v>
      </c>
      <c r="Q170" s="1568" t="s">
        <v>5365</v>
      </c>
    </row>
    <row r="171" spans="1:17">
      <c r="A171" s="1565" t="s">
        <v>6174</v>
      </c>
      <c r="B171" s="1989"/>
      <c r="C171" s="1988"/>
      <c r="D171" s="1566">
        <f t="shared" si="9"/>
        <v>34019323.213092454</v>
      </c>
      <c r="E171" s="1567">
        <v>1.0549999999999999</v>
      </c>
      <c r="F171" s="1568" t="s">
        <v>6156</v>
      </c>
      <c r="G171" s="1569">
        <v>4762705250</v>
      </c>
      <c r="H171" s="1568" t="s">
        <v>6156</v>
      </c>
      <c r="I171" s="1570">
        <f t="shared" si="8"/>
        <v>140.00000000491065</v>
      </c>
      <c r="J171" s="1568" t="s">
        <v>6156</v>
      </c>
      <c r="K171" s="1568" t="s">
        <v>6156</v>
      </c>
      <c r="L171" s="1568" t="s">
        <v>5365</v>
      </c>
      <c r="M171" s="1568" t="s">
        <v>5365</v>
      </c>
      <c r="N171" s="1568" t="s">
        <v>5365</v>
      </c>
      <c r="O171" s="1568" t="s">
        <v>5365</v>
      </c>
      <c r="P171" s="1568" t="s">
        <v>5365</v>
      </c>
      <c r="Q171" s="1568" t="s">
        <v>5365</v>
      </c>
    </row>
    <row r="172" spans="1:17">
      <c r="A172" s="1565" t="s">
        <v>6175</v>
      </c>
      <c r="B172" s="1989"/>
      <c r="C172" s="1988"/>
      <c r="D172" s="1566">
        <f t="shared" si="9"/>
        <v>35890385.989812538</v>
      </c>
      <c r="E172" s="1567">
        <v>1.0549999999999999</v>
      </c>
      <c r="F172" s="1568" t="s">
        <v>6156</v>
      </c>
      <c r="G172" s="1569">
        <v>5024654039</v>
      </c>
      <c r="H172" s="1568" t="s">
        <v>6156</v>
      </c>
      <c r="I172" s="1570">
        <f t="shared" si="8"/>
        <v>140.0000000118763</v>
      </c>
      <c r="J172" s="1568" t="s">
        <v>6156</v>
      </c>
      <c r="K172" s="1568" t="s">
        <v>6156</v>
      </c>
      <c r="L172" s="1568" t="s">
        <v>5365</v>
      </c>
      <c r="M172" s="1568" t="s">
        <v>5365</v>
      </c>
      <c r="N172" s="1568" t="s">
        <v>5365</v>
      </c>
      <c r="O172" s="1568" t="s">
        <v>5365</v>
      </c>
      <c r="P172" s="1568" t="s">
        <v>5365</v>
      </c>
      <c r="Q172" s="1568" t="s">
        <v>5365</v>
      </c>
    </row>
    <row r="173" spans="1:17">
      <c r="A173" s="1565" t="s">
        <v>6176</v>
      </c>
      <c r="B173" s="1989"/>
      <c r="C173" s="1988"/>
      <c r="D173" s="1566">
        <f t="shared" si="9"/>
        <v>37864357.219252229</v>
      </c>
      <c r="E173" s="1567">
        <v>1.0549999999999999</v>
      </c>
      <c r="F173" s="1568" t="s">
        <v>6156</v>
      </c>
      <c r="G173" s="1569">
        <v>5301010011</v>
      </c>
      <c r="H173" s="1568" t="s">
        <v>6156</v>
      </c>
      <c r="I173" s="1570">
        <f t="shared" si="8"/>
        <v>140.00000000804684</v>
      </c>
      <c r="J173" s="1568" t="s">
        <v>6156</v>
      </c>
      <c r="K173" s="1568" t="s">
        <v>6156</v>
      </c>
      <c r="L173" s="1568" t="s">
        <v>5365</v>
      </c>
      <c r="M173" s="1568" t="s">
        <v>5365</v>
      </c>
      <c r="N173" s="1568" t="s">
        <v>5365</v>
      </c>
      <c r="O173" s="1568" t="s">
        <v>5365</v>
      </c>
      <c r="P173" s="1568" t="s">
        <v>5365</v>
      </c>
      <c r="Q173" s="1568" t="s">
        <v>5365</v>
      </c>
    </row>
    <row r="174" spans="1:17">
      <c r="A174" s="1565" t="s">
        <v>6177</v>
      </c>
      <c r="B174" s="1989"/>
      <c r="C174" s="1988"/>
      <c r="D174" s="1566">
        <f t="shared" si="9"/>
        <v>39946896.866311096</v>
      </c>
      <c r="E174" s="1567">
        <v>1.0549999999999999</v>
      </c>
      <c r="F174" s="1568" t="s">
        <v>6156</v>
      </c>
      <c r="G174" s="1569">
        <v>5592565561</v>
      </c>
      <c r="H174" s="1568" t="s">
        <v>6156</v>
      </c>
      <c r="I174" s="1570">
        <f t="shared" si="8"/>
        <v>139.99999999290173</v>
      </c>
      <c r="J174" s="1568" t="s">
        <v>6156</v>
      </c>
      <c r="K174" s="1568" t="s">
        <v>6156</v>
      </c>
      <c r="L174" s="1568" t="s">
        <v>5365</v>
      </c>
      <c r="M174" s="1568" t="s">
        <v>5365</v>
      </c>
      <c r="N174" s="1568" t="s">
        <v>5365</v>
      </c>
      <c r="O174" s="1568" t="s">
        <v>5365</v>
      </c>
      <c r="P174" s="1568" t="s">
        <v>5365</v>
      </c>
      <c r="Q174" s="1568" t="s">
        <v>5365</v>
      </c>
    </row>
    <row r="175" spans="1:17">
      <c r="A175" s="1565" t="s">
        <v>6178</v>
      </c>
      <c r="B175" s="1989"/>
      <c r="C175" s="1988"/>
      <c r="D175" s="1566">
        <f t="shared" si="9"/>
        <v>42143976.193958201</v>
      </c>
      <c r="E175" s="1567">
        <v>1.0549999999999999</v>
      </c>
      <c r="F175" s="1568" t="s">
        <v>6156</v>
      </c>
      <c r="G175" s="1569">
        <v>5900156667</v>
      </c>
      <c r="H175" s="1568" t="s">
        <v>6156</v>
      </c>
      <c r="I175" s="1570">
        <f t="shared" si="8"/>
        <v>139.99999999634235</v>
      </c>
      <c r="J175" s="1568" t="s">
        <v>6156</v>
      </c>
      <c r="K175" s="1568" t="s">
        <v>6156</v>
      </c>
      <c r="L175" s="1568" t="s">
        <v>5365</v>
      </c>
      <c r="M175" s="1568" t="s">
        <v>5365</v>
      </c>
      <c r="N175" s="1568" t="s">
        <v>5365</v>
      </c>
      <c r="O175" s="1568" t="s">
        <v>5365</v>
      </c>
      <c r="P175" s="1568" t="s">
        <v>5365</v>
      </c>
      <c r="Q175" s="1568" t="s">
        <v>5365</v>
      </c>
    </row>
    <row r="176" spans="1:17">
      <c r="A176" s="1565" t="s">
        <v>6179</v>
      </c>
      <c r="B176" s="1989"/>
      <c r="C176" s="1988"/>
      <c r="D176" s="1566">
        <f t="shared" si="9"/>
        <v>44461894.884625897</v>
      </c>
      <c r="E176" s="1567">
        <v>1.0549999999999999</v>
      </c>
      <c r="F176" s="1568" t="s">
        <v>6156</v>
      </c>
      <c r="G176" s="1569">
        <v>6224665284</v>
      </c>
      <c r="H176" s="1568" t="s">
        <v>6156</v>
      </c>
      <c r="I176" s="1570">
        <f t="shared" si="8"/>
        <v>140.00000000342709</v>
      </c>
      <c r="J176" s="1568" t="s">
        <v>6156</v>
      </c>
      <c r="K176" s="1568" t="s">
        <v>6156</v>
      </c>
      <c r="L176" s="1568" t="s">
        <v>5365</v>
      </c>
      <c r="M176" s="1568" t="s">
        <v>5365</v>
      </c>
      <c r="N176" s="1568" t="s">
        <v>5365</v>
      </c>
      <c r="O176" s="1568" t="s">
        <v>5365</v>
      </c>
      <c r="P176" s="1568" t="s">
        <v>5365</v>
      </c>
      <c r="Q176" s="1568" t="s">
        <v>5365</v>
      </c>
    </row>
    <row r="177" spans="1:17">
      <c r="A177" s="1565" t="s">
        <v>6180</v>
      </c>
      <c r="B177" s="1989"/>
      <c r="C177" s="1988"/>
      <c r="D177" s="1566">
        <f t="shared" si="9"/>
        <v>46907299.103280321</v>
      </c>
      <c r="E177" s="1567">
        <v>1.0549999999999999</v>
      </c>
      <c r="F177" s="1568" t="s">
        <v>6156</v>
      </c>
      <c r="G177" s="1569">
        <v>6567021874</v>
      </c>
      <c r="H177" s="1568" t="s">
        <v>6156</v>
      </c>
      <c r="I177" s="1570">
        <f t="shared" si="8"/>
        <v>139.99999999020952</v>
      </c>
      <c r="J177" s="1568" t="s">
        <v>6156</v>
      </c>
      <c r="K177" s="1568" t="s">
        <v>6156</v>
      </c>
      <c r="L177" s="1568" t="s">
        <v>5365</v>
      </c>
      <c r="M177" s="1568" t="s">
        <v>5365</v>
      </c>
      <c r="N177" s="1568" t="s">
        <v>5365</v>
      </c>
      <c r="O177" s="1568" t="s">
        <v>5365</v>
      </c>
      <c r="P177" s="1568" t="s">
        <v>5365</v>
      </c>
      <c r="Q177" s="1568" t="s">
        <v>5365</v>
      </c>
    </row>
    <row r="178" spans="1:17">
      <c r="A178" s="1565" t="s">
        <v>6181</v>
      </c>
      <c r="B178" s="1989"/>
      <c r="C178" s="1988"/>
      <c r="D178" s="1566">
        <f t="shared" si="9"/>
        <v>49487200.553960733</v>
      </c>
      <c r="E178" s="1567">
        <v>1.0549999999999999</v>
      </c>
      <c r="F178" s="1568" t="s">
        <v>6156</v>
      </c>
      <c r="G178" s="1569">
        <v>6928208078</v>
      </c>
      <c r="H178" s="1568" t="s">
        <v>6156</v>
      </c>
      <c r="I178" s="1570">
        <f t="shared" si="8"/>
        <v>140.00000000900226</v>
      </c>
      <c r="J178" s="1568" t="s">
        <v>6156</v>
      </c>
      <c r="K178" s="1568" t="s">
        <v>6156</v>
      </c>
      <c r="L178" s="1568" t="s">
        <v>5365</v>
      </c>
      <c r="M178" s="1568" t="s">
        <v>5365</v>
      </c>
      <c r="N178" s="1568" t="s">
        <v>5365</v>
      </c>
      <c r="O178" s="1568" t="s">
        <v>5365</v>
      </c>
      <c r="P178" s="1568" t="s">
        <v>5365</v>
      </c>
      <c r="Q178" s="1568" t="s">
        <v>5365</v>
      </c>
    </row>
    <row r="179" spans="1:17">
      <c r="A179" s="1565" t="s">
        <v>6182</v>
      </c>
      <c r="B179" s="1989"/>
      <c r="C179" s="1988"/>
      <c r="D179" s="1566">
        <f t="shared" si="9"/>
        <v>52208996.584428571</v>
      </c>
      <c r="E179" s="1567">
        <v>1.0549999999999999</v>
      </c>
      <c r="F179" s="1568" t="s">
        <v>6156</v>
      </c>
      <c r="G179" s="1569">
        <v>7309259522</v>
      </c>
      <c r="H179" s="1568" t="s">
        <v>6156</v>
      </c>
      <c r="I179" s="1570">
        <f t="shared" si="8"/>
        <v>140.0000000034477</v>
      </c>
      <c r="J179" s="1568" t="s">
        <v>6156</v>
      </c>
      <c r="K179" s="1568" t="s">
        <v>6156</v>
      </c>
      <c r="L179" s="1568" t="s">
        <v>5365</v>
      </c>
      <c r="M179" s="1568" t="s">
        <v>5365</v>
      </c>
      <c r="N179" s="1568" t="s">
        <v>5365</v>
      </c>
      <c r="O179" s="1568" t="s">
        <v>5365</v>
      </c>
      <c r="P179" s="1568" t="s">
        <v>5365</v>
      </c>
      <c r="Q179" s="1568" t="s">
        <v>5365</v>
      </c>
    </row>
    <row r="180" spans="1:17">
      <c r="A180" s="1565" t="s">
        <v>6183</v>
      </c>
      <c r="B180" s="1989"/>
      <c r="C180" s="1988"/>
      <c r="D180" s="1566">
        <f t="shared" si="9"/>
        <v>55080491.396572143</v>
      </c>
      <c r="E180" s="1567">
        <v>1.0549999999999999</v>
      </c>
      <c r="F180" s="1568" t="s">
        <v>6156</v>
      </c>
      <c r="G180" s="1569">
        <v>7711268796</v>
      </c>
      <c r="H180" s="1568" t="s">
        <v>6156</v>
      </c>
      <c r="I180" s="1570">
        <f t="shared" si="8"/>
        <v>140.0000000087127</v>
      </c>
      <c r="J180" s="1568" t="s">
        <v>6156</v>
      </c>
      <c r="K180" s="1568" t="s">
        <v>6156</v>
      </c>
      <c r="L180" s="1568" t="s">
        <v>5365</v>
      </c>
      <c r="M180" s="1568" t="s">
        <v>5365</v>
      </c>
      <c r="N180" s="1568" t="s">
        <v>5365</v>
      </c>
      <c r="O180" s="1568" t="s">
        <v>5365</v>
      </c>
      <c r="P180" s="1568" t="s">
        <v>5365</v>
      </c>
      <c r="Q180" s="1568" t="s">
        <v>5365</v>
      </c>
    </row>
    <row r="181" spans="1:17">
      <c r="A181" s="1565" t="s">
        <v>6184</v>
      </c>
      <c r="B181" s="1989"/>
      <c r="C181" s="1988"/>
      <c r="D181" s="1566">
        <f t="shared" si="9"/>
        <v>58109918.423383608</v>
      </c>
      <c r="E181" s="1567">
        <v>1.0549999999999999</v>
      </c>
      <c r="F181" s="1568" t="s">
        <v>6156</v>
      </c>
      <c r="G181" s="1569">
        <v>8135388579</v>
      </c>
      <c r="H181" s="1568" t="s">
        <v>6156</v>
      </c>
      <c r="I181" s="1570">
        <f t="shared" si="8"/>
        <v>139.99999999528987</v>
      </c>
      <c r="J181" s="1568" t="s">
        <v>6156</v>
      </c>
      <c r="K181" s="1568" t="s">
        <v>6156</v>
      </c>
      <c r="L181" s="1568" t="s">
        <v>5365</v>
      </c>
      <c r="M181" s="1568" t="s">
        <v>5365</v>
      </c>
      <c r="N181" s="1568" t="s">
        <v>5365</v>
      </c>
      <c r="O181" s="1568" t="s">
        <v>5365</v>
      </c>
      <c r="P181" s="1568" t="s">
        <v>5365</v>
      </c>
      <c r="Q181" s="1568" t="s">
        <v>5365</v>
      </c>
    </row>
    <row r="182" spans="1:17">
      <c r="A182" s="1565" t="s">
        <v>6185</v>
      </c>
      <c r="B182" s="1989"/>
      <c r="C182" s="1988"/>
      <c r="D182" s="1566">
        <f t="shared" si="9"/>
        <v>61305963.9366697</v>
      </c>
      <c r="E182" s="1567">
        <v>1.0549999999999999</v>
      </c>
      <c r="F182" s="1568" t="s">
        <v>6156</v>
      </c>
      <c r="G182" s="1569">
        <v>8582834951</v>
      </c>
      <c r="H182" s="1568" t="s">
        <v>6156</v>
      </c>
      <c r="I182" s="1570">
        <f t="shared" si="8"/>
        <v>139.99999999781818</v>
      </c>
      <c r="J182" s="1568" t="s">
        <v>6156</v>
      </c>
      <c r="K182" s="1568" t="s">
        <v>6156</v>
      </c>
      <c r="L182" s="1568" t="s">
        <v>5365</v>
      </c>
      <c r="M182" s="1568" t="s">
        <v>5365</v>
      </c>
      <c r="N182" s="1568" t="s">
        <v>5365</v>
      </c>
      <c r="O182" s="1568" t="s">
        <v>5365</v>
      </c>
      <c r="P182" s="1568" t="s">
        <v>5365</v>
      </c>
      <c r="Q182" s="1568" t="s">
        <v>5365</v>
      </c>
    </row>
    <row r="183" spans="1:17">
      <c r="A183" s="1565" t="s">
        <v>6186</v>
      </c>
      <c r="B183" s="1989"/>
      <c r="C183" s="1988"/>
      <c r="D183" s="1566">
        <f t="shared" si="9"/>
        <v>64677791.953186527</v>
      </c>
      <c r="E183" s="1567">
        <v>1.0549999999999999</v>
      </c>
      <c r="F183" s="1568" t="s">
        <v>6156</v>
      </c>
      <c r="G183" s="1569">
        <v>9054890873</v>
      </c>
      <c r="H183" s="1568" t="s">
        <v>6156</v>
      </c>
      <c r="I183" s="1570">
        <f t="shared" si="8"/>
        <v>139.99999999310253</v>
      </c>
      <c r="J183" s="1568" t="s">
        <v>6156</v>
      </c>
      <c r="K183" s="1568" t="s">
        <v>6156</v>
      </c>
      <c r="L183" s="1568" t="s">
        <v>5365</v>
      </c>
      <c r="M183" s="1568" t="s">
        <v>5365</v>
      </c>
      <c r="N183" s="1568" t="s">
        <v>5365</v>
      </c>
      <c r="O183" s="1568" t="s">
        <v>5365</v>
      </c>
      <c r="P183" s="1568" t="s">
        <v>5365</v>
      </c>
      <c r="Q183" s="1568" t="s">
        <v>5365</v>
      </c>
    </row>
    <row r="184" spans="1:17">
      <c r="A184" s="1565" t="s">
        <v>6187</v>
      </c>
      <c r="B184" s="1989"/>
      <c r="C184" s="1988"/>
      <c r="D184" s="1566">
        <f t="shared" si="9"/>
        <v>68235070.510611787</v>
      </c>
      <c r="E184" s="1567">
        <v>1.0549999999999999</v>
      </c>
      <c r="F184" s="1568" t="s">
        <v>6156</v>
      </c>
      <c r="G184" s="1569">
        <v>9552909871</v>
      </c>
      <c r="H184" s="1568" t="s">
        <v>6156</v>
      </c>
      <c r="I184" s="1570">
        <f t="shared" si="8"/>
        <v>139.99999999288269</v>
      </c>
      <c r="J184" s="1568" t="s">
        <v>6156</v>
      </c>
      <c r="K184" s="1568" t="s">
        <v>6156</v>
      </c>
      <c r="L184" s="1568" t="s">
        <v>5365</v>
      </c>
      <c r="M184" s="1568" t="s">
        <v>5365</v>
      </c>
      <c r="N184" s="1568" t="s">
        <v>5365</v>
      </c>
      <c r="O184" s="1568" t="s">
        <v>5365</v>
      </c>
      <c r="P184" s="1568" t="s">
        <v>5365</v>
      </c>
      <c r="Q184" s="1568" t="s">
        <v>5365</v>
      </c>
    </row>
    <row r="185" spans="1:17">
      <c r="A185" s="1565" t="s">
        <v>6188</v>
      </c>
      <c r="B185" s="1989"/>
      <c r="C185" s="1988"/>
      <c r="D185" s="1566">
        <f t="shared" si="9"/>
        <v>71987999.388695434</v>
      </c>
      <c r="E185" s="1567">
        <v>1.0549999999999999</v>
      </c>
      <c r="F185" s="1568" t="s">
        <v>6156</v>
      </c>
      <c r="G185" s="1569">
        <v>10078319914</v>
      </c>
      <c r="H185" s="1568" t="s">
        <v>6156</v>
      </c>
      <c r="I185" s="1570">
        <f t="shared" si="8"/>
        <v>139.99999999420237</v>
      </c>
      <c r="J185" s="1568" t="s">
        <v>6156</v>
      </c>
      <c r="K185" s="1568" t="s">
        <v>6156</v>
      </c>
      <c r="L185" s="1568" t="s">
        <v>5365</v>
      </c>
      <c r="M185" s="1568" t="s">
        <v>5365</v>
      </c>
      <c r="N185" s="1568" t="s">
        <v>5365</v>
      </c>
      <c r="O185" s="1568" t="s">
        <v>5365</v>
      </c>
      <c r="P185" s="1568" t="s">
        <v>5365</v>
      </c>
      <c r="Q185" s="1568" t="s">
        <v>5365</v>
      </c>
    </row>
    <row r="186" spans="1:17">
      <c r="A186" s="1565" t="s">
        <v>6189</v>
      </c>
      <c r="B186" s="1989"/>
      <c r="C186" s="1988"/>
      <c r="D186" s="1566">
        <f t="shared" si="9"/>
        <v>75947339.355073676</v>
      </c>
      <c r="E186" s="1567">
        <v>1.0549999999999999</v>
      </c>
      <c r="F186" s="1568" t="s">
        <v>6156</v>
      </c>
      <c r="G186" s="1569">
        <v>10632627510</v>
      </c>
      <c r="H186" s="1568" t="s">
        <v>6156</v>
      </c>
      <c r="I186" s="1570">
        <f t="shared" si="8"/>
        <v>140.00000000381431</v>
      </c>
      <c r="J186" s="1568" t="s">
        <v>6156</v>
      </c>
      <c r="K186" s="1568" t="s">
        <v>6156</v>
      </c>
      <c r="L186" s="1568" t="s">
        <v>5365</v>
      </c>
      <c r="M186" s="1568" t="s">
        <v>5365</v>
      </c>
      <c r="N186" s="1568" t="s">
        <v>5365</v>
      </c>
      <c r="O186" s="1568" t="s">
        <v>5365</v>
      </c>
      <c r="P186" s="1568" t="s">
        <v>5365</v>
      </c>
      <c r="Q186" s="1568" t="s">
        <v>5365</v>
      </c>
    </row>
    <row r="187" spans="1:17">
      <c r="A187" s="1565" t="s">
        <v>6190</v>
      </c>
      <c r="B187" s="1989"/>
      <c r="C187" s="1988"/>
      <c r="D187" s="1566">
        <f t="shared" si="9"/>
        <v>80124443.019602716</v>
      </c>
      <c r="E187" s="1567">
        <v>1.0549999999999999</v>
      </c>
      <c r="F187" s="1568" t="s">
        <v>6156</v>
      </c>
      <c r="G187" s="1569">
        <v>11217422023</v>
      </c>
      <c r="H187" s="1568" t="s">
        <v>6156</v>
      </c>
      <c r="I187" s="1570">
        <f t="shared" si="8"/>
        <v>140.00000000319028</v>
      </c>
      <c r="J187" s="1568" t="s">
        <v>6156</v>
      </c>
      <c r="K187" s="1568" t="s">
        <v>6156</v>
      </c>
      <c r="L187" s="1568" t="s">
        <v>5365</v>
      </c>
      <c r="M187" s="1568" t="s">
        <v>5365</v>
      </c>
      <c r="N187" s="1568" t="s">
        <v>5365</v>
      </c>
      <c r="O187" s="1568" t="s">
        <v>5365</v>
      </c>
      <c r="P187" s="1568" t="s">
        <v>5365</v>
      </c>
      <c r="Q187" s="1568" t="s">
        <v>5365</v>
      </c>
    </row>
    <row r="188" spans="1:17">
      <c r="A188" s="1565" t="s">
        <v>6191</v>
      </c>
      <c r="B188" s="1989"/>
      <c r="C188" s="1988"/>
      <c r="D188" s="1566">
        <f t="shared" si="9"/>
        <v>84531287.385680854</v>
      </c>
      <c r="E188" s="1567">
        <v>1.0549999999999999</v>
      </c>
      <c r="F188" s="1568" t="s">
        <v>6156</v>
      </c>
      <c r="G188" s="1569">
        <v>11834380234</v>
      </c>
      <c r="H188" s="1568" t="s">
        <v>6156</v>
      </c>
      <c r="I188" s="1570">
        <f t="shared" si="8"/>
        <v>140.00000000005537</v>
      </c>
      <c r="J188" s="1568" t="s">
        <v>6156</v>
      </c>
      <c r="K188" s="1568" t="s">
        <v>6156</v>
      </c>
      <c r="L188" s="1568" t="s">
        <v>5365</v>
      </c>
      <c r="M188" s="1568" t="s">
        <v>5365</v>
      </c>
      <c r="N188" s="1568" t="s">
        <v>5365</v>
      </c>
      <c r="O188" s="1568" t="s">
        <v>5365</v>
      </c>
      <c r="P188" s="1568" t="s">
        <v>5365</v>
      </c>
      <c r="Q188" s="1568" t="s">
        <v>5365</v>
      </c>
    </row>
    <row r="189" spans="1:17">
      <c r="A189" s="1565" t="s">
        <v>6192</v>
      </c>
      <c r="B189" s="1989"/>
      <c r="C189" s="1988"/>
      <c r="D189" s="1566">
        <f t="shared" si="9"/>
        <v>89180508.191893294</v>
      </c>
      <c r="E189" s="1567">
        <v>1.0549999999999999</v>
      </c>
      <c r="F189" s="1568" t="s">
        <v>6156</v>
      </c>
      <c r="G189" s="1569">
        <v>12485271147</v>
      </c>
      <c r="H189" s="1568" t="s">
        <v>6156</v>
      </c>
      <c r="I189" s="1570">
        <f t="shared" si="8"/>
        <v>140.00000000151309</v>
      </c>
      <c r="J189" s="1568" t="s">
        <v>6156</v>
      </c>
      <c r="K189" s="1568" t="s">
        <v>6156</v>
      </c>
      <c r="L189" s="1568" t="s">
        <v>5365</v>
      </c>
      <c r="M189" s="1568" t="s">
        <v>5365</v>
      </c>
      <c r="N189" s="1568" t="s">
        <v>5365</v>
      </c>
      <c r="O189" s="1568" t="s">
        <v>5365</v>
      </c>
      <c r="P189" s="1568" t="s">
        <v>5365</v>
      </c>
      <c r="Q189" s="1568" t="s">
        <v>5365</v>
      </c>
    </row>
    <row r="190" spans="1:17">
      <c r="A190" s="1565" t="s">
        <v>6193</v>
      </c>
      <c r="B190" s="1989"/>
      <c r="C190" s="1988"/>
      <c r="D190" s="1566">
        <f t="shared" si="9"/>
        <v>94085436.142447427</v>
      </c>
      <c r="E190" s="1567">
        <v>1.0549999999999999</v>
      </c>
      <c r="F190" s="1568" t="s">
        <v>6156</v>
      </c>
      <c r="G190" s="1569">
        <v>13171961060</v>
      </c>
      <c r="H190" s="1568" t="s">
        <v>6156</v>
      </c>
      <c r="I190" s="1570">
        <f t="shared" si="8"/>
        <v>140.00000000060967</v>
      </c>
      <c r="J190" s="1568" t="s">
        <v>6156</v>
      </c>
      <c r="K190" s="1568" t="s">
        <v>6156</v>
      </c>
      <c r="L190" s="1568" t="s">
        <v>5365</v>
      </c>
      <c r="M190" s="1568" t="s">
        <v>5365</v>
      </c>
      <c r="N190" s="1568" t="s">
        <v>5365</v>
      </c>
      <c r="O190" s="1568" t="s">
        <v>5365</v>
      </c>
      <c r="P190" s="1568" t="s">
        <v>5365</v>
      </c>
      <c r="Q190" s="1568" t="s">
        <v>5365</v>
      </c>
    </row>
    <row r="191" spans="1:17">
      <c r="A191" s="1565" t="s">
        <v>6194</v>
      </c>
      <c r="B191" s="1989"/>
      <c r="C191" s="1988"/>
      <c r="D191" s="1566">
        <f t="shared" si="9"/>
        <v>99260135.13028203</v>
      </c>
      <c r="E191" s="1567">
        <v>1.0549999999999999</v>
      </c>
      <c r="F191" s="1568" t="s">
        <v>6156</v>
      </c>
      <c r="G191" s="1569">
        <v>13896418918</v>
      </c>
      <c r="H191" s="1568" t="s">
        <v>6156</v>
      </c>
      <c r="I191" s="1570">
        <f t="shared" si="8"/>
        <v>139.99999999758731</v>
      </c>
      <c r="J191" s="1568" t="s">
        <v>6156</v>
      </c>
      <c r="K191" s="1568" t="s">
        <v>6156</v>
      </c>
      <c r="L191" s="1568" t="s">
        <v>5365</v>
      </c>
      <c r="M191" s="1568" t="s">
        <v>5365</v>
      </c>
      <c r="N191" s="1568" t="s">
        <v>5365</v>
      </c>
      <c r="O191" s="1568" t="s">
        <v>5365</v>
      </c>
      <c r="P191" s="1568" t="s">
        <v>5365</v>
      </c>
      <c r="Q191" s="1568" t="s">
        <v>5365</v>
      </c>
    </row>
    <row r="192" spans="1:17">
      <c r="A192" s="1565" t="s">
        <v>6195</v>
      </c>
      <c r="B192" s="1989"/>
      <c r="C192" s="1988"/>
      <c r="D192" s="1566">
        <f t="shared" si="9"/>
        <v>104719442.56244753</v>
      </c>
      <c r="E192" s="1567">
        <v>1.0549999999999999</v>
      </c>
      <c r="F192" s="1568" t="s">
        <v>6156</v>
      </c>
      <c r="G192" s="1569">
        <v>14660721959</v>
      </c>
      <c r="H192" s="1568" t="s">
        <v>6156</v>
      </c>
      <c r="I192" s="1570">
        <f t="shared" si="8"/>
        <v>140.00000000245748</v>
      </c>
      <c r="J192" s="1568" t="s">
        <v>6156</v>
      </c>
      <c r="K192" s="1568" t="s">
        <v>6156</v>
      </c>
      <c r="L192" s="1568" t="s">
        <v>5365</v>
      </c>
      <c r="M192" s="1568" t="s">
        <v>5365</v>
      </c>
      <c r="N192" s="1568" t="s">
        <v>5365</v>
      </c>
      <c r="O192" s="1568" t="s">
        <v>5365</v>
      </c>
      <c r="P192" s="1568" t="s">
        <v>5365</v>
      </c>
      <c r="Q192" s="1568" t="s">
        <v>5365</v>
      </c>
    </row>
    <row r="193" spans="1:17">
      <c r="A193" s="1565" t="s">
        <v>6196</v>
      </c>
      <c r="B193" s="1989"/>
      <c r="C193" s="1988"/>
      <c r="D193" s="1566">
        <f t="shared" si="9"/>
        <v>110479011.90338214</v>
      </c>
      <c r="E193" s="1567">
        <v>1.0549999999999999</v>
      </c>
      <c r="F193" s="1568" t="s">
        <v>6156</v>
      </c>
      <c r="G193" s="1569">
        <v>15467061666</v>
      </c>
      <c r="H193" s="1568" t="s">
        <v>6156</v>
      </c>
      <c r="I193" s="1570">
        <f t="shared" si="8"/>
        <v>139.99999999571412</v>
      </c>
      <c r="J193" s="1568" t="s">
        <v>6156</v>
      </c>
      <c r="K193" s="1568" t="s">
        <v>6156</v>
      </c>
      <c r="L193" s="1568" t="s">
        <v>5365</v>
      </c>
      <c r="M193" s="1568" t="s">
        <v>5365</v>
      </c>
      <c r="N193" s="1568" t="s">
        <v>5365</v>
      </c>
      <c r="O193" s="1568" t="s">
        <v>5365</v>
      </c>
      <c r="P193" s="1568" t="s">
        <v>5365</v>
      </c>
      <c r="Q193" s="1568" t="s">
        <v>5365</v>
      </c>
    </row>
    <row r="194" spans="1:17">
      <c r="A194" s="1565" t="s">
        <v>6197</v>
      </c>
      <c r="B194" s="1989"/>
      <c r="C194" s="1988"/>
      <c r="D194" s="1566">
        <f t="shared" si="9"/>
        <v>116555357.55806814</v>
      </c>
      <c r="E194" s="1567">
        <v>1.0549999999999999</v>
      </c>
      <c r="F194" s="1568" t="s">
        <v>6156</v>
      </c>
      <c r="G194" s="1569">
        <v>16317750058</v>
      </c>
      <c r="H194" s="1568" t="s">
        <v>6156</v>
      </c>
      <c r="I194" s="1570">
        <f t="shared" ref="I194:I201" si="11">G194/D194</f>
        <v>139.9999999988886</v>
      </c>
      <c r="J194" s="1568" t="s">
        <v>6156</v>
      </c>
      <c r="K194" s="1568" t="s">
        <v>6156</v>
      </c>
      <c r="L194" s="1568" t="s">
        <v>5365</v>
      </c>
      <c r="M194" s="1568" t="s">
        <v>5365</v>
      </c>
      <c r="N194" s="1568" t="s">
        <v>5365</v>
      </c>
      <c r="O194" s="1568" t="s">
        <v>5365</v>
      </c>
      <c r="P194" s="1568" t="s">
        <v>5365</v>
      </c>
      <c r="Q194" s="1568" t="s">
        <v>5365</v>
      </c>
    </row>
    <row r="195" spans="1:17">
      <c r="A195" s="1565" t="s">
        <v>6198</v>
      </c>
      <c r="B195" s="1989"/>
      <c r="C195" s="1988"/>
      <c r="D195" s="1566">
        <f t="shared" ref="D195:D201" si="12">D194*E194</f>
        <v>122965902.22376189</v>
      </c>
      <c r="E195" s="1567">
        <v>1.0549999999999999</v>
      </c>
      <c r="F195" s="1568" t="s">
        <v>6156</v>
      </c>
      <c r="G195" s="1569">
        <v>17215226311</v>
      </c>
      <c r="H195" s="1568" t="s">
        <v>6156</v>
      </c>
      <c r="I195" s="1570">
        <f t="shared" si="11"/>
        <v>139.99999999734345</v>
      </c>
      <c r="J195" s="1568" t="s">
        <v>6156</v>
      </c>
      <c r="K195" s="1568" t="s">
        <v>6156</v>
      </c>
      <c r="L195" s="1568" t="s">
        <v>5365</v>
      </c>
      <c r="M195" s="1568" t="s">
        <v>5365</v>
      </c>
      <c r="N195" s="1568" t="s">
        <v>5365</v>
      </c>
      <c r="O195" s="1568" t="s">
        <v>5365</v>
      </c>
      <c r="P195" s="1568" t="s">
        <v>5365</v>
      </c>
      <c r="Q195" s="1568" t="s">
        <v>5365</v>
      </c>
    </row>
    <row r="196" spans="1:17">
      <c r="A196" s="1565" t="s">
        <v>6199</v>
      </c>
      <c r="B196" s="1989"/>
      <c r="C196" s="1988"/>
      <c r="D196" s="1566">
        <f t="shared" si="12"/>
        <v>129729026.84606878</v>
      </c>
      <c r="E196" s="1567">
        <v>1.0549999999999999</v>
      </c>
      <c r="F196" s="1568" t="s">
        <v>6156</v>
      </c>
      <c r="G196" s="1569">
        <v>18162063758</v>
      </c>
      <c r="H196" s="1568" t="s">
        <v>6156</v>
      </c>
      <c r="I196" s="1570">
        <f t="shared" si="11"/>
        <v>139.99999999653409</v>
      </c>
      <c r="J196" s="1568" t="s">
        <v>6156</v>
      </c>
      <c r="K196" s="1568" t="s">
        <v>6156</v>
      </c>
      <c r="L196" s="1568" t="s">
        <v>5365</v>
      </c>
      <c r="M196" s="1568" t="s">
        <v>5365</v>
      </c>
      <c r="N196" s="1568" t="s">
        <v>5365</v>
      </c>
      <c r="O196" s="1568" t="s">
        <v>5365</v>
      </c>
      <c r="P196" s="1568" t="s">
        <v>5365</v>
      </c>
      <c r="Q196" s="1568" t="s">
        <v>5365</v>
      </c>
    </row>
    <row r="197" spans="1:17">
      <c r="A197" s="1565" t="s">
        <v>6200</v>
      </c>
      <c r="B197" s="1989"/>
      <c r="C197" s="1988"/>
      <c r="D197" s="1566">
        <f t="shared" si="12"/>
        <v>136864123.32260257</v>
      </c>
      <c r="E197" s="1567">
        <v>1.0549999999999999</v>
      </c>
      <c r="F197" s="1568" t="s">
        <v>6156</v>
      </c>
      <c r="G197" s="1569">
        <v>19160977265</v>
      </c>
      <c r="H197" s="1568" t="s">
        <v>6156</v>
      </c>
      <c r="I197" s="1570">
        <f t="shared" si="11"/>
        <v>139.9999999987991</v>
      </c>
      <c r="J197" s="1568" t="s">
        <v>6156</v>
      </c>
      <c r="K197" s="1568" t="s">
        <v>6156</v>
      </c>
      <c r="L197" s="1568" t="s">
        <v>5365</v>
      </c>
      <c r="M197" s="1568" t="s">
        <v>5365</v>
      </c>
      <c r="N197" s="1568" t="s">
        <v>5365</v>
      </c>
      <c r="O197" s="1568" t="s">
        <v>5365</v>
      </c>
      <c r="P197" s="1568" t="s">
        <v>5365</v>
      </c>
      <c r="Q197" s="1568" t="s">
        <v>5365</v>
      </c>
    </row>
    <row r="198" spans="1:17">
      <c r="A198" s="1565" t="s">
        <v>6201</v>
      </c>
      <c r="B198" s="1989"/>
      <c r="C198" s="1988"/>
      <c r="D198" s="1566">
        <f t="shared" si="12"/>
        <v>144391650.1053457</v>
      </c>
      <c r="E198" s="1567">
        <v>1.0549999999999999</v>
      </c>
      <c r="F198" s="1568" t="s">
        <v>6156</v>
      </c>
      <c r="G198" s="1569">
        <v>20214831015</v>
      </c>
      <c r="H198" s="1568" t="s">
        <v>6156</v>
      </c>
      <c r="I198" s="1570">
        <f t="shared" si="11"/>
        <v>140.00000000174251</v>
      </c>
      <c r="J198" s="1568" t="s">
        <v>6156</v>
      </c>
      <c r="K198" s="1568" t="s">
        <v>6156</v>
      </c>
      <c r="L198" s="1568" t="s">
        <v>5365</v>
      </c>
      <c r="M198" s="1568" t="s">
        <v>5365</v>
      </c>
      <c r="N198" s="1568" t="s">
        <v>5365</v>
      </c>
      <c r="O198" s="1568" t="s">
        <v>5365</v>
      </c>
      <c r="P198" s="1568" t="s">
        <v>5365</v>
      </c>
      <c r="Q198" s="1568" t="s">
        <v>5365</v>
      </c>
    </row>
    <row r="199" spans="1:17">
      <c r="A199" s="1565" t="s">
        <v>6202</v>
      </c>
      <c r="B199" s="1989"/>
      <c r="C199" s="1988"/>
      <c r="D199" s="1566">
        <f t="shared" si="12"/>
        <v>152333190.86113971</v>
      </c>
      <c r="E199" s="1567">
        <v>1.0549999999999999</v>
      </c>
      <c r="F199" s="1568" t="s">
        <v>6156</v>
      </c>
      <c r="G199" s="1569">
        <v>21326646721</v>
      </c>
      <c r="H199" s="1568" t="s">
        <v>6156</v>
      </c>
      <c r="I199" s="1570">
        <f t="shared" si="11"/>
        <v>140.00000000289128</v>
      </c>
      <c r="J199" s="1568" t="s">
        <v>6156</v>
      </c>
      <c r="K199" s="1568" t="s">
        <v>6156</v>
      </c>
      <c r="L199" s="1568" t="s">
        <v>5365</v>
      </c>
      <c r="M199" s="1568" t="s">
        <v>5365</v>
      </c>
      <c r="N199" s="1568" t="s">
        <v>5365</v>
      </c>
      <c r="O199" s="1568" t="s">
        <v>5365</v>
      </c>
      <c r="P199" s="1568" t="s">
        <v>5365</v>
      </c>
      <c r="Q199" s="1568" t="s">
        <v>5365</v>
      </c>
    </row>
    <row r="200" spans="1:17">
      <c r="A200" s="1565" t="s">
        <v>6203</v>
      </c>
      <c r="B200" s="1989"/>
      <c r="C200" s="1988"/>
      <c r="D200" s="1566">
        <f t="shared" si="12"/>
        <v>160711516.35850239</v>
      </c>
      <c r="E200" s="1567">
        <v>1.0549999999999999</v>
      </c>
      <c r="F200" s="1568" t="s">
        <v>6156</v>
      </c>
      <c r="G200" s="1569">
        <v>22499612290</v>
      </c>
      <c r="H200" s="1568" t="s">
        <v>6156</v>
      </c>
      <c r="I200" s="1570">
        <f t="shared" si="11"/>
        <v>139.99999999881567</v>
      </c>
      <c r="J200" s="1568" t="s">
        <v>6156</v>
      </c>
      <c r="K200" s="1568" t="s">
        <v>6156</v>
      </c>
      <c r="L200" s="1568" t="s">
        <v>5365</v>
      </c>
      <c r="M200" s="1568" t="s">
        <v>5365</v>
      </c>
      <c r="N200" s="1568" t="s">
        <v>5365</v>
      </c>
      <c r="O200" s="1568" t="s">
        <v>5365</v>
      </c>
      <c r="P200" s="1568" t="s">
        <v>5365</v>
      </c>
      <c r="Q200" s="1568" t="s">
        <v>5365</v>
      </c>
    </row>
    <row r="201" spans="1:17">
      <c r="A201" s="1565" t="s">
        <v>6204</v>
      </c>
      <c r="B201" s="1990"/>
      <c r="C201" s="1991"/>
      <c r="D201" s="1566">
        <f t="shared" si="12"/>
        <v>169550649.75822002</v>
      </c>
      <c r="E201" s="1567">
        <v>1.0549999999999999</v>
      </c>
      <c r="F201" s="1568" t="s">
        <v>6156</v>
      </c>
      <c r="G201" s="1569">
        <v>23737090966</v>
      </c>
      <c r="H201" s="1568" t="s">
        <v>6156</v>
      </c>
      <c r="I201" s="1570">
        <f t="shared" si="11"/>
        <v>139.99999999911057</v>
      </c>
      <c r="J201" s="1568" t="s">
        <v>6156</v>
      </c>
      <c r="K201" s="1568" t="s">
        <v>6156</v>
      </c>
      <c r="L201" s="1568" t="s">
        <v>5365</v>
      </c>
      <c r="M201" s="1568" t="s">
        <v>5365</v>
      </c>
      <c r="N201" s="1568" t="s">
        <v>5365</v>
      </c>
      <c r="O201" s="1568" t="s">
        <v>5365</v>
      </c>
      <c r="P201" s="1568" t="s">
        <v>5365</v>
      </c>
      <c r="Q201" s="1568" t="s">
        <v>5365</v>
      </c>
    </row>
  </sheetData>
  <mergeCells count="1">
    <mergeCell ref="B132:C201"/>
  </mergeCells>
  <phoneticPr fontId="6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C53"/>
  <sheetViews>
    <sheetView zoomScale="85" zoomScaleNormal="85" workbookViewId="0"/>
  </sheetViews>
  <sheetFormatPr defaultColWidth="9" defaultRowHeight="16.5" customHeight="1"/>
  <cols>
    <col min="1" max="1" width="2.875" style="1756" customWidth="1"/>
    <col min="2" max="2" width="8.5" style="1758" bestFit="1" customWidth="1"/>
    <col min="3" max="3" width="26.5" style="1758" bestFit="1" customWidth="1"/>
    <col min="4" max="16384" width="9" style="1756"/>
  </cols>
  <sheetData>
    <row r="1" spans="2:3" ht="16.5" customHeight="1" thickBot="1">
      <c r="B1" s="1757"/>
      <c r="C1" s="1757"/>
    </row>
    <row r="2" spans="2:3">
      <c r="B2" s="1764" t="s">
        <v>9</v>
      </c>
      <c r="C2" s="1765" t="s">
        <v>7123</v>
      </c>
    </row>
    <row r="3" spans="2:3" ht="16.5" customHeight="1">
      <c r="B3" s="1759">
        <v>1</v>
      </c>
      <c r="C3" s="1760">
        <v>0</v>
      </c>
    </row>
    <row r="4" spans="2:3" ht="16.5" customHeight="1">
      <c r="B4" s="1759">
        <v>2</v>
      </c>
      <c r="C4" s="1760">
        <v>1</v>
      </c>
    </row>
    <row r="5" spans="2:3" ht="16.5" customHeight="1">
      <c r="B5" s="1759">
        <v>3</v>
      </c>
      <c r="C5" s="1760">
        <v>1</v>
      </c>
    </row>
    <row r="6" spans="2:3" ht="16.5" customHeight="1">
      <c r="B6" s="1759">
        <v>4</v>
      </c>
      <c r="C6" s="1760">
        <v>1</v>
      </c>
    </row>
    <row r="7" spans="2:3" ht="16.5" customHeight="1">
      <c r="B7" s="1759">
        <v>5</v>
      </c>
      <c r="C7" s="1761">
        <v>3</v>
      </c>
    </row>
    <row r="8" spans="2:3" ht="16.5" customHeight="1">
      <c r="B8" s="1759">
        <v>6</v>
      </c>
      <c r="C8" s="1760">
        <v>1</v>
      </c>
    </row>
    <row r="9" spans="2:3" ht="16.5" customHeight="1">
      <c r="B9" s="1759">
        <v>7</v>
      </c>
      <c r="C9" s="1760">
        <v>1</v>
      </c>
    </row>
    <row r="10" spans="2:3" ht="16.5" customHeight="1">
      <c r="B10" s="1759">
        <v>8</v>
      </c>
      <c r="C10" s="1760">
        <v>1</v>
      </c>
    </row>
    <row r="11" spans="2:3" ht="16.5" customHeight="1">
      <c r="B11" s="1759">
        <v>9</v>
      </c>
      <c r="C11" s="1760">
        <v>1</v>
      </c>
    </row>
    <row r="12" spans="2:3" ht="16.5" customHeight="1">
      <c r="B12" s="1759">
        <v>10</v>
      </c>
      <c r="C12" s="1761">
        <v>4</v>
      </c>
    </row>
    <row r="13" spans="2:3" ht="16.5" customHeight="1">
      <c r="B13" s="1759">
        <v>11</v>
      </c>
      <c r="C13" s="1760">
        <v>1</v>
      </c>
    </row>
    <row r="14" spans="2:3" ht="16.5" customHeight="1">
      <c r="B14" s="1759">
        <v>12</v>
      </c>
      <c r="C14" s="1760">
        <v>1</v>
      </c>
    </row>
    <row r="15" spans="2:3" ht="16.5" customHeight="1">
      <c r="B15" s="1759">
        <v>13</v>
      </c>
      <c r="C15" s="1760">
        <v>1</v>
      </c>
    </row>
    <row r="16" spans="2:3" ht="16.5" customHeight="1">
      <c r="B16" s="1759">
        <v>14</v>
      </c>
      <c r="C16" s="1760">
        <v>1</v>
      </c>
    </row>
    <row r="17" spans="2:3" ht="16.5" customHeight="1">
      <c r="B17" s="1759">
        <v>15</v>
      </c>
      <c r="C17" s="1761">
        <v>3</v>
      </c>
    </row>
    <row r="18" spans="2:3" ht="16.5" customHeight="1">
      <c r="B18" s="1759">
        <v>16</v>
      </c>
      <c r="C18" s="1760">
        <v>1</v>
      </c>
    </row>
    <row r="19" spans="2:3" ht="16.5" customHeight="1">
      <c r="B19" s="1759">
        <v>17</v>
      </c>
      <c r="C19" s="1760">
        <v>1</v>
      </c>
    </row>
    <row r="20" spans="2:3" ht="16.5" customHeight="1">
      <c r="B20" s="1759">
        <v>18</v>
      </c>
      <c r="C20" s="1760">
        <v>1</v>
      </c>
    </row>
    <row r="21" spans="2:3" ht="16.5" customHeight="1">
      <c r="B21" s="1759">
        <v>19</v>
      </c>
      <c r="C21" s="1760">
        <v>1</v>
      </c>
    </row>
    <row r="22" spans="2:3" ht="16.5" customHeight="1">
      <c r="B22" s="1759">
        <v>20</v>
      </c>
      <c r="C22" s="1761">
        <v>4</v>
      </c>
    </row>
    <row r="23" spans="2:3" ht="16.5" customHeight="1">
      <c r="B23" s="1759">
        <v>21</v>
      </c>
      <c r="C23" s="1760">
        <v>1</v>
      </c>
    </row>
    <row r="24" spans="2:3" ht="16.5" customHeight="1">
      <c r="B24" s="1759">
        <v>22</v>
      </c>
      <c r="C24" s="1760">
        <v>1</v>
      </c>
    </row>
    <row r="25" spans="2:3" ht="16.5" customHeight="1">
      <c r="B25" s="1759">
        <v>23</v>
      </c>
      <c r="C25" s="1760">
        <v>1</v>
      </c>
    </row>
    <row r="26" spans="2:3" ht="16.5" customHeight="1">
      <c r="B26" s="1759">
        <v>24</v>
      </c>
      <c r="C26" s="1760">
        <v>1</v>
      </c>
    </row>
    <row r="27" spans="2:3" ht="16.5" customHeight="1">
      <c r="B27" s="1759">
        <v>25</v>
      </c>
      <c r="C27" s="1761">
        <v>3</v>
      </c>
    </row>
    <row r="28" spans="2:3" ht="16.5" customHeight="1">
      <c r="B28" s="1759">
        <v>26</v>
      </c>
      <c r="C28" s="1760">
        <v>1</v>
      </c>
    </row>
    <row r="29" spans="2:3" ht="16.5" customHeight="1">
      <c r="B29" s="1759">
        <v>27</v>
      </c>
      <c r="C29" s="1760">
        <v>1</v>
      </c>
    </row>
    <row r="30" spans="2:3" ht="16.5" customHeight="1">
      <c r="B30" s="1759">
        <v>28</v>
      </c>
      <c r="C30" s="1760">
        <v>1</v>
      </c>
    </row>
    <row r="31" spans="2:3" ht="16.5" customHeight="1">
      <c r="B31" s="1759">
        <v>29</v>
      </c>
      <c r="C31" s="1760">
        <v>1</v>
      </c>
    </row>
    <row r="32" spans="2:3" ht="16.5" customHeight="1">
      <c r="B32" s="1759">
        <v>30</v>
      </c>
      <c r="C32" s="1761">
        <v>4</v>
      </c>
    </row>
    <row r="33" spans="2:3" ht="16.5" customHeight="1">
      <c r="B33" s="1759">
        <v>31</v>
      </c>
      <c r="C33" s="1760">
        <v>1</v>
      </c>
    </row>
    <row r="34" spans="2:3" ht="16.5" customHeight="1">
      <c r="B34" s="1759">
        <v>32</v>
      </c>
      <c r="C34" s="1760">
        <v>1</v>
      </c>
    </row>
    <row r="35" spans="2:3" ht="16.5" customHeight="1">
      <c r="B35" s="1759">
        <v>33</v>
      </c>
      <c r="C35" s="1760">
        <v>1</v>
      </c>
    </row>
    <row r="36" spans="2:3" ht="16.5" customHeight="1">
      <c r="B36" s="1759">
        <v>34</v>
      </c>
      <c r="C36" s="1760">
        <v>1</v>
      </c>
    </row>
    <row r="37" spans="2:3" ht="16.5" customHeight="1">
      <c r="B37" s="1759">
        <v>35</v>
      </c>
      <c r="C37" s="1761">
        <v>3</v>
      </c>
    </row>
    <row r="38" spans="2:3" ht="16.5" customHeight="1">
      <c r="B38" s="1759">
        <v>36</v>
      </c>
      <c r="C38" s="1760">
        <v>1</v>
      </c>
    </row>
    <row r="39" spans="2:3" ht="16.5" customHeight="1">
      <c r="B39" s="1759">
        <v>37</v>
      </c>
      <c r="C39" s="1760">
        <v>1</v>
      </c>
    </row>
    <row r="40" spans="2:3" ht="16.5" customHeight="1">
      <c r="B40" s="1759">
        <v>38</v>
      </c>
      <c r="C40" s="1760">
        <v>1</v>
      </c>
    </row>
    <row r="41" spans="2:3" ht="16.5" customHeight="1">
      <c r="B41" s="1759">
        <v>39</v>
      </c>
      <c r="C41" s="1760">
        <v>1</v>
      </c>
    </row>
    <row r="42" spans="2:3" ht="16.5" customHeight="1">
      <c r="B42" s="1759">
        <v>40</v>
      </c>
      <c r="C42" s="1761">
        <v>4</v>
      </c>
    </row>
    <row r="43" spans="2:3" ht="16.5" customHeight="1">
      <c r="B43" s="1759">
        <v>41</v>
      </c>
      <c r="C43" s="1760">
        <v>1</v>
      </c>
    </row>
    <row r="44" spans="2:3" ht="16.5" customHeight="1">
      <c r="B44" s="1759">
        <v>42</v>
      </c>
      <c r="C44" s="1760">
        <v>1</v>
      </c>
    </row>
    <row r="45" spans="2:3" ht="16.5" customHeight="1">
      <c r="B45" s="1759">
        <v>43</v>
      </c>
      <c r="C45" s="1760">
        <v>1</v>
      </c>
    </row>
    <row r="46" spans="2:3" ht="16.5" customHeight="1">
      <c r="B46" s="1759">
        <v>44</v>
      </c>
      <c r="C46" s="1760">
        <v>1</v>
      </c>
    </row>
    <row r="47" spans="2:3" ht="16.5" customHeight="1">
      <c r="B47" s="1759">
        <v>45</v>
      </c>
      <c r="C47" s="1761">
        <v>3</v>
      </c>
    </row>
    <row r="48" spans="2:3" ht="16.5" customHeight="1">
      <c r="B48" s="1759">
        <v>46</v>
      </c>
      <c r="C48" s="1760">
        <v>1</v>
      </c>
    </row>
    <row r="49" spans="2:3" ht="16.5" customHeight="1">
      <c r="B49" s="1759">
        <v>47</v>
      </c>
      <c r="C49" s="1760">
        <v>1</v>
      </c>
    </row>
    <row r="50" spans="2:3" ht="16.5" customHeight="1">
      <c r="B50" s="1759">
        <v>48</v>
      </c>
      <c r="C50" s="1760">
        <v>1</v>
      </c>
    </row>
    <row r="51" spans="2:3" ht="16.5" customHeight="1">
      <c r="B51" s="1759">
        <v>49</v>
      </c>
      <c r="C51" s="1760">
        <v>1</v>
      </c>
    </row>
    <row r="52" spans="2:3" ht="16.5" customHeight="1" thickBot="1">
      <c r="B52" s="1762">
        <v>50</v>
      </c>
      <c r="C52" s="1763">
        <v>4</v>
      </c>
    </row>
    <row r="53" spans="2:3" ht="16.5" customHeight="1" thickBot="1">
      <c r="B53" s="1766" t="s">
        <v>7124</v>
      </c>
      <c r="C53" s="1766">
        <f>SUM(C3:C52)</f>
        <v>74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D40"/>
  <sheetViews>
    <sheetView zoomScale="85" zoomScaleNormal="85" workbookViewId="0"/>
  </sheetViews>
  <sheetFormatPr defaultRowHeight="16.5"/>
  <cols>
    <col min="1" max="1" width="2.25" style="1494" customWidth="1"/>
    <col min="2" max="2" width="25" style="1494" bestFit="1" customWidth="1"/>
    <col min="3" max="3" width="20.375" style="1494" customWidth="1"/>
    <col min="4" max="4" width="13.375" style="1494" customWidth="1"/>
    <col min="5" max="16384" width="9" style="1494"/>
  </cols>
  <sheetData>
    <row r="1" spans="2:4" ht="13.5" customHeight="1" thickBot="1"/>
    <row r="2" spans="2:4" ht="41.25" thickBot="1">
      <c r="B2" s="1511" t="s">
        <v>5975</v>
      </c>
      <c r="C2" s="1510" t="s">
        <v>5974</v>
      </c>
      <c r="D2" s="1509" t="s">
        <v>5973</v>
      </c>
    </row>
    <row r="3" spans="2:4">
      <c r="B3" s="1992" t="s">
        <v>5972</v>
      </c>
      <c r="C3" s="1508" t="s">
        <v>5967</v>
      </c>
      <c r="D3" s="1507">
        <v>81.999700000000004</v>
      </c>
    </row>
    <row r="4" spans="2:4">
      <c r="B4" s="1993"/>
      <c r="C4" s="1506" t="s">
        <v>5966</v>
      </c>
      <c r="D4" s="1505">
        <v>12</v>
      </c>
    </row>
    <row r="5" spans="2:4">
      <c r="B5" s="1993"/>
      <c r="C5" s="1504" t="s">
        <v>5961</v>
      </c>
      <c r="D5" s="1503">
        <v>5</v>
      </c>
    </row>
    <row r="6" spans="2:4">
      <c r="B6" s="1993"/>
      <c r="C6" s="1512" t="s">
        <v>5976</v>
      </c>
      <c r="D6" s="1513">
        <v>1</v>
      </c>
    </row>
    <row r="7" spans="2:4" ht="17.25" thickBot="1">
      <c r="B7" s="1994"/>
      <c r="C7" s="1502" t="s">
        <v>5970</v>
      </c>
      <c r="D7" s="1501">
        <v>2.9999999999999997E-4</v>
      </c>
    </row>
    <row r="8" spans="2:4" ht="17.25" thickBot="1">
      <c r="B8" s="2001">
        <f>SUM(D3:D7)</f>
        <v>100</v>
      </c>
      <c r="C8" s="2002"/>
      <c r="D8" s="2003"/>
    </row>
    <row r="9" spans="2:4">
      <c r="B9" s="1995" t="s">
        <v>5971</v>
      </c>
      <c r="C9" s="1508" t="s">
        <v>5967</v>
      </c>
      <c r="D9" s="1507">
        <v>81.999700000000004</v>
      </c>
    </row>
    <row r="10" spans="2:4">
      <c r="B10" s="1996"/>
      <c r="C10" s="1506" t="s">
        <v>5966</v>
      </c>
      <c r="D10" s="1505">
        <v>12</v>
      </c>
    </row>
    <row r="11" spans="2:4">
      <c r="B11" s="1996"/>
      <c r="C11" s="1504" t="s">
        <v>5961</v>
      </c>
      <c r="D11" s="1503">
        <v>5</v>
      </c>
    </row>
    <row r="12" spans="2:4">
      <c r="B12" s="1996"/>
      <c r="C12" s="1512" t="s">
        <v>5960</v>
      </c>
      <c r="D12" s="1513">
        <v>1</v>
      </c>
    </row>
    <row r="13" spans="2:4" ht="17.25" thickBot="1">
      <c r="B13" s="1997"/>
      <c r="C13" s="1502" t="s">
        <v>5970</v>
      </c>
      <c r="D13" s="1501">
        <v>2.9999999999999997E-4</v>
      </c>
    </row>
    <row r="14" spans="2:4" ht="17.25" thickBot="1">
      <c r="B14" s="1998">
        <f>SUM(D9:D13)</f>
        <v>100</v>
      </c>
      <c r="C14" s="1999"/>
      <c r="D14" s="2000"/>
    </row>
    <row r="15" spans="2:4" ht="17.25" thickBot="1">
      <c r="B15" s="1514" t="s">
        <v>5969</v>
      </c>
      <c r="C15" s="1515" t="s">
        <v>5968</v>
      </c>
      <c r="D15" s="1516">
        <v>100</v>
      </c>
    </row>
    <row r="16" spans="2:4" ht="17.25" thickBot="1"/>
    <row r="17" spans="2:4">
      <c r="B17" s="2004" t="s">
        <v>5967</v>
      </c>
      <c r="C17" s="1517" t="s">
        <v>1499</v>
      </c>
      <c r="D17" s="1518">
        <v>25</v>
      </c>
    </row>
    <row r="18" spans="2:4">
      <c r="B18" s="2005"/>
      <c r="C18" s="1519" t="s">
        <v>1500</v>
      </c>
      <c r="D18" s="1520">
        <v>25</v>
      </c>
    </row>
    <row r="19" spans="2:4">
      <c r="B19" s="2005"/>
      <c r="C19" s="1519" t="s">
        <v>1501</v>
      </c>
      <c r="D19" s="1520">
        <v>25</v>
      </c>
    </row>
    <row r="20" spans="2:4">
      <c r="B20" s="2006"/>
      <c r="C20" s="1519" t="s">
        <v>1502</v>
      </c>
      <c r="D20" s="1520">
        <v>25</v>
      </c>
    </row>
    <row r="21" spans="2:4">
      <c r="B21" s="2007" t="s">
        <v>5966</v>
      </c>
      <c r="C21" s="1500" t="s">
        <v>5965</v>
      </c>
      <c r="D21" s="1499">
        <v>25</v>
      </c>
    </row>
    <row r="22" spans="2:4">
      <c r="B22" s="2008"/>
      <c r="C22" s="1500" t="s">
        <v>5964</v>
      </c>
      <c r="D22" s="1499">
        <v>25</v>
      </c>
    </row>
    <row r="23" spans="2:4">
      <c r="B23" s="2008"/>
      <c r="C23" s="1500" t="s">
        <v>5963</v>
      </c>
      <c r="D23" s="1499">
        <v>25</v>
      </c>
    </row>
    <row r="24" spans="2:4">
      <c r="B24" s="2009"/>
      <c r="C24" s="1500" t="s">
        <v>5962</v>
      </c>
      <c r="D24" s="1499">
        <v>25</v>
      </c>
    </row>
    <row r="25" spans="2:4">
      <c r="B25" s="2010" t="s">
        <v>5961</v>
      </c>
      <c r="C25" s="1498" t="s">
        <v>5949</v>
      </c>
      <c r="D25" s="1497">
        <v>25</v>
      </c>
    </row>
    <row r="26" spans="2:4">
      <c r="B26" s="2011"/>
      <c r="C26" s="1498" t="s">
        <v>5948</v>
      </c>
      <c r="D26" s="1497">
        <v>25</v>
      </c>
    </row>
    <row r="27" spans="2:4">
      <c r="B27" s="2011"/>
      <c r="C27" s="1498" t="s">
        <v>5947</v>
      </c>
      <c r="D27" s="1497">
        <v>25</v>
      </c>
    </row>
    <row r="28" spans="2:4">
      <c r="B28" s="2012"/>
      <c r="C28" s="1498" t="s">
        <v>5946</v>
      </c>
      <c r="D28" s="1497">
        <v>25</v>
      </c>
    </row>
    <row r="29" spans="2:4">
      <c r="B29" s="2013" t="s">
        <v>5960</v>
      </c>
      <c r="C29" s="1521" t="s">
        <v>5959</v>
      </c>
      <c r="D29" s="1522">
        <v>25</v>
      </c>
    </row>
    <row r="30" spans="2:4">
      <c r="B30" s="2014"/>
      <c r="C30" s="1521" t="s">
        <v>5958</v>
      </c>
      <c r="D30" s="1522">
        <v>25</v>
      </c>
    </row>
    <row r="31" spans="2:4">
      <c r="B31" s="2014"/>
      <c r="C31" s="1521" t="s">
        <v>5957</v>
      </c>
      <c r="D31" s="1522">
        <v>25</v>
      </c>
    </row>
    <row r="32" spans="2:4">
      <c r="B32" s="2015"/>
      <c r="C32" s="1521" t="s">
        <v>5956</v>
      </c>
      <c r="D32" s="1522">
        <v>25</v>
      </c>
    </row>
    <row r="33" spans="2:4">
      <c r="B33" s="2016" t="s">
        <v>5955</v>
      </c>
      <c r="C33" s="1496" t="s">
        <v>5954</v>
      </c>
      <c r="D33" s="1495">
        <v>25</v>
      </c>
    </row>
    <row r="34" spans="2:4">
      <c r="B34" s="2017"/>
      <c r="C34" s="1496" t="s">
        <v>5953</v>
      </c>
      <c r="D34" s="1495">
        <v>25</v>
      </c>
    </row>
    <row r="35" spans="2:4">
      <c r="B35" s="2017"/>
      <c r="C35" s="1496" t="s">
        <v>5952</v>
      </c>
      <c r="D35" s="1495">
        <v>25</v>
      </c>
    </row>
    <row r="36" spans="2:4">
      <c r="B36" s="2018"/>
      <c r="C36" s="1496" t="s">
        <v>5951</v>
      </c>
      <c r="D36" s="1495">
        <v>25</v>
      </c>
    </row>
    <row r="37" spans="2:4">
      <c r="B37" s="2019" t="s">
        <v>5950</v>
      </c>
      <c r="C37" s="1523" t="s">
        <v>5949</v>
      </c>
      <c r="D37" s="1524">
        <v>25</v>
      </c>
    </row>
    <row r="38" spans="2:4">
      <c r="B38" s="2020"/>
      <c r="C38" s="1523" t="s">
        <v>5948</v>
      </c>
      <c r="D38" s="1524">
        <v>25</v>
      </c>
    </row>
    <row r="39" spans="2:4">
      <c r="B39" s="2020"/>
      <c r="C39" s="1523" t="s">
        <v>5947</v>
      </c>
      <c r="D39" s="1524">
        <v>25</v>
      </c>
    </row>
    <row r="40" spans="2:4" ht="17.25" thickBot="1">
      <c r="B40" s="2021"/>
      <c r="C40" s="1525" t="s">
        <v>5946</v>
      </c>
      <c r="D40" s="1526">
        <v>25</v>
      </c>
    </row>
  </sheetData>
  <mergeCells count="10">
    <mergeCell ref="B21:B24"/>
    <mergeCell ref="B25:B28"/>
    <mergeCell ref="B29:B32"/>
    <mergeCell ref="B33:B36"/>
    <mergeCell ref="B37:B40"/>
    <mergeCell ref="B3:B7"/>
    <mergeCell ref="B9:B13"/>
    <mergeCell ref="B14:D14"/>
    <mergeCell ref="B8:D8"/>
    <mergeCell ref="B17:B20"/>
  </mergeCells>
  <phoneticPr fontId="6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topLeftCell="A40" zoomScale="85" zoomScaleNormal="85" workbookViewId="0">
      <selection activeCell="K16" sqref="K16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7910</v>
      </c>
      <c r="J1" s="1611" t="s">
        <v>6458</v>
      </c>
      <c r="K1" s="1607" t="s">
        <v>7911</v>
      </c>
      <c r="L1" s="1607"/>
    </row>
    <row r="2" spans="1:14" ht="17.25" thickBot="1">
      <c r="B2" s="1581" t="s">
        <v>7912</v>
      </c>
      <c r="C2" s="1582" t="s">
        <v>7913</v>
      </c>
      <c r="D2" s="1583" t="s">
        <v>7870</v>
      </c>
      <c r="E2" s="1583" t="s">
        <v>7914</v>
      </c>
      <c r="F2" s="1583" t="s">
        <v>6683</v>
      </c>
      <c r="G2" s="1584" t="s">
        <v>7915</v>
      </c>
      <c r="I2" s="1581" t="s">
        <v>7912</v>
      </c>
      <c r="J2" s="1582" t="s">
        <v>6237</v>
      </c>
      <c r="K2" s="1583" t="s">
        <v>7916</v>
      </c>
      <c r="L2" s="1583" t="s">
        <v>6682</v>
      </c>
      <c r="M2" s="1583" t="s">
        <v>7917</v>
      </c>
      <c r="N2" s="1584" t="s">
        <v>7915</v>
      </c>
    </row>
    <row r="3" spans="1:14">
      <c r="B3" s="1597" t="s">
        <v>6460</v>
      </c>
      <c r="C3" s="1598">
        <v>155</v>
      </c>
      <c r="D3" s="1599">
        <v>210</v>
      </c>
      <c r="E3" s="1909">
        <v>15</v>
      </c>
      <c r="F3" s="1599">
        <v>10</v>
      </c>
      <c r="G3" s="1600">
        <v>1</v>
      </c>
      <c r="I3" s="1597" t="s">
        <v>7918</v>
      </c>
      <c r="J3" s="1612" t="s">
        <v>6462</v>
      </c>
      <c r="K3" s="1612" t="s">
        <v>6462</v>
      </c>
      <c r="L3" s="1909">
        <v>9</v>
      </c>
      <c r="M3" s="1599">
        <v>10</v>
      </c>
      <c r="N3" s="1600">
        <v>1</v>
      </c>
    </row>
    <row r="4" spans="1:14">
      <c r="B4" s="1597" t="s">
        <v>6463</v>
      </c>
      <c r="C4" s="1910">
        <v>170</v>
      </c>
      <c r="D4" s="1912">
        <v>225</v>
      </c>
      <c r="E4" s="1909">
        <v>15</v>
      </c>
      <c r="F4" s="1599">
        <v>10</v>
      </c>
      <c r="G4" s="1913">
        <v>1</v>
      </c>
      <c r="I4" s="1597" t="s">
        <v>6464</v>
      </c>
      <c r="J4" s="1613" t="s">
        <v>7919</v>
      </c>
      <c r="K4" s="1613" t="s">
        <v>7919</v>
      </c>
      <c r="L4" s="1909">
        <v>10</v>
      </c>
      <c r="M4" s="1912">
        <v>10</v>
      </c>
      <c r="N4" s="1913">
        <v>1</v>
      </c>
    </row>
    <row r="5" spans="1:14">
      <c r="B5" s="1597" t="s">
        <v>6466</v>
      </c>
      <c r="C5" s="1910">
        <v>185</v>
      </c>
      <c r="D5" s="1912">
        <v>240</v>
      </c>
      <c r="E5" s="1909">
        <v>15</v>
      </c>
      <c r="F5" s="1599">
        <v>10</v>
      </c>
      <c r="G5" s="1913">
        <v>1</v>
      </c>
      <c r="I5" s="1597" t="s">
        <v>6467</v>
      </c>
      <c r="J5" s="1613" t="s">
        <v>7920</v>
      </c>
      <c r="K5" s="1613" t="s">
        <v>7921</v>
      </c>
      <c r="L5" s="1909">
        <v>10</v>
      </c>
      <c r="M5" s="1912">
        <v>11</v>
      </c>
      <c r="N5" s="1913">
        <v>1</v>
      </c>
    </row>
    <row r="6" spans="1:14">
      <c r="B6" s="1597" t="s">
        <v>6469</v>
      </c>
      <c r="C6" s="1910">
        <v>200</v>
      </c>
      <c r="D6" s="1912">
        <v>255</v>
      </c>
      <c r="E6" s="1909">
        <v>15</v>
      </c>
      <c r="F6" s="1599">
        <v>10</v>
      </c>
      <c r="G6" s="1913">
        <v>1</v>
      </c>
      <c r="I6" s="1597" t="s">
        <v>6470</v>
      </c>
      <c r="J6" s="1613" t="s">
        <v>7922</v>
      </c>
      <c r="K6" s="1613" t="s">
        <v>7922</v>
      </c>
      <c r="L6" s="1909">
        <v>12</v>
      </c>
      <c r="M6" s="1912">
        <v>11</v>
      </c>
      <c r="N6" s="1913">
        <v>1</v>
      </c>
    </row>
    <row r="7" spans="1:14">
      <c r="B7" s="1597" t="s">
        <v>6472</v>
      </c>
      <c r="C7" s="1910">
        <v>215</v>
      </c>
      <c r="D7" s="1912">
        <v>270</v>
      </c>
      <c r="E7" s="1909">
        <v>15</v>
      </c>
      <c r="F7" s="1599">
        <v>10</v>
      </c>
      <c r="G7" s="1913">
        <v>1</v>
      </c>
      <c r="I7" s="1597" t="s">
        <v>6473</v>
      </c>
      <c r="J7" s="1613" t="s">
        <v>7923</v>
      </c>
      <c r="K7" s="1613" t="s">
        <v>7923</v>
      </c>
      <c r="L7" s="1909">
        <v>12</v>
      </c>
      <c r="M7" s="1912">
        <v>12</v>
      </c>
      <c r="N7" s="1913">
        <v>1</v>
      </c>
    </row>
    <row r="8" spans="1:14">
      <c r="B8" s="1597" t="s">
        <v>6475</v>
      </c>
      <c r="C8" s="1910">
        <v>230</v>
      </c>
      <c r="D8" s="1912">
        <v>285</v>
      </c>
      <c r="E8" s="1909">
        <v>15</v>
      </c>
      <c r="F8" s="1599">
        <v>10</v>
      </c>
      <c r="G8" s="1913">
        <v>1</v>
      </c>
      <c r="I8" s="1597" t="s">
        <v>6476</v>
      </c>
      <c r="J8" s="1613" t="s">
        <v>7924</v>
      </c>
      <c r="K8" s="1613" t="s">
        <v>7924</v>
      </c>
      <c r="L8" s="1909">
        <v>13</v>
      </c>
      <c r="M8" s="1912">
        <v>12</v>
      </c>
      <c r="N8" s="1913">
        <v>1</v>
      </c>
    </row>
    <row r="9" spans="1:14">
      <c r="B9" s="1597" t="s">
        <v>6478</v>
      </c>
      <c r="C9" s="1910">
        <v>245</v>
      </c>
      <c r="D9" s="1912">
        <v>300</v>
      </c>
      <c r="E9" s="1909">
        <v>15</v>
      </c>
      <c r="F9" s="1599">
        <v>10</v>
      </c>
      <c r="G9" s="1913">
        <v>1</v>
      </c>
      <c r="I9" s="1597" t="s">
        <v>6479</v>
      </c>
      <c r="J9" s="1613" t="s">
        <v>7925</v>
      </c>
      <c r="K9" s="1613" t="s">
        <v>7926</v>
      </c>
      <c r="L9" s="1909">
        <v>13</v>
      </c>
      <c r="M9" s="1912">
        <v>13</v>
      </c>
      <c r="N9" s="1913">
        <v>1</v>
      </c>
    </row>
    <row r="10" spans="1:14">
      <c r="B10" s="1597" t="s">
        <v>6481</v>
      </c>
      <c r="C10" s="1910" t="s">
        <v>7876</v>
      </c>
      <c r="D10" s="1912">
        <v>320</v>
      </c>
      <c r="E10" s="1915" t="s">
        <v>7876</v>
      </c>
      <c r="F10" s="1599">
        <v>10</v>
      </c>
      <c r="G10" s="1913">
        <v>2</v>
      </c>
      <c r="I10" s="1597" t="s">
        <v>6482</v>
      </c>
      <c r="J10" s="1910" t="s">
        <v>7927</v>
      </c>
      <c r="K10" s="1613" t="s">
        <v>7928</v>
      </c>
      <c r="L10" s="1915" t="s">
        <v>7927</v>
      </c>
      <c r="M10" s="1912">
        <v>13</v>
      </c>
      <c r="N10" s="1913">
        <v>2</v>
      </c>
    </row>
    <row r="11" spans="1:14">
      <c r="B11" s="1597" t="s">
        <v>6483</v>
      </c>
      <c r="C11" s="1910" t="s">
        <v>7851</v>
      </c>
      <c r="D11" s="1912">
        <v>350</v>
      </c>
      <c r="E11" s="1910" t="s">
        <v>7927</v>
      </c>
      <c r="F11" s="1599">
        <v>10</v>
      </c>
      <c r="G11" s="1913">
        <v>3</v>
      </c>
      <c r="I11" s="1597" t="s">
        <v>6484</v>
      </c>
      <c r="J11" s="1910" t="s">
        <v>7927</v>
      </c>
      <c r="K11" s="1612" t="s">
        <v>7929</v>
      </c>
      <c r="L11" s="1915" t="s">
        <v>7876</v>
      </c>
      <c r="M11" s="1912">
        <v>14</v>
      </c>
      <c r="N11" s="1913">
        <v>3</v>
      </c>
    </row>
    <row r="12" spans="1:14" ht="17.25" thickBot="1">
      <c r="B12" s="1602" t="s">
        <v>6485</v>
      </c>
      <c r="C12" s="1603" t="s">
        <v>7927</v>
      </c>
      <c r="D12" s="1735">
        <v>400</v>
      </c>
      <c r="E12" s="1603" t="s">
        <v>7876</v>
      </c>
      <c r="F12" s="1735">
        <v>10</v>
      </c>
      <c r="G12" s="1914">
        <v>4</v>
      </c>
      <c r="I12" s="1602" t="s">
        <v>6486</v>
      </c>
      <c r="J12" s="1603" t="s">
        <v>7851</v>
      </c>
      <c r="K12" s="1614" t="s">
        <v>7930</v>
      </c>
      <c r="L12" s="1603" t="s">
        <v>7851</v>
      </c>
      <c r="M12" s="1735">
        <v>14</v>
      </c>
      <c r="N12" s="1914">
        <v>4</v>
      </c>
    </row>
    <row r="13" spans="1:14" ht="17.25" thickBot="1"/>
    <row r="14" spans="1:14" ht="17.25" thickBot="1">
      <c r="B14" s="1581" t="s">
        <v>7912</v>
      </c>
      <c r="C14" s="1582" t="s">
        <v>7853</v>
      </c>
      <c r="D14" s="1583" t="s">
        <v>7870</v>
      </c>
      <c r="E14" s="1583" t="s">
        <v>7855</v>
      </c>
      <c r="F14" s="1583" t="s">
        <v>7917</v>
      </c>
      <c r="G14" s="1584" t="s">
        <v>7856</v>
      </c>
      <c r="I14" s="1581" t="s">
        <v>7874</v>
      </c>
      <c r="J14" s="1582" t="s">
        <v>7877</v>
      </c>
      <c r="K14" s="1583" t="s">
        <v>7916</v>
      </c>
      <c r="L14" s="1583" t="s">
        <v>7914</v>
      </c>
      <c r="M14" s="1583" t="s">
        <v>7872</v>
      </c>
      <c r="N14" s="1584" t="s">
        <v>7856</v>
      </c>
    </row>
    <row r="15" spans="1:14">
      <c r="B15" s="1597" t="s">
        <v>7931</v>
      </c>
      <c r="C15" s="1598">
        <v>160</v>
      </c>
      <c r="D15" s="1599">
        <v>150</v>
      </c>
      <c r="E15" s="1909">
        <v>12</v>
      </c>
      <c r="F15" s="1599">
        <v>12</v>
      </c>
      <c r="G15" s="1600">
        <v>1</v>
      </c>
      <c r="I15" s="1597" t="s">
        <v>7066</v>
      </c>
      <c r="J15" s="1598">
        <v>160</v>
      </c>
      <c r="K15" s="1599">
        <v>175</v>
      </c>
      <c r="L15" s="1909">
        <v>15</v>
      </c>
      <c r="M15" s="1599">
        <v>15</v>
      </c>
      <c r="N15" s="1600">
        <v>1</v>
      </c>
    </row>
    <row r="16" spans="1:14">
      <c r="B16" s="1597" t="s">
        <v>6487</v>
      </c>
      <c r="C16" s="1910">
        <v>180</v>
      </c>
      <c r="D16" s="1912">
        <v>175</v>
      </c>
      <c r="E16" s="1909">
        <v>12</v>
      </c>
      <c r="F16" s="1912">
        <v>12</v>
      </c>
      <c r="G16" s="1913">
        <v>1</v>
      </c>
      <c r="I16" s="1597" t="s">
        <v>6488</v>
      </c>
      <c r="J16" s="1910">
        <v>175</v>
      </c>
      <c r="K16" s="1912">
        <v>205</v>
      </c>
      <c r="L16" s="1909">
        <v>15</v>
      </c>
      <c r="M16" s="1912">
        <v>15</v>
      </c>
      <c r="N16" s="1913">
        <v>1</v>
      </c>
    </row>
    <row r="17" spans="2:14">
      <c r="B17" s="1597" t="s">
        <v>6489</v>
      </c>
      <c r="C17" s="1910">
        <v>200</v>
      </c>
      <c r="D17" s="1912">
        <v>200</v>
      </c>
      <c r="E17" s="1909">
        <v>13</v>
      </c>
      <c r="F17" s="1912">
        <v>13</v>
      </c>
      <c r="G17" s="1913">
        <v>1</v>
      </c>
      <c r="I17" s="1597" t="s">
        <v>6490</v>
      </c>
      <c r="J17" s="1910">
        <v>190</v>
      </c>
      <c r="K17" s="1912">
        <v>220</v>
      </c>
      <c r="L17" s="1909">
        <v>15</v>
      </c>
      <c r="M17" s="1912">
        <v>16</v>
      </c>
      <c r="N17" s="1913">
        <v>1</v>
      </c>
    </row>
    <row r="18" spans="2:14">
      <c r="B18" s="1597" t="s">
        <v>6491</v>
      </c>
      <c r="C18" s="1910">
        <v>220</v>
      </c>
      <c r="D18" s="1912">
        <v>225</v>
      </c>
      <c r="E18" s="1909">
        <v>14</v>
      </c>
      <c r="F18" s="1912">
        <v>13</v>
      </c>
      <c r="G18" s="1913">
        <v>1</v>
      </c>
      <c r="I18" s="1597" t="s">
        <v>6492</v>
      </c>
      <c r="J18" s="1910">
        <v>205</v>
      </c>
      <c r="K18" s="1912">
        <v>235</v>
      </c>
      <c r="L18" s="1909">
        <v>15</v>
      </c>
      <c r="M18" s="1912">
        <v>16</v>
      </c>
      <c r="N18" s="1913">
        <v>1</v>
      </c>
    </row>
    <row r="19" spans="2:14">
      <c r="B19" s="1597" t="s">
        <v>6493</v>
      </c>
      <c r="C19" s="1910">
        <v>240</v>
      </c>
      <c r="D19" s="1912">
        <v>250</v>
      </c>
      <c r="E19" s="1909">
        <v>14</v>
      </c>
      <c r="F19" s="1912">
        <v>14</v>
      </c>
      <c r="G19" s="1913">
        <v>1</v>
      </c>
      <c r="I19" s="1597" t="s">
        <v>6494</v>
      </c>
      <c r="J19" s="1910">
        <v>220</v>
      </c>
      <c r="K19" s="1912">
        <v>250</v>
      </c>
      <c r="L19" s="1909">
        <v>15</v>
      </c>
      <c r="M19" s="1912">
        <v>17</v>
      </c>
      <c r="N19" s="1913">
        <v>1</v>
      </c>
    </row>
    <row r="20" spans="2:14">
      <c r="B20" s="1597" t="s">
        <v>6495</v>
      </c>
      <c r="C20" s="1910">
        <v>260</v>
      </c>
      <c r="D20" s="1912">
        <v>275</v>
      </c>
      <c r="E20" s="1909">
        <v>15</v>
      </c>
      <c r="F20" s="1912">
        <v>14</v>
      </c>
      <c r="G20" s="1913">
        <v>1</v>
      </c>
      <c r="I20" s="1597" t="s">
        <v>6496</v>
      </c>
      <c r="J20" s="1910">
        <v>235</v>
      </c>
      <c r="K20" s="1912">
        <v>265</v>
      </c>
      <c r="L20" s="1909">
        <v>15</v>
      </c>
      <c r="M20" s="1912">
        <v>17</v>
      </c>
      <c r="N20" s="1913">
        <v>1</v>
      </c>
    </row>
    <row r="21" spans="2:14">
      <c r="B21" s="1597" t="s">
        <v>6497</v>
      </c>
      <c r="C21" s="1910">
        <v>280</v>
      </c>
      <c r="D21" s="1912">
        <v>300</v>
      </c>
      <c r="E21" s="1909">
        <v>16</v>
      </c>
      <c r="F21" s="1912">
        <v>15</v>
      </c>
      <c r="G21" s="1913">
        <v>1</v>
      </c>
      <c r="I21" s="1597" t="s">
        <v>6498</v>
      </c>
      <c r="J21" s="1910">
        <v>250</v>
      </c>
      <c r="K21" s="1912">
        <v>280</v>
      </c>
      <c r="L21" s="1909">
        <v>15</v>
      </c>
      <c r="M21" s="1912">
        <v>18</v>
      </c>
      <c r="N21" s="1913">
        <v>1</v>
      </c>
    </row>
    <row r="22" spans="2:14">
      <c r="B22" s="1597" t="s">
        <v>6499</v>
      </c>
      <c r="C22" s="1910" t="s">
        <v>7876</v>
      </c>
      <c r="D22" s="1912">
        <v>330</v>
      </c>
      <c r="E22" s="1910" t="s">
        <v>7851</v>
      </c>
      <c r="F22" s="1912">
        <v>15</v>
      </c>
      <c r="G22" s="1913">
        <v>2</v>
      </c>
      <c r="I22" s="1597" t="s">
        <v>6500</v>
      </c>
      <c r="J22" s="1910" t="s">
        <v>7851</v>
      </c>
      <c r="K22" s="1912">
        <v>300</v>
      </c>
      <c r="L22" s="1915" t="s">
        <v>7851</v>
      </c>
      <c r="M22" s="1912">
        <v>18</v>
      </c>
      <c r="N22" s="1913">
        <v>2</v>
      </c>
    </row>
    <row r="23" spans="2:14">
      <c r="B23" s="1597" t="s">
        <v>6501</v>
      </c>
      <c r="C23" s="1910" t="s">
        <v>7932</v>
      </c>
      <c r="D23" s="1912">
        <v>370</v>
      </c>
      <c r="E23" s="1910" t="s">
        <v>7851</v>
      </c>
      <c r="F23" s="1912">
        <v>16</v>
      </c>
      <c r="G23" s="1913">
        <v>3</v>
      </c>
      <c r="I23" s="1597" t="s">
        <v>6502</v>
      </c>
      <c r="J23" s="1910" t="s">
        <v>7876</v>
      </c>
      <c r="K23" s="1912">
        <v>320</v>
      </c>
      <c r="L23" s="1910" t="s">
        <v>7851</v>
      </c>
      <c r="M23" s="1912">
        <v>19</v>
      </c>
      <c r="N23" s="1913">
        <v>3</v>
      </c>
    </row>
    <row r="24" spans="2:14" ht="17.25" thickBot="1">
      <c r="B24" s="1602" t="s">
        <v>6503</v>
      </c>
      <c r="C24" s="1603" t="s">
        <v>7851</v>
      </c>
      <c r="D24" s="1735">
        <v>420</v>
      </c>
      <c r="E24" s="1603" t="s">
        <v>7851</v>
      </c>
      <c r="F24" s="1735">
        <v>16</v>
      </c>
      <c r="G24" s="1914">
        <v>4</v>
      </c>
      <c r="I24" s="1602" t="s">
        <v>6504</v>
      </c>
      <c r="J24" s="1603" t="s">
        <v>7851</v>
      </c>
      <c r="K24" s="1735">
        <v>340</v>
      </c>
      <c r="L24" s="1603" t="s">
        <v>7927</v>
      </c>
      <c r="M24" s="1735">
        <v>19</v>
      </c>
      <c r="N24" s="1914">
        <v>4</v>
      </c>
    </row>
    <row r="25" spans="2:14" ht="17.25" thickBot="1">
      <c r="J25" s="1615" t="s">
        <v>7933</v>
      </c>
      <c r="K25" s="1616" t="s">
        <v>7934</v>
      </c>
      <c r="L25" s="1616"/>
    </row>
    <row r="26" spans="2:14" ht="17.25" thickBot="1">
      <c r="B26" s="1581" t="s">
        <v>7852</v>
      </c>
      <c r="C26" s="1582" t="s">
        <v>7853</v>
      </c>
      <c r="D26" s="1583" t="s">
        <v>7870</v>
      </c>
      <c r="E26" s="1583" t="s">
        <v>7855</v>
      </c>
      <c r="F26" s="1583" t="s">
        <v>7860</v>
      </c>
      <c r="G26" s="1584" t="s">
        <v>7856</v>
      </c>
      <c r="I26" s="1581" t="s">
        <v>7852</v>
      </c>
      <c r="J26" s="1582" t="s">
        <v>7883</v>
      </c>
      <c r="K26" s="1583" t="s">
        <v>7935</v>
      </c>
      <c r="L26" s="1583" t="s">
        <v>7855</v>
      </c>
      <c r="M26" s="1583" t="s">
        <v>7860</v>
      </c>
      <c r="N26" s="1584" t="s">
        <v>6239</v>
      </c>
    </row>
    <row r="27" spans="2:14">
      <c r="B27" s="1597" t="s">
        <v>7936</v>
      </c>
      <c r="C27" s="1598">
        <v>150</v>
      </c>
      <c r="D27" s="1599">
        <v>220</v>
      </c>
      <c r="E27" s="1902">
        <v>13</v>
      </c>
      <c r="F27" s="1599">
        <v>9</v>
      </c>
      <c r="G27" s="1600">
        <v>1</v>
      </c>
      <c r="I27" s="1597" t="s">
        <v>7937</v>
      </c>
      <c r="J27" s="1612" t="s">
        <v>7938</v>
      </c>
      <c r="K27" s="1612" t="s">
        <v>7938</v>
      </c>
      <c r="L27" s="1902">
        <v>9</v>
      </c>
      <c r="M27" s="1599">
        <v>10</v>
      </c>
      <c r="N27" s="1600">
        <v>1</v>
      </c>
    </row>
    <row r="28" spans="2:14">
      <c r="B28" s="1597" t="s">
        <v>6505</v>
      </c>
      <c r="C28" s="1910">
        <v>160</v>
      </c>
      <c r="D28" s="1912">
        <v>236</v>
      </c>
      <c r="E28" s="1902">
        <v>13</v>
      </c>
      <c r="F28" s="1599">
        <v>9</v>
      </c>
      <c r="G28" s="1913">
        <v>1</v>
      </c>
      <c r="I28" s="1597" t="s">
        <v>6506</v>
      </c>
      <c r="J28" s="1613" t="s">
        <v>7939</v>
      </c>
      <c r="K28" s="1613" t="s">
        <v>7940</v>
      </c>
      <c r="L28" s="1902">
        <v>10</v>
      </c>
      <c r="M28" s="1912">
        <v>10</v>
      </c>
      <c r="N28" s="1913">
        <v>1</v>
      </c>
    </row>
    <row r="29" spans="2:14">
      <c r="B29" s="1597" t="s">
        <v>6507</v>
      </c>
      <c r="C29" s="1910">
        <v>170</v>
      </c>
      <c r="D29" s="1912">
        <v>252</v>
      </c>
      <c r="E29" s="1902">
        <v>12</v>
      </c>
      <c r="F29" s="1599">
        <v>9</v>
      </c>
      <c r="G29" s="1913">
        <v>1</v>
      </c>
      <c r="I29" s="1597" t="s">
        <v>6508</v>
      </c>
      <c r="J29" s="1613" t="s">
        <v>7941</v>
      </c>
      <c r="K29" s="1613" t="s">
        <v>7941</v>
      </c>
      <c r="L29" s="1902">
        <v>10</v>
      </c>
      <c r="M29" s="1912">
        <v>11</v>
      </c>
      <c r="N29" s="1913">
        <v>1</v>
      </c>
    </row>
    <row r="30" spans="2:14">
      <c r="B30" s="1597" t="s">
        <v>6509</v>
      </c>
      <c r="C30" s="1910">
        <v>180</v>
      </c>
      <c r="D30" s="1912">
        <v>268</v>
      </c>
      <c r="E30" s="1902">
        <v>12</v>
      </c>
      <c r="F30" s="1599">
        <v>9</v>
      </c>
      <c r="G30" s="1913">
        <v>1</v>
      </c>
      <c r="I30" s="1597" t="s">
        <v>6510</v>
      </c>
      <c r="J30" s="1613" t="s">
        <v>7942</v>
      </c>
      <c r="K30" s="1613" t="s">
        <v>7943</v>
      </c>
      <c r="L30" s="1902">
        <v>12</v>
      </c>
      <c r="M30" s="1912">
        <v>11</v>
      </c>
      <c r="N30" s="1913">
        <v>1</v>
      </c>
    </row>
    <row r="31" spans="2:14">
      <c r="B31" s="1597" t="s">
        <v>6511</v>
      </c>
      <c r="C31" s="1910">
        <v>190</v>
      </c>
      <c r="D31" s="1912">
        <v>284</v>
      </c>
      <c r="E31" s="1902">
        <v>10</v>
      </c>
      <c r="F31" s="1599">
        <v>9</v>
      </c>
      <c r="G31" s="1913">
        <v>1</v>
      </c>
      <c r="I31" s="1597" t="s">
        <v>6512</v>
      </c>
      <c r="J31" s="1613" t="s">
        <v>7944</v>
      </c>
      <c r="K31" s="1613" t="s">
        <v>7944</v>
      </c>
      <c r="L31" s="1902">
        <v>12</v>
      </c>
      <c r="M31" s="1912">
        <v>12</v>
      </c>
      <c r="N31" s="1913">
        <v>1</v>
      </c>
    </row>
    <row r="32" spans="2:14">
      <c r="B32" s="1597" t="s">
        <v>6513</v>
      </c>
      <c r="C32" s="1910">
        <v>200</v>
      </c>
      <c r="D32" s="1912">
        <v>300</v>
      </c>
      <c r="E32" s="1902">
        <v>10</v>
      </c>
      <c r="F32" s="1599">
        <v>9</v>
      </c>
      <c r="G32" s="1913">
        <v>1</v>
      </c>
      <c r="I32" s="1597" t="s">
        <v>6514</v>
      </c>
      <c r="J32" s="1613" t="s">
        <v>7945</v>
      </c>
      <c r="K32" s="1613" t="s">
        <v>7945</v>
      </c>
      <c r="L32" s="1902">
        <v>13</v>
      </c>
      <c r="M32" s="1912">
        <v>12</v>
      </c>
      <c r="N32" s="1913">
        <v>1</v>
      </c>
    </row>
    <row r="33" spans="2:14">
      <c r="B33" s="1597" t="s">
        <v>6515</v>
      </c>
      <c r="C33" s="1910">
        <v>210</v>
      </c>
      <c r="D33" s="1912">
        <v>316</v>
      </c>
      <c r="E33" s="1902">
        <v>9</v>
      </c>
      <c r="F33" s="1599">
        <v>9</v>
      </c>
      <c r="G33" s="1913">
        <v>1</v>
      </c>
      <c r="I33" s="1597" t="s">
        <v>6516</v>
      </c>
      <c r="J33" s="1613" t="s">
        <v>7946</v>
      </c>
      <c r="K33" s="1613" t="s">
        <v>7947</v>
      </c>
      <c r="L33" s="1902">
        <v>13</v>
      </c>
      <c r="M33" s="1912">
        <v>13</v>
      </c>
      <c r="N33" s="1913">
        <v>1</v>
      </c>
    </row>
    <row r="34" spans="2:14">
      <c r="B34" s="1597" t="s">
        <v>6517</v>
      </c>
      <c r="C34" s="1910" t="s">
        <v>7851</v>
      </c>
      <c r="D34" s="1912">
        <v>340</v>
      </c>
      <c r="E34" s="1910" t="s">
        <v>7851</v>
      </c>
      <c r="F34" s="1599">
        <v>9</v>
      </c>
      <c r="G34" s="1913">
        <v>2</v>
      </c>
      <c r="I34" s="1597" t="s">
        <v>6518</v>
      </c>
      <c r="J34" s="1910" t="s">
        <v>7851</v>
      </c>
      <c r="K34" s="1613" t="s">
        <v>7948</v>
      </c>
      <c r="L34" s="1910" t="s">
        <v>7927</v>
      </c>
      <c r="M34" s="1912">
        <v>13</v>
      </c>
      <c r="N34" s="1913">
        <v>2</v>
      </c>
    </row>
    <row r="35" spans="2:14">
      <c r="B35" s="1597" t="s">
        <v>6519</v>
      </c>
      <c r="C35" s="1910" t="s">
        <v>7876</v>
      </c>
      <c r="D35" s="1912">
        <v>380</v>
      </c>
      <c r="E35" s="1910" t="s">
        <v>7927</v>
      </c>
      <c r="F35" s="1599">
        <v>9</v>
      </c>
      <c r="G35" s="1913">
        <v>3</v>
      </c>
      <c r="I35" s="1597" t="s">
        <v>6520</v>
      </c>
      <c r="J35" s="1910" t="s">
        <v>7851</v>
      </c>
      <c r="K35" s="1613" t="s">
        <v>7949</v>
      </c>
      <c r="L35" s="1910" t="s">
        <v>7851</v>
      </c>
      <c r="M35" s="1912">
        <v>14</v>
      </c>
      <c r="N35" s="1913">
        <v>3</v>
      </c>
    </row>
    <row r="36" spans="2:14" ht="17.25" thickBot="1">
      <c r="B36" s="1602" t="s">
        <v>6521</v>
      </c>
      <c r="C36" s="1603" t="s">
        <v>7851</v>
      </c>
      <c r="D36" s="1735">
        <v>450</v>
      </c>
      <c r="E36" s="1603" t="s">
        <v>7851</v>
      </c>
      <c r="F36" s="1735">
        <v>9</v>
      </c>
      <c r="G36" s="1914">
        <v>4</v>
      </c>
      <c r="I36" s="1602" t="s">
        <v>6522</v>
      </c>
      <c r="J36" s="1603" t="s">
        <v>7851</v>
      </c>
      <c r="K36" s="1614" t="s">
        <v>7950</v>
      </c>
      <c r="L36" s="1603" t="s">
        <v>5365</v>
      </c>
      <c r="M36" s="1735">
        <v>14</v>
      </c>
      <c r="N36" s="1914">
        <v>4</v>
      </c>
    </row>
    <row r="37" spans="2:14" ht="17.25" thickBot="1"/>
    <row r="38" spans="2:14" ht="17.25" thickBot="1">
      <c r="B38" s="1581" t="s">
        <v>7852</v>
      </c>
      <c r="C38" s="1582" t="s">
        <v>7853</v>
      </c>
      <c r="D38" s="1583" t="s">
        <v>7854</v>
      </c>
      <c r="E38" s="1583" t="s">
        <v>7855</v>
      </c>
      <c r="F38" s="1583" t="s">
        <v>7872</v>
      </c>
      <c r="G38" s="1584" t="s">
        <v>7856</v>
      </c>
      <c r="I38" s="1581" t="s">
        <v>7852</v>
      </c>
      <c r="J38" s="1582" t="s">
        <v>7853</v>
      </c>
      <c r="K38" s="1583" t="s">
        <v>7854</v>
      </c>
      <c r="L38" s="1583" t="s">
        <v>7855</v>
      </c>
      <c r="M38" s="1583" t="s">
        <v>7860</v>
      </c>
      <c r="N38" s="1584" t="s">
        <v>7915</v>
      </c>
    </row>
    <row r="39" spans="2:14">
      <c r="B39" s="1597" t="s">
        <v>7951</v>
      </c>
      <c r="C39" s="1598">
        <v>100</v>
      </c>
      <c r="D39" s="1599">
        <v>150</v>
      </c>
      <c r="E39" s="1902">
        <v>12</v>
      </c>
      <c r="F39" s="1599">
        <v>11</v>
      </c>
      <c r="G39" s="1600">
        <v>1</v>
      </c>
      <c r="I39" s="1597" t="s">
        <v>7952</v>
      </c>
      <c r="J39" s="1598">
        <v>150</v>
      </c>
      <c r="K39" s="1599">
        <v>170</v>
      </c>
      <c r="L39" s="1916">
        <v>12</v>
      </c>
      <c r="M39" s="1599">
        <v>16</v>
      </c>
      <c r="N39" s="1600">
        <v>1</v>
      </c>
    </row>
    <row r="40" spans="2:14">
      <c r="B40" s="1597" t="s">
        <v>6523</v>
      </c>
      <c r="C40" s="1910">
        <v>225</v>
      </c>
      <c r="D40" s="1912">
        <v>250</v>
      </c>
      <c r="E40" s="1902">
        <v>12</v>
      </c>
      <c r="F40" s="1912">
        <v>12</v>
      </c>
      <c r="G40" s="1913">
        <v>1</v>
      </c>
      <c r="I40" s="1597" t="s">
        <v>6524</v>
      </c>
      <c r="J40" s="1910">
        <v>165</v>
      </c>
      <c r="K40" s="1912">
        <v>180</v>
      </c>
      <c r="L40" s="1916">
        <v>12</v>
      </c>
      <c r="M40" s="1912">
        <v>16</v>
      </c>
      <c r="N40" s="1913">
        <v>1</v>
      </c>
    </row>
    <row r="41" spans="2:14">
      <c r="B41" s="1597" t="s">
        <v>6525</v>
      </c>
      <c r="C41" s="1910">
        <v>350</v>
      </c>
      <c r="D41" s="1912">
        <v>400</v>
      </c>
      <c r="E41" s="1902">
        <v>13</v>
      </c>
      <c r="F41" s="1912">
        <v>13</v>
      </c>
      <c r="G41" s="1913">
        <v>1</v>
      </c>
      <c r="I41" s="1597" t="s">
        <v>6526</v>
      </c>
      <c r="J41" s="1910">
        <v>180</v>
      </c>
      <c r="K41" s="1912">
        <v>190</v>
      </c>
      <c r="L41" s="1916">
        <v>13</v>
      </c>
      <c r="M41" s="1912">
        <v>17</v>
      </c>
      <c r="N41" s="1913">
        <v>1</v>
      </c>
    </row>
    <row r="42" spans="2:14">
      <c r="B42" s="1597" t="s">
        <v>6527</v>
      </c>
      <c r="C42" s="1910">
        <v>475</v>
      </c>
      <c r="D42" s="1912">
        <v>550</v>
      </c>
      <c r="E42" s="1902">
        <v>14</v>
      </c>
      <c r="F42" s="1912">
        <v>14</v>
      </c>
      <c r="G42" s="1913">
        <v>1</v>
      </c>
      <c r="I42" s="1597" t="s">
        <v>6528</v>
      </c>
      <c r="J42" s="1910">
        <v>195</v>
      </c>
      <c r="K42" s="1912">
        <v>200</v>
      </c>
      <c r="L42" s="1916">
        <v>13</v>
      </c>
      <c r="M42" s="1912">
        <v>17</v>
      </c>
      <c r="N42" s="1913">
        <v>1</v>
      </c>
    </row>
    <row r="43" spans="2:14">
      <c r="B43" s="1597" t="s">
        <v>6529</v>
      </c>
      <c r="C43" s="1910">
        <v>600</v>
      </c>
      <c r="D43" s="1912">
        <v>700</v>
      </c>
      <c r="E43" s="1902">
        <v>14</v>
      </c>
      <c r="F43" s="1912">
        <v>15</v>
      </c>
      <c r="G43" s="1913">
        <v>1</v>
      </c>
      <c r="I43" s="1597" t="s">
        <v>6530</v>
      </c>
      <c r="J43" s="1910">
        <v>210</v>
      </c>
      <c r="K43" s="1912">
        <v>210</v>
      </c>
      <c r="L43" s="1916">
        <v>14</v>
      </c>
      <c r="M43" s="1912">
        <v>18</v>
      </c>
      <c r="N43" s="1913">
        <v>1</v>
      </c>
    </row>
    <row r="44" spans="2:14">
      <c r="B44" s="1597" t="s">
        <v>6531</v>
      </c>
      <c r="C44" s="1910">
        <v>725</v>
      </c>
      <c r="D44" s="1912">
        <v>800</v>
      </c>
      <c r="E44" s="1902">
        <v>15</v>
      </c>
      <c r="F44" s="1912">
        <v>16</v>
      </c>
      <c r="G44" s="1913">
        <v>1</v>
      </c>
      <c r="I44" s="1597" t="s">
        <v>6532</v>
      </c>
      <c r="J44" s="1910">
        <v>225</v>
      </c>
      <c r="K44" s="1912">
        <v>220</v>
      </c>
      <c r="L44" s="1916">
        <v>14</v>
      </c>
      <c r="M44" s="1912">
        <v>18</v>
      </c>
      <c r="N44" s="1913">
        <v>1</v>
      </c>
    </row>
    <row r="45" spans="2:14">
      <c r="B45" s="1597" t="s">
        <v>6533</v>
      </c>
      <c r="C45" s="1910">
        <v>850</v>
      </c>
      <c r="D45" s="1912">
        <v>900</v>
      </c>
      <c r="E45" s="1902">
        <v>16</v>
      </c>
      <c r="F45" s="1912">
        <v>17</v>
      </c>
      <c r="G45" s="1913">
        <v>1</v>
      </c>
      <c r="I45" s="1597" t="s">
        <v>6534</v>
      </c>
      <c r="J45" s="1910">
        <v>240</v>
      </c>
      <c r="K45" s="1912">
        <v>230</v>
      </c>
      <c r="L45" s="1916">
        <v>15</v>
      </c>
      <c r="M45" s="1912">
        <v>19</v>
      </c>
      <c r="N45" s="1913">
        <v>1</v>
      </c>
    </row>
    <row r="46" spans="2:14">
      <c r="B46" s="1597" t="s">
        <v>6535</v>
      </c>
      <c r="C46" s="1910" t="s">
        <v>7851</v>
      </c>
      <c r="D46" s="1912">
        <v>1050</v>
      </c>
      <c r="E46" s="1910" t="s">
        <v>5365</v>
      </c>
      <c r="F46" s="1912">
        <v>18</v>
      </c>
      <c r="G46" s="1913">
        <v>2</v>
      </c>
      <c r="I46" s="1597" t="s">
        <v>6536</v>
      </c>
      <c r="J46" s="1910" t="s">
        <v>7876</v>
      </c>
      <c r="K46" s="1912">
        <v>240</v>
      </c>
      <c r="L46" s="1910" t="s">
        <v>7851</v>
      </c>
      <c r="M46" s="1912">
        <v>19</v>
      </c>
      <c r="N46" s="1913">
        <v>2</v>
      </c>
    </row>
    <row r="47" spans="2:14">
      <c r="B47" s="1597" t="s">
        <v>6537</v>
      </c>
      <c r="C47" s="1910" t="s">
        <v>7851</v>
      </c>
      <c r="D47" s="1912">
        <v>1200</v>
      </c>
      <c r="E47" s="1910" t="s">
        <v>7851</v>
      </c>
      <c r="F47" s="1912">
        <v>19</v>
      </c>
      <c r="G47" s="1913">
        <v>3</v>
      </c>
      <c r="I47" s="1597" t="s">
        <v>6538</v>
      </c>
      <c r="J47" s="1910" t="s">
        <v>7851</v>
      </c>
      <c r="K47" s="1912">
        <v>250</v>
      </c>
      <c r="L47" s="1910" t="s">
        <v>7851</v>
      </c>
      <c r="M47" s="1912">
        <v>20</v>
      </c>
      <c r="N47" s="1913">
        <v>3</v>
      </c>
    </row>
    <row r="48" spans="2:14" ht="17.25" thickBot="1">
      <c r="B48" s="1602" t="s">
        <v>6539</v>
      </c>
      <c r="C48" s="1603" t="s">
        <v>7851</v>
      </c>
      <c r="D48" s="1735">
        <v>1400</v>
      </c>
      <c r="E48" s="1603" t="s">
        <v>7851</v>
      </c>
      <c r="F48" s="1735">
        <v>20</v>
      </c>
      <c r="G48" s="1914">
        <v>4</v>
      </c>
      <c r="I48" s="1602" t="s">
        <v>6540</v>
      </c>
      <c r="J48" s="1603" t="s">
        <v>7851</v>
      </c>
      <c r="K48" s="1735">
        <v>260</v>
      </c>
      <c r="L48" s="1603" t="s">
        <v>7851</v>
      </c>
      <c r="M48" s="1735">
        <v>20</v>
      </c>
      <c r="N48" s="1914">
        <v>4</v>
      </c>
    </row>
    <row r="49" spans="2:14" ht="17.25" thickBot="1">
      <c r="F49" s="81"/>
    </row>
    <row r="50" spans="2:14" ht="17.25" thickBot="1">
      <c r="B50" s="1581" t="s">
        <v>7852</v>
      </c>
      <c r="C50" s="1582" t="s">
        <v>7853</v>
      </c>
      <c r="D50" s="1583" t="s">
        <v>7854</v>
      </c>
      <c r="E50" s="1583" t="s">
        <v>7855</v>
      </c>
      <c r="F50" s="1583" t="s">
        <v>7860</v>
      </c>
      <c r="G50" s="1584" t="s">
        <v>7856</v>
      </c>
      <c r="I50" s="1581" t="s">
        <v>7852</v>
      </c>
      <c r="J50" s="1582" t="s">
        <v>7913</v>
      </c>
      <c r="K50" s="1583" t="s">
        <v>7854</v>
      </c>
      <c r="L50" s="1583" t="s">
        <v>7914</v>
      </c>
      <c r="M50" s="1583" t="s">
        <v>7860</v>
      </c>
      <c r="N50" s="1584" t="s">
        <v>7915</v>
      </c>
    </row>
    <row r="51" spans="2:14">
      <c r="B51" s="1597" t="s">
        <v>7953</v>
      </c>
      <c r="C51" s="1598">
        <v>170</v>
      </c>
      <c r="D51" s="1599">
        <v>250</v>
      </c>
      <c r="E51" s="1909">
        <v>15</v>
      </c>
      <c r="F51" s="1599">
        <v>11</v>
      </c>
      <c r="G51" s="1600">
        <v>1</v>
      </c>
      <c r="I51" s="1597" t="s">
        <v>7954</v>
      </c>
      <c r="J51" s="1598" t="s">
        <v>7851</v>
      </c>
      <c r="K51" s="1599" t="s">
        <v>7927</v>
      </c>
      <c r="L51" s="1916">
        <v>15</v>
      </c>
      <c r="M51" s="1599">
        <v>16</v>
      </c>
      <c r="N51" s="1600">
        <v>1</v>
      </c>
    </row>
    <row r="52" spans="2:14">
      <c r="B52" s="1597" t="s">
        <v>6541</v>
      </c>
      <c r="C52" s="1910">
        <v>205</v>
      </c>
      <c r="D52" s="1912">
        <v>275</v>
      </c>
      <c r="E52" s="1909">
        <v>15</v>
      </c>
      <c r="F52" s="1599">
        <v>11</v>
      </c>
      <c r="G52" s="1913">
        <v>1</v>
      </c>
      <c r="I52" s="1597" t="s">
        <v>6542</v>
      </c>
      <c r="J52" s="1910" t="s">
        <v>7851</v>
      </c>
      <c r="K52" s="1912" t="s">
        <v>7927</v>
      </c>
      <c r="L52" s="1902">
        <v>15</v>
      </c>
      <c r="M52" s="1912">
        <v>16</v>
      </c>
      <c r="N52" s="1913">
        <v>1</v>
      </c>
    </row>
    <row r="53" spans="2:14">
      <c r="B53" s="1597" t="s">
        <v>6543</v>
      </c>
      <c r="C53" s="1910">
        <v>240</v>
      </c>
      <c r="D53" s="1912">
        <v>300</v>
      </c>
      <c r="E53" s="1909">
        <v>15</v>
      </c>
      <c r="F53" s="1599">
        <v>11</v>
      </c>
      <c r="G53" s="1913">
        <v>1</v>
      </c>
      <c r="I53" s="1597" t="s">
        <v>6544</v>
      </c>
      <c r="J53" s="1910" t="s">
        <v>7851</v>
      </c>
      <c r="K53" s="1912" t="s">
        <v>7851</v>
      </c>
      <c r="L53" s="1902">
        <v>14</v>
      </c>
      <c r="M53" s="1912">
        <v>17</v>
      </c>
      <c r="N53" s="1913">
        <v>1</v>
      </c>
    </row>
    <row r="54" spans="2:14">
      <c r="B54" s="1597" t="s">
        <v>6545</v>
      </c>
      <c r="C54" s="1910">
        <v>275</v>
      </c>
      <c r="D54" s="1912">
        <v>325</v>
      </c>
      <c r="E54" s="1909">
        <v>15</v>
      </c>
      <c r="F54" s="1599">
        <v>11</v>
      </c>
      <c r="G54" s="1913">
        <v>1</v>
      </c>
      <c r="I54" s="1597" t="s">
        <v>6546</v>
      </c>
      <c r="J54" s="1910" t="s">
        <v>7851</v>
      </c>
      <c r="K54" s="1912" t="s">
        <v>7927</v>
      </c>
      <c r="L54" s="1902">
        <v>14</v>
      </c>
      <c r="M54" s="1912">
        <v>17</v>
      </c>
      <c r="N54" s="1913">
        <v>1</v>
      </c>
    </row>
    <row r="55" spans="2:14">
      <c r="B55" s="1597" t="s">
        <v>6547</v>
      </c>
      <c r="C55" s="1910">
        <v>310</v>
      </c>
      <c r="D55" s="1912">
        <v>350</v>
      </c>
      <c r="E55" s="1909">
        <v>15</v>
      </c>
      <c r="F55" s="1599">
        <v>11</v>
      </c>
      <c r="G55" s="1913">
        <v>1</v>
      </c>
      <c r="I55" s="1597" t="s">
        <v>6548</v>
      </c>
      <c r="J55" s="1910" t="s">
        <v>7851</v>
      </c>
      <c r="K55" s="1912" t="s">
        <v>7851</v>
      </c>
      <c r="L55" s="1902">
        <v>13</v>
      </c>
      <c r="M55" s="1912">
        <v>18</v>
      </c>
      <c r="N55" s="1913">
        <v>1</v>
      </c>
    </row>
    <row r="56" spans="2:14">
      <c r="B56" s="1597" t="s">
        <v>6549</v>
      </c>
      <c r="C56" s="1910">
        <v>345</v>
      </c>
      <c r="D56" s="1912">
        <v>375</v>
      </c>
      <c r="E56" s="1909">
        <v>15</v>
      </c>
      <c r="F56" s="1599">
        <v>11</v>
      </c>
      <c r="G56" s="1913">
        <v>1</v>
      </c>
      <c r="I56" s="1597" t="s">
        <v>6550</v>
      </c>
      <c r="J56" s="1910" t="s">
        <v>7851</v>
      </c>
      <c r="K56" s="1912" t="s">
        <v>7851</v>
      </c>
      <c r="L56" s="1902">
        <v>13</v>
      </c>
      <c r="M56" s="1912">
        <v>18</v>
      </c>
      <c r="N56" s="1913">
        <v>1</v>
      </c>
    </row>
    <row r="57" spans="2:14">
      <c r="B57" s="1597" t="s">
        <v>6551</v>
      </c>
      <c r="C57" s="1910">
        <v>380</v>
      </c>
      <c r="D57" s="1912">
        <v>400</v>
      </c>
      <c r="E57" s="1909">
        <v>15</v>
      </c>
      <c r="F57" s="1599">
        <v>11</v>
      </c>
      <c r="G57" s="1913">
        <v>1</v>
      </c>
      <c r="I57" s="1597" t="s">
        <v>6552</v>
      </c>
      <c r="J57" s="1910" t="s">
        <v>7927</v>
      </c>
      <c r="K57" s="1912" t="s">
        <v>7851</v>
      </c>
      <c r="L57" s="1902">
        <v>12</v>
      </c>
      <c r="M57" s="1912">
        <v>19</v>
      </c>
      <c r="N57" s="1913">
        <v>1</v>
      </c>
    </row>
    <row r="58" spans="2:14">
      <c r="B58" s="1597" t="s">
        <v>6553</v>
      </c>
      <c r="C58" s="1910" t="s">
        <v>7927</v>
      </c>
      <c r="D58" s="1912">
        <v>440</v>
      </c>
      <c r="E58" s="1910" t="s">
        <v>7851</v>
      </c>
      <c r="F58" s="1599">
        <v>11</v>
      </c>
      <c r="G58" s="1913">
        <v>2</v>
      </c>
      <c r="I58" s="1597" t="s">
        <v>6554</v>
      </c>
      <c r="J58" s="1910" t="s">
        <v>7851</v>
      </c>
      <c r="K58" s="1912" t="s">
        <v>7851</v>
      </c>
      <c r="L58" s="1910" t="s">
        <v>7851</v>
      </c>
      <c r="M58" s="1912">
        <v>19</v>
      </c>
      <c r="N58" s="1913">
        <v>2</v>
      </c>
    </row>
    <row r="59" spans="2:14">
      <c r="B59" s="1597" t="s">
        <v>6555</v>
      </c>
      <c r="C59" s="1910" t="s">
        <v>7851</v>
      </c>
      <c r="D59" s="1912">
        <v>490</v>
      </c>
      <c r="E59" s="1910" t="s">
        <v>7851</v>
      </c>
      <c r="F59" s="1599">
        <v>11</v>
      </c>
      <c r="G59" s="1913">
        <v>3</v>
      </c>
      <c r="I59" s="1597" t="s">
        <v>6556</v>
      </c>
      <c r="J59" s="1910" t="s">
        <v>7851</v>
      </c>
      <c r="K59" s="1912" t="s">
        <v>7851</v>
      </c>
      <c r="L59" s="1910" t="s">
        <v>7851</v>
      </c>
      <c r="M59" s="1912">
        <v>20</v>
      </c>
      <c r="N59" s="1913">
        <v>3</v>
      </c>
    </row>
    <row r="60" spans="2:14" ht="17.25" thickBot="1">
      <c r="B60" s="1602" t="s">
        <v>6557</v>
      </c>
      <c r="C60" s="1603" t="s">
        <v>7851</v>
      </c>
      <c r="D60" s="1735">
        <v>550</v>
      </c>
      <c r="E60" s="1603" t="s">
        <v>7851</v>
      </c>
      <c r="F60" s="1617">
        <v>11</v>
      </c>
      <c r="G60" s="1914">
        <v>4</v>
      </c>
      <c r="I60" s="1602" t="s">
        <v>6558</v>
      </c>
      <c r="J60" s="1603" t="s">
        <v>7851</v>
      </c>
      <c r="K60" s="1735" t="s">
        <v>7851</v>
      </c>
      <c r="L60" s="1603" t="s">
        <v>7851</v>
      </c>
      <c r="M60" s="1735">
        <v>20</v>
      </c>
      <c r="N60" s="1914">
        <v>4</v>
      </c>
    </row>
    <row r="61" spans="2:14" ht="17.25" thickBot="1"/>
    <row r="62" spans="2:14" ht="17.25" thickBot="1">
      <c r="B62" s="1581" t="s">
        <v>7852</v>
      </c>
      <c r="C62" s="1582" t="s">
        <v>7853</v>
      </c>
      <c r="D62" s="1583" t="s">
        <v>7854</v>
      </c>
      <c r="E62" s="1583" t="s">
        <v>7855</v>
      </c>
      <c r="F62" s="1583" t="s">
        <v>7860</v>
      </c>
      <c r="G62" s="1584" t="s">
        <v>7856</v>
      </c>
      <c r="I62" s="1581" t="s">
        <v>7852</v>
      </c>
      <c r="J62" s="1582" t="s">
        <v>7853</v>
      </c>
      <c r="K62" s="1583" t="s">
        <v>7854</v>
      </c>
      <c r="L62" s="1583" t="s">
        <v>7855</v>
      </c>
      <c r="M62" s="1583" t="s">
        <v>7860</v>
      </c>
      <c r="N62" s="1584" t="s">
        <v>7856</v>
      </c>
    </row>
    <row r="63" spans="2:14">
      <c r="B63" s="1597" t="s">
        <v>7955</v>
      </c>
      <c r="C63" s="1598">
        <v>145</v>
      </c>
      <c r="D63" s="1599">
        <v>150</v>
      </c>
      <c r="E63" s="1909">
        <v>10</v>
      </c>
      <c r="F63" s="1599">
        <v>10</v>
      </c>
      <c r="G63" s="1600">
        <v>1</v>
      </c>
      <c r="I63" s="1597" t="s">
        <v>7956</v>
      </c>
      <c r="J63" s="1598">
        <v>180</v>
      </c>
      <c r="K63" s="1599">
        <v>220</v>
      </c>
      <c r="L63" s="1902">
        <v>15</v>
      </c>
      <c r="M63" s="1599">
        <v>12</v>
      </c>
      <c r="N63" s="1600">
        <v>1</v>
      </c>
    </row>
    <row r="64" spans="2:14">
      <c r="B64" s="1597" t="s">
        <v>6559</v>
      </c>
      <c r="C64" s="1910">
        <v>155</v>
      </c>
      <c r="D64" s="1912">
        <v>165</v>
      </c>
      <c r="E64" s="1909">
        <v>11</v>
      </c>
      <c r="F64" s="1912">
        <v>11</v>
      </c>
      <c r="G64" s="1913">
        <v>1</v>
      </c>
      <c r="I64" s="1597" t="s">
        <v>6560</v>
      </c>
      <c r="J64" s="1910">
        <v>200</v>
      </c>
      <c r="K64" s="1912">
        <v>260</v>
      </c>
      <c r="L64" s="1902">
        <v>15</v>
      </c>
      <c r="M64" s="1599">
        <v>12</v>
      </c>
      <c r="N64" s="1913">
        <v>1</v>
      </c>
    </row>
    <row r="65" spans="2:14">
      <c r="B65" s="1597" t="s">
        <v>6561</v>
      </c>
      <c r="C65" s="1910">
        <v>165</v>
      </c>
      <c r="D65" s="1912">
        <v>185</v>
      </c>
      <c r="E65" s="1909">
        <v>12</v>
      </c>
      <c r="F65" s="1912">
        <v>12</v>
      </c>
      <c r="G65" s="1913">
        <v>1</v>
      </c>
      <c r="I65" s="1597" t="s">
        <v>6562</v>
      </c>
      <c r="J65" s="1910">
        <v>220</v>
      </c>
      <c r="K65" s="1912">
        <v>270</v>
      </c>
      <c r="L65" s="1902">
        <v>15</v>
      </c>
      <c r="M65" s="1599">
        <v>12</v>
      </c>
      <c r="N65" s="1913">
        <v>1</v>
      </c>
    </row>
    <row r="66" spans="2:14">
      <c r="B66" s="1597" t="s">
        <v>6563</v>
      </c>
      <c r="C66" s="1910">
        <v>175</v>
      </c>
      <c r="D66" s="1912">
        <v>195</v>
      </c>
      <c r="E66" s="1909">
        <v>12</v>
      </c>
      <c r="F66" s="1912">
        <v>13</v>
      </c>
      <c r="G66" s="1913">
        <v>1</v>
      </c>
      <c r="I66" s="1597" t="s">
        <v>6564</v>
      </c>
      <c r="J66" s="1910">
        <v>240</v>
      </c>
      <c r="K66" s="1912">
        <v>280</v>
      </c>
      <c r="L66" s="1902">
        <v>15</v>
      </c>
      <c r="M66" s="1599">
        <v>12</v>
      </c>
      <c r="N66" s="1913">
        <v>1</v>
      </c>
    </row>
    <row r="67" spans="2:14">
      <c r="B67" s="1597" t="s">
        <v>6565</v>
      </c>
      <c r="C67" s="1910">
        <v>185</v>
      </c>
      <c r="D67" s="1912">
        <v>205</v>
      </c>
      <c r="E67" s="1909">
        <v>13</v>
      </c>
      <c r="F67" s="1912">
        <v>14</v>
      </c>
      <c r="G67" s="1913">
        <v>1</v>
      </c>
      <c r="I67" s="1597" t="s">
        <v>6566</v>
      </c>
      <c r="J67" s="1910">
        <v>260</v>
      </c>
      <c r="K67" s="1912">
        <v>300</v>
      </c>
      <c r="L67" s="1902">
        <v>15</v>
      </c>
      <c r="M67" s="1599">
        <v>12</v>
      </c>
      <c r="N67" s="1913">
        <v>1</v>
      </c>
    </row>
    <row r="68" spans="2:14">
      <c r="B68" s="1597" t="s">
        <v>6567</v>
      </c>
      <c r="C68" s="1910">
        <v>195</v>
      </c>
      <c r="D68" s="1912">
        <v>215</v>
      </c>
      <c r="E68" s="1909">
        <v>14</v>
      </c>
      <c r="F68" s="1912">
        <v>15</v>
      </c>
      <c r="G68" s="1913">
        <v>1</v>
      </c>
      <c r="I68" s="1597" t="s">
        <v>6568</v>
      </c>
      <c r="J68" s="1910">
        <v>280</v>
      </c>
      <c r="K68" s="1912">
        <v>320</v>
      </c>
      <c r="L68" s="1902">
        <v>15</v>
      </c>
      <c r="M68" s="1599">
        <v>12</v>
      </c>
      <c r="N68" s="1913">
        <v>1</v>
      </c>
    </row>
    <row r="69" spans="2:14">
      <c r="B69" s="1597" t="s">
        <v>6569</v>
      </c>
      <c r="C69" s="1910">
        <v>205</v>
      </c>
      <c r="D69" s="1912">
        <v>225</v>
      </c>
      <c r="E69" s="1909">
        <v>14</v>
      </c>
      <c r="F69" s="1912">
        <v>16</v>
      </c>
      <c r="G69" s="1913">
        <v>1</v>
      </c>
      <c r="I69" s="1597" t="s">
        <v>6570</v>
      </c>
      <c r="J69" s="1910">
        <v>300</v>
      </c>
      <c r="K69" s="1912">
        <v>340</v>
      </c>
      <c r="L69" s="1902">
        <v>15</v>
      </c>
      <c r="M69" s="1599">
        <v>12</v>
      </c>
      <c r="N69" s="1913">
        <v>1</v>
      </c>
    </row>
    <row r="70" spans="2:14">
      <c r="B70" s="1597" t="s">
        <v>6571</v>
      </c>
      <c r="C70" s="1910" t="s">
        <v>7851</v>
      </c>
      <c r="D70" s="1912">
        <v>250</v>
      </c>
      <c r="E70" s="1910" t="s">
        <v>7851</v>
      </c>
      <c r="F70" s="1912">
        <v>17</v>
      </c>
      <c r="G70" s="1913">
        <v>2</v>
      </c>
      <c r="I70" s="1597" t="s">
        <v>6572</v>
      </c>
      <c r="J70" s="1910" t="s">
        <v>7851</v>
      </c>
      <c r="K70" s="1912">
        <v>360</v>
      </c>
      <c r="L70" s="1910" t="s">
        <v>7851</v>
      </c>
      <c r="M70" s="1599">
        <v>12</v>
      </c>
      <c r="N70" s="1913">
        <v>2</v>
      </c>
    </row>
    <row r="71" spans="2:14">
      <c r="B71" s="1597" t="s">
        <v>6573</v>
      </c>
      <c r="C71" s="1910" t="s">
        <v>7851</v>
      </c>
      <c r="D71" s="1912">
        <v>280</v>
      </c>
      <c r="E71" s="1910" t="s">
        <v>7851</v>
      </c>
      <c r="F71" s="1912">
        <v>18</v>
      </c>
      <c r="G71" s="1913">
        <v>3</v>
      </c>
      <c r="I71" s="1597" t="s">
        <v>6574</v>
      </c>
      <c r="J71" s="1910" t="s">
        <v>7851</v>
      </c>
      <c r="K71" s="1912">
        <v>380</v>
      </c>
      <c r="L71" s="1910" t="s">
        <v>7851</v>
      </c>
      <c r="M71" s="1599">
        <v>12</v>
      </c>
      <c r="N71" s="1913">
        <v>3</v>
      </c>
    </row>
    <row r="72" spans="2:14" ht="17.25" thickBot="1">
      <c r="B72" s="1602" t="s">
        <v>6575</v>
      </c>
      <c r="C72" s="1603" t="s">
        <v>7851</v>
      </c>
      <c r="D72" s="1735">
        <v>320</v>
      </c>
      <c r="E72" s="1603" t="s">
        <v>7851</v>
      </c>
      <c r="F72" s="1735">
        <v>19</v>
      </c>
      <c r="G72" s="1914">
        <v>4</v>
      </c>
      <c r="I72" s="1602" t="s">
        <v>6576</v>
      </c>
      <c r="J72" s="1603" t="s">
        <v>7851</v>
      </c>
      <c r="K72" s="1735">
        <v>400</v>
      </c>
      <c r="L72" s="1603" t="s">
        <v>7851</v>
      </c>
      <c r="M72" s="1617">
        <v>12</v>
      </c>
      <c r="N72" s="1914">
        <v>4</v>
      </c>
    </row>
  </sheetData>
  <phoneticPr fontId="6" type="noConversion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53"/>
  <sheetViews>
    <sheetView zoomScaleNormal="100" workbookViewId="0">
      <selection activeCell="A3" sqref="A3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5546</v>
      </c>
      <c r="C2" s="3"/>
      <c r="D2" s="47"/>
      <c r="E2" s="7"/>
      <c r="H2" s="67"/>
    </row>
    <row r="3" spans="2:8" customFormat="1">
      <c r="D3" s="48" t="s">
        <v>5244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 t="s">
        <v>5267</v>
      </c>
      <c r="F6" s="24"/>
    </row>
    <row r="7" spans="2:8">
      <c r="B7" s="20"/>
      <c r="C7" s="21"/>
      <c r="D7" s="29"/>
      <c r="E7" s="162" t="s">
        <v>5551</v>
      </c>
      <c r="F7" s="24"/>
    </row>
    <row r="8" spans="2:8">
      <c r="B8" s="866"/>
      <c r="C8" s="1119"/>
      <c r="D8" s="29"/>
      <c r="E8" s="1443" t="s">
        <v>5500</v>
      </c>
      <c r="F8" s="24"/>
    </row>
    <row r="9" spans="2:8">
      <c r="B9" s="866"/>
      <c r="C9" s="1119"/>
      <c r="D9" s="29"/>
      <c r="E9" s="1444" t="s">
        <v>5501</v>
      </c>
      <c r="F9" s="24"/>
    </row>
    <row r="10" spans="2:8">
      <c r="B10" s="866"/>
      <c r="C10" s="1119"/>
      <c r="D10" s="29"/>
      <c r="E10" s="1443" t="s">
        <v>5549</v>
      </c>
      <c r="F10" s="24"/>
    </row>
    <row r="11" spans="2:8">
      <c r="B11" s="20"/>
      <c r="C11" s="21"/>
      <c r="D11" s="29"/>
      <c r="E11" s="162" t="s">
        <v>5550</v>
      </c>
      <c r="F11" s="24"/>
    </row>
    <row r="12" spans="2:8">
      <c r="B12" s="866"/>
      <c r="C12" s="1119"/>
      <c r="E12" s="162"/>
      <c r="F12" s="24"/>
    </row>
    <row r="13" spans="2:8">
      <c r="B13" s="866"/>
      <c r="C13" s="1119"/>
      <c r="D13" s="25" t="s">
        <v>5547</v>
      </c>
      <c r="E13" s="162"/>
      <c r="F13" s="24"/>
    </row>
    <row r="14" spans="2:8">
      <c r="B14" s="866"/>
      <c r="C14" s="1119"/>
      <c r="E14" s="162" t="s">
        <v>5271</v>
      </c>
      <c r="F14" s="24"/>
    </row>
    <row r="15" spans="2:8">
      <c r="B15" s="866"/>
      <c r="C15" s="21"/>
      <c r="E15" s="162"/>
      <c r="F15" s="24"/>
    </row>
    <row r="16" spans="2:8">
      <c r="B16" s="20"/>
      <c r="C16" s="21"/>
      <c r="E16" s="606"/>
      <c r="F16" s="24"/>
    </row>
    <row r="17" spans="2:6">
      <c r="B17" s="866"/>
      <c r="C17" s="1119"/>
      <c r="D17" s="26" t="s">
        <v>4222</v>
      </c>
      <c r="F17" s="24"/>
    </row>
    <row r="18" spans="2:6">
      <c r="B18" s="866"/>
      <c r="C18" s="1119"/>
      <c r="D18" s="26" t="s">
        <v>5246</v>
      </c>
      <c r="F18" s="24"/>
    </row>
    <row r="19" spans="2:6">
      <c r="B19" s="866"/>
      <c r="C19" s="1119"/>
      <c r="D19" s="26"/>
      <c r="E19" s="9" t="s">
        <v>5247</v>
      </c>
      <c r="F19" s="24"/>
    </row>
    <row r="20" spans="2:6">
      <c r="B20" s="866"/>
      <c r="C20" s="1119"/>
      <c r="D20" s="26"/>
      <c r="E20" s="9" t="s">
        <v>5545</v>
      </c>
      <c r="F20" s="24"/>
    </row>
    <row r="21" spans="2:6">
      <c r="B21" s="866"/>
      <c r="C21" s="1119"/>
      <c r="D21" s="26"/>
      <c r="E21" s="1435" t="s">
        <v>5263</v>
      </c>
      <c r="F21" s="24"/>
    </row>
    <row r="22" spans="2:6">
      <c r="B22" s="866"/>
      <c r="C22" s="1119"/>
      <c r="D22" s="26"/>
      <c r="E22" s="1435"/>
      <c r="F22" s="24"/>
    </row>
    <row r="23" spans="2:6">
      <c r="B23" s="866"/>
      <c r="C23" s="1119"/>
      <c r="D23" s="26"/>
      <c r="F23" s="24"/>
    </row>
    <row r="24" spans="2:6">
      <c r="B24" s="866"/>
      <c r="C24" s="1119"/>
      <c r="D24" s="26" t="s">
        <v>5268</v>
      </c>
      <c r="F24" s="24"/>
    </row>
    <row r="25" spans="2:6">
      <c r="B25" s="866"/>
      <c r="C25" s="1119"/>
      <c r="D25" s="26"/>
      <c r="E25" s="9" t="s">
        <v>5269</v>
      </c>
      <c r="F25" s="24"/>
    </row>
    <row r="26" spans="2:6">
      <c r="B26" s="866"/>
      <c r="C26" s="1119"/>
      <c r="D26" s="26"/>
      <c r="E26" s="9" t="s">
        <v>5270</v>
      </c>
      <c r="F26" s="24"/>
    </row>
    <row r="27" spans="2:6">
      <c r="B27" s="866"/>
      <c r="C27" s="1119"/>
      <c r="D27" s="26"/>
      <c r="E27" s="9" t="s">
        <v>5576</v>
      </c>
      <c r="F27" s="24"/>
    </row>
    <row r="28" spans="2:6">
      <c r="B28" s="866"/>
      <c r="C28" s="1119"/>
      <c r="D28" s="26"/>
      <c r="F28" s="24"/>
    </row>
    <row r="29" spans="2:6">
      <c r="B29" s="866"/>
      <c r="C29" s="1119"/>
      <c r="D29" s="26" t="s">
        <v>5577</v>
      </c>
      <c r="F29" s="24"/>
    </row>
    <row r="30" spans="2:6">
      <c r="B30" s="866"/>
      <c r="C30" s="1119"/>
      <c r="D30" s="26"/>
      <c r="E30" s="9" t="s">
        <v>5584</v>
      </c>
      <c r="F30" s="24"/>
    </row>
    <row r="31" spans="2:6">
      <c r="B31" s="866"/>
      <c r="C31" s="1119"/>
      <c r="D31" s="26"/>
      <c r="E31" s="1443" t="s">
        <v>5583</v>
      </c>
      <c r="F31" s="24"/>
    </row>
    <row r="32" spans="2:6">
      <c r="B32" s="866"/>
      <c r="C32" s="1119"/>
      <c r="D32" s="26"/>
      <c r="F32" s="24"/>
    </row>
    <row r="33" spans="2:6">
      <c r="B33" s="866"/>
      <c r="C33" s="1119"/>
      <c r="D33" s="26" t="s">
        <v>5578</v>
      </c>
      <c r="F33" s="24"/>
    </row>
    <row r="34" spans="2:6">
      <c r="B34" s="866"/>
      <c r="C34" s="1119"/>
      <c r="D34" s="26"/>
      <c r="E34" s="9" t="s">
        <v>5579</v>
      </c>
      <c r="F34" s="24"/>
    </row>
    <row r="35" spans="2:6">
      <c r="B35" s="866"/>
      <c r="C35" s="1119"/>
      <c r="D35" s="26"/>
      <c r="F35" s="24"/>
    </row>
    <row r="36" spans="2:6">
      <c r="B36" s="866"/>
      <c r="C36" s="1119"/>
      <c r="D36" s="26" t="s">
        <v>5531</v>
      </c>
      <c r="F36" s="24"/>
    </row>
    <row r="37" spans="2:6">
      <c r="B37" s="866"/>
      <c r="C37" s="1119"/>
      <c r="D37" s="26"/>
      <c r="E37" s="9" t="s">
        <v>5574</v>
      </c>
      <c r="F37" s="24"/>
    </row>
    <row r="38" spans="2:6">
      <c r="B38" s="866"/>
      <c r="C38" s="1119"/>
      <c r="D38" s="26"/>
      <c r="E38" s="1435" t="s">
        <v>5532</v>
      </c>
      <c r="F38" s="24"/>
    </row>
    <row r="39" spans="2:6">
      <c r="B39" s="866"/>
      <c r="C39" s="1119"/>
      <c r="D39" s="26"/>
      <c r="E39" s="1435"/>
      <c r="F39" s="24"/>
    </row>
    <row r="40" spans="2:6">
      <c r="B40" s="866"/>
      <c r="C40" s="1119"/>
      <c r="D40" s="26" t="s">
        <v>5586</v>
      </c>
      <c r="E40" s="1435"/>
      <c r="F40" s="24"/>
    </row>
    <row r="41" spans="2:6">
      <c r="B41" s="866"/>
      <c r="C41" s="1119"/>
      <c r="D41" s="26"/>
      <c r="E41" s="9" t="s">
        <v>5944</v>
      </c>
      <c r="F41" s="24"/>
    </row>
    <row r="42" spans="2:6">
      <c r="B42" s="866"/>
      <c r="C42" s="21"/>
      <c r="F42" s="24"/>
    </row>
    <row r="43" spans="2:6">
      <c r="B43" s="866"/>
      <c r="C43" s="1119"/>
      <c r="D43" s="26" t="s">
        <v>4055</v>
      </c>
      <c r="F43" s="24"/>
    </row>
    <row r="44" spans="2:6">
      <c r="B44" s="866"/>
      <c r="C44" s="1119"/>
      <c r="D44" s="26"/>
      <c r="F44" s="24"/>
    </row>
    <row r="45" spans="2:6">
      <c r="B45" s="866"/>
      <c r="C45" s="1119"/>
      <c r="D45" s="26"/>
      <c r="F45" s="24"/>
    </row>
    <row r="46" spans="2:6">
      <c r="B46" s="20"/>
      <c r="C46" s="21"/>
      <c r="F46" s="24"/>
    </row>
    <row r="47" spans="2:6">
      <c r="B47" s="20"/>
      <c r="C47" s="21"/>
      <c r="F47" s="24"/>
    </row>
    <row r="48" spans="2:6">
      <c r="B48" s="20"/>
      <c r="C48" s="21"/>
      <c r="D48" s="26" t="s">
        <v>502</v>
      </c>
      <c r="F48" s="24"/>
    </row>
    <row r="49" spans="2:6">
      <c r="B49" s="866"/>
      <c r="C49" s="49"/>
      <c r="D49" s="26"/>
      <c r="F49" s="24"/>
    </row>
    <row r="50" spans="2:6">
      <c r="B50" s="51"/>
      <c r="C50" s="49"/>
      <c r="D50" s="23"/>
      <c r="E50" s="7"/>
      <c r="F50" s="24"/>
    </row>
    <row r="51" spans="2:6">
      <c r="B51" s="51"/>
      <c r="C51" s="49"/>
      <c r="D51" s="23"/>
      <c r="F51" s="24"/>
    </row>
    <row r="52" spans="2:6">
      <c r="B52" s="51"/>
      <c r="C52" s="49"/>
      <c r="D52" s="23"/>
      <c r="F52" s="24"/>
    </row>
    <row r="53" spans="2:6">
      <c r="B53" s="52"/>
      <c r="C53" s="50"/>
      <c r="D53" s="27"/>
      <c r="E53" s="8"/>
      <c r="F53" s="28"/>
    </row>
  </sheetData>
  <phoneticPr fontId="6" type="noConversion"/>
  <hyperlinks>
    <hyperlink ref="E21" location="'20170612_AttendanceEvent'!A1" display="상품 변경 : 20170612_AttendanceEvent 참고"/>
    <hyperlink ref="E8" location="'20170612_AlchemyInfo'!A1" display="연금술 비용 및 재료 정보 : 20170612_AlchemyInfo 참고"/>
    <hyperlink ref="E9" location="'20170612_AlchemyResultItemGroup'!A1" display="연금술 결과 아이템 당첨 확률표 : 20170612_AlchemyResultItemGroup 참고"/>
    <hyperlink ref="E38" location="'20170612_AvatarSet'!A1" display="아바타 상점 정렬 순서 적용 : 20170612_AvatarSet 참고 ( 신규 상품 맨 앞에 정렬, 골드 구매 상품 맨 뒤 정렬)"/>
    <hyperlink ref="E10" location="'20170612_ShopGuild'!A1" display="상점 &gt; 길드 상점에서 판매하는 연금술 재료 가격표 : 20170612_ShopGuild 참고"/>
    <hyperlink ref="E31" location="'20170612_GlobalMassage'!A1" display="글로벌 메시지 관련 코멘트 : 20170612_GlobalMassage 참고"/>
  </hyperlinks>
  <pageMargins left="0.7" right="0.7" top="0.75" bottom="0.75" header="0.3" footer="0.3"/>
  <pageSetup paperSize="9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G352"/>
  <sheetViews>
    <sheetView workbookViewId="0">
      <selection activeCell="K20" sqref="K20"/>
    </sheetView>
  </sheetViews>
  <sheetFormatPr defaultRowHeight="16.5"/>
  <cols>
    <col min="1" max="1" width="22.75" bestFit="1" customWidth="1"/>
    <col min="3" max="3" width="11.625" bestFit="1" customWidth="1"/>
    <col min="4" max="4" width="18.5" customWidth="1"/>
    <col min="5" max="5" width="15.375" customWidth="1"/>
    <col min="6" max="6" width="13.5" customWidth="1"/>
    <col min="7" max="7" width="24.875" customWidth="1"/>
  </cols>
  <sheetData>
    <row r="1" spans="1:7" ht="72">
      <c r="A1" s="1489" t="s">
        <v>5938</v>
      </c>
      <c r="B1" s="1490" t="s">
        <v>5585</v>
      </c>
      <c r="C1" s="1492" t="s">
        <v>5939</v>
      </c>
      <c r="D1" s="1491" t="s">
        <v>5940</v>
      </c>
      <c r="E1" s="1491" t="s">
        <v>5941</v>
      </c>
      <c r="F1" s="1491" t="s">
        <v>5942</v>
      </c>
      <c r="G1" s="1491" t="s">
        <v>5943</v>
      </c>
    </row>
    <row r="2" spans="1:7">
      <c r="A2" s="1481" t="s">
        <v>5587</v>
      </c>
      <c r="B2" s="1482">
        <v>1650</v>
      </c>
      <c r="C2" s="1493">
        <v>328109050</v>
      </c>
      <c r="D2" s="1483">
        <v>735480</v>
      </c>
      <c r="E2" s="1484">
        <v>3</v>
      </c>
      <c r="F2" s="1484">
        <v>2</v>
      </c>
      <c r="G2" s="1484">
        <v>567000005</v>
      </c>
    </row>
    <row r="3" spans="1:7">
      <c r="A3" s="1485" t="s">
        <v>5588</v>
      </c>
      <c r="B3" s="1486">
        <v>1651</v>
      </c>
      <c r="C3" s="1493">
        <v>328844530</v>
      </c>
      <c r="D3" s="1483">
        <v>739160</v>
      </c>
      <c r="E3" s="1487">
        <v>1</v>
      </c>
      <c r="F3" s="1487">
        <v>1</v>
      </c>
      <c r="G3" s="1487">
        <v>567000005</v>
      </c>
    </row>
    <row r="4" spans="1:7">
      <c r="A4" s="1485" t="s">
        <v>5589</v>
      </c>
      <c r="B4" s="1486">
        <v>1652</v>
      </c>
      <c r="C4" s="1493">
        <v>329583690</v>
      </c>
      <c r="D4" s="1483">
        <v>742860</v>
      </c>
      <c r="E4" s="1487">
        <v>2</v>
      </c>
      <c r="F4" s="1487">
        <v>1</v>
      </c>
      <c r="G4" s="1487">
        <v>567000005</v>
      </c>
    </row>
    <row r="5" spans="1:7">
      <c r="A5" s="1485" t="s">
        <v>5590</v>
      </c>
      <c r="B5" s="1486">
        <v>1653</v>
      </c>
      <c r="C5" s="1493">
        <v>330326550</v>
      </c>
      <c r="D5" s="1483">
        <v>746570</v>
      </c>
      <c r="E5" s="1487">
        <v>3</v>
      </c>
      <c r="F5" s="1487">
        <v>1</v>
      </c>
      <c r="G5" s="1487">
        <v>567000005</v>
      </c>
    </row>
    <row r="6" spans="1:7">
      <c r="A6" s="1485" t="s">
        <v>5591</v>
      </c>
      <c r="B6" s="1486">
        <v>1654</v>
      </c>
      <c r="C6" s="1493">
        <v>331073120</v>
      </c>
      <c r="D6" s="1483">
        <v>750300</v>
      </c>
      <c r="E6" s="1487">
        <v>1</v>
      </c>
      <c r="F6" s="1487">
        <v>1</v>
      </c>
      <c r="G6" s="1487">
        <v>567000005</v>
      </c>
    </row>
    <row r="7" spans="1:7">
      <c r="A7" s="1485" t="s">
        <v>5592</v>
      </c>
      <c r="B7" s="1486">
        <v>1655</v>
      </c>
      <c r="C7" s="1493">
        <v>331823420</v>
      </c>
      <c r="D7" s="1483">
        <v>754050</v>
      </c>
      <c r="E7" s="1487">
        <v>2</v>
      </c>
      <c r="F7" s="1487">
        <v>2</v>
      </c>
      <c r="G7" s="1487">
        <v>567000005</v>
      </c>
    </row>
    <row r="8" spans="1:7">
      <c r="A8" s="1485" t="s">
        <v>5593</v>
      </c>
      <c r="B8" s="1486">
        <v>1656</v>
      </c>
      <c r="C8" s="1493">
        <v>332577470</v>
      </c>
      <c r="D8" s="1483">
        <v>757820</v>
      </c>
      <c r="E8" s="1487">
        <v>3</v>
      </c>
      <c r="F8" s="1487">
        <v>1</v>
      </c>
      <c r="G8" s="1487">
        <v>567000005</v>
      </c>
    </row>
    <row r="9" spans="1:7">
      <c r="A9" s="1485" t="s">
        <v>5594</v>
      </c>
      <c r="B9" s="1486">
        <v>1657</v>
      </c>
      <c r="C9" s="1493">
        <v>333335290</v>
      </c>
      <c r="D9" s="1483">
        <v>761610</v>
      </c>
      <c r="E9" s="1487">
        <v>1</v>
      </c>
      <c r="F9" s="1487">
        <v>1</v>
      </c>
      <c r="G9" s="1487">
        <v>567000005</v>
      </c>
    </row>
    <row r="10" spans="1:7">
      <c r="A10" s="1485" t="s">
        <v>5595</v>
      </c>
      <c r="B10" s="1486">
        <v>1658</v>
      </c>
      <c r="C10" s="1493">
        <v>334096900</v>
      </c>
      <c r="D10" s="1483">
        <v>765420</v>
      </c>
      <c r="E10" s="1487">
        <v>2</v>
      </c>
      <c r="F10" s="1487">
        <v>1</v>
      </c>
      <c r="G10" s="1487">
        <v>567000005</v>
      </c>
    </row>
    <row r="11" spans="1:7">
      <c r="A11" s="1485" t="s">
        <v>5596</v>
      </c>
      <c r="B11" s="1486">
        <v>1659</v>
      </c>
      <c r="C11" s="1493">
        <v>334862320</v>
      </c>
      <c r="D11" s="1483">
        <v>769250</v>
      </c>
      <c r="E11" s="1487">
        <v>3</v>
      </c>
      <c r="F11" s="1487">
        <v>1</v>
      </c>
      <c r="G11" s="1487">
        <v>567000005</v>
      </c>
    </row>
    <row r="12" spans="1:7">
      <c r="A12" s="1485" t="s">
        <v>5597</v>
      </c>
      <c r="B12" s="1486">
        <v>1660</v>
      </c>
      <c r="C12" s="1493">
        <v>335631570</v>
      </c>
      <c r="D12" s="1483">
        <v>773100</v>
      </c>
      <c r="E12" s="1487">
        <v>1</v>
      </c>
      <c r="F12" s="1487">
        <v>2</v>
      </c>
      <c r="G12" s="1487">
        <v>567000005</v>
      </c>
    </row>
    <row r="13" spans="1:7">
      <c r="A13" s="1485" t="s">
        <v>5598</v>
      </c>
      <c r="B13" s="1486">
        <v>1661</v>
      </c>
      <c r="C13" s="1493">
        <v>336404670</v>
      </c>
      <c r="D13" s="1483">
        <v>776970</v>
      </c>
      <c r="E13" s="1487">
        <v>2</v>
      </c>
      <c r="F13" s="1487">
        <v>1</v>
      </c>
      <c r="G13" s="1487">
        <v>567000005</v>
      </c>
    </row>
    <row r="14" spans="1:7">
      <c r="A14" s="1485" t="s">
        <v>5599</v>
      </c>
      <c r="B14" s="1486">
        <v>1662</v>
      </c>
      <c r="C14" s="1493">
        <v>337181640</v>
      </c>
      <c r="D14" s="1483">
        <v>780850</v>
      </c>
      <c r="E14" s="1487">
        <v>3</v>
      </c>
      <c r="F14" s="1487">
        <v>1</v>
      </c>
      <c r="G14" s="1487">
        <v>567000005</v>
      </c>
    </row>
    <row r="15" spans="1:7">
      <c r="A15" s="1485" t="s">
        <v>5600</v>
      </c>
      <c r="B15" s="1486">
        <v>1663</v>
      </c>
      <c r="C15" s="1493">
        <v>337962490</v>
      </c>
      <c r="D15" s="1483">
        <v>784750</v>
      </c>
      <c r="E15" s="1487">
        <v>1</v>
      </c>
      <c r="F15" s="1487">
        <v>1</v>
      </c>
      <c r="G15" s="1487">
        <v>567000005</v>
      </c>
    </row>
    <row r="16" spans="1:7">
      <c r="A16" s="1485" t="s">
        <v>5601</v>
      </c>
      <c r="B16" s="1486">
        <v>1664</v>
      </c>
      <c r="C16" s="1493">
        <v>338747240</v>
      </c>
      <c r="D16" s="1483">
        <v>788670</v>
      </c>
      <c r="E16" s="1487">
        <v>2</v>
      </c>
      <c r="F16" s="1487">
        <v>1</v>
      </c>
      <c r="G16" s="1487">
        <v>567000005</v>
      </c>
    </row>
    <row r="17" spans="1:7">
      <c r="A17" s="1485" t="s">
        <v>5602</v>
      </c>
      <c r="B17" s="1486">
        <v>1665</v>
      </c>
      <c r="C17" s="1493">
        <v>339535910</v>
      </c>
      <c r="D17" s="1483">
        <v>792610</v>
      </c>
      <c r="E17" s="1487">
        <v>3</v>
      </c>
      <c r="F17" s="1487">
        <v>2</v>
      </c>
      <c r="G17" s="1487">
        <v>567000005</v>
      </c>
    </row>
    <row r="18" spans="1:7">
      <c r="A18" s="1485" t="s">
        <v>5603</v>
      </c>
      <c r="B18" s="1486">
        <v>1666</v>
      </c>
      <c r="C18" s="1493">
        <v>340328520</v>
      </c>
      <c r="D18" s="1483">
        <v>796570</v>
      </c>
      <c r="E18" s="1487">
        <v>1</v>
      </c>
      <c r="F18" s="1487">
        <v>1</v>
      </c>
      <c r="G18" s="1487">
        <v>567000005</v>
      </c>
    </row>
    <row r="19" spans="1:7">
      <c r="A19" s="1485" t="s">
        <v>5604</v>
      </c>
      <c r="B19" s="1486">
        <v>1667</v>
      </c>
      <c r="C19" s="1493">
        <v>341125090</v>
      </c>
      <c r="D19" s="1483">
        <v>800550</v>
      </c>
      <c r="E19" s="1487">
        <v>2</v>
      </c>
      <c r="F19" s="1487">
        <v>1</v>
      </c>
      <c r="G19" s="1487">
        <v>567000005</v>
      </c>
    </row>
    <row r="20" spans="1:7">
      <c r="A20" s="1485" t="s">
        <v>5605</v>
      </c>
      <c r="B20" s="1486">
        <v>1668</v>
      </c>
      <c r="C20" s="1493">
        <v>341925640</v>
      </c>
      <c r="D20" s="1483">
        <v>804550</v>
      </c>
      <c r="E20" s="1487">
        <v>3</v>
      </c>
      <c r="F20" s="1487">
        <v>1</v>
      </c>
      <c r="G20" s="1487">
        <v>567000005</v>
      </c>
    </row>
    <row r="21" spans="1:7">
      <c r="A21" s="1485" t="s">
        <v>5606</v>
      </c>
      <c r="B21" s="1486">
        <v>1669</v>
      </c>
      <c r="C21" s="1493">
        <v>342730190</v>
      </c>
      <c r="D21" s="1483">
        <v>808570</v>
      </c>
      <c r="E21" s="1487">
        <v>1</v>
      </c>
      <c r="F21" s="1487">
        <v>1</v>
      </c>
      <c r="G21" s="1487">
        <v>567000005</v>
      </c>
    </row>
    <row r="22" spans="1:7">
      <c r="A22" s="1485" t="s">
        <v>5607</v>
      </c>
      <c r="B22" s="1486">
        <v>1670</v>
      </c>
      <c r="C22" s="1493">
        <v>343538760</v>
      </c>
      <c r="D22" s="1483">
        <v>812610</v>
      </c>
      <c r="E22" s="1487">
        <v>2</v>
      </c>
      <c r="F22" s="1487">
        <v>2</v>
      </c>
      <c r="G22" s="1487">
        <v>567000005</v>
      </c>
    </row>
    <row r="23" spans="1:7">
      <c r="A23" s="1485" t="s">
        <v>5608</v>
      </c>
      <c r="B23" s="1486">
        <v>1671</v>
      </c>
      <c r="C23" s="1493">
        <v>344351370</v>
      </c>
      <c r="D23" s="1483">
        <v>816670</v>
      </c>
      <c r="E23" s="1487">
        <v>3</v>
      </c>
      <c r="F23" s="1487">
        <v>1</v>
      </c>
      <c r="G23" s="1487">
        <v>567000005</v>
      </c>
    </row>
    <row r="24" spans="1:7">
      <c r="A24" s="1485" t="s">
        <v>5609</v>
      </c>
      <c r="B24" s="1486">
        <v>1672</v>
      </c>
      <c r="C24" s="1493">
        <v>345168040</v>
      </c>
      <c r="D24" s="1483">
        <v>820750</v>
      </c>
      <c r="E24" s="1487">
        <v>1</v>
      </c>
      <c r="F24" s="1487">
        <v>1</v>
      </c>
      <c r="G24" s="1487">
        <v>567000005</v>
      </c>
    </row>
    <row r="25" spans="1:7">
      <c r="A25" s="1485" t="s">
        <v>5610</v>
      </c>
      <c r="B25" s="1486">
        <v>1673</v>
      </c>
      <c r="C25" s="1493">
        <v>345988790</v>
      </c>
      <c r="D25" s="1483">
        <v>824850</v>
      </c>
      <c r="E25" s="1487">
        <v>2</v>
      </c>
      <c r="F25" s="1487">
        <v>1</v>
      </c>
      <c r="G25" s="1487">
        <v>567000005</v>
      </c>
    </row>
    <row r="26" spans="1:7">
      <c r="A26" s="1485" t="s">
        <v>5611</v>
      </c>
      <c r="B26" s="1486">
        <v>1674</v>
      </c>
      <c r="C26" s="1493">
        <v>346813640</v>
      </c>
      <c r="D26" s="1483">
        <v>828970</v>
      </c>
      <c r="E26" s="1487">
        <v>3</v>
      </c>
      <c r="F26" s="1487">
        <v>1</v>
      </c>
      <c r="G26" s="1487">
        <v>567000005</v>
      </c>
    </row>
    <row r="27" spans="1:7">
      <c r="A27" s="1485" t="s">
        <v>5612</v>
      </c>
      <c r="B27" s="1486">
        <v>1675</v>
      </c>
      <c r="C27" s="1493">
        <v>347642610</v>
      </c>
      <c r="D27" s="1483">
        <v>833110</v>
      </c>
      <c r="E27" s="1487">
        <v>1</v>
      </c>
      <c r="F27" s="1487">
        <v>2</v>
      </c>
      <c r="G27" s="1487">
        <v>567000005</v>
      </c>
    </row>
    <row r="28" spans="1:7">
      <c r="A28" s="1485" t="s">
        <v>5613</v>
      </c>
      <c r="B28" s="1486">
        <v>1676</v>
      </c>
      <c r="C28" s="1493">
        <v>348475720</v>
      </c>
      <c r="D28" s="1483">
        <v>837280</v>
      </c>
      <c r="E28" s="1487">
        <v>2</v>
      </c>
      <c r="F28" s="1487">
        <v>1</v>
      </c>
      <c r="G28" s="1487">
        <v>567000005</v>
      </c>
    </row>
    <row r="29" spans="1:7">
      <c r="A29" s="1485" t="s">
        <v>5614</v>
      </c>
      <c r="B29" s="1486">
        <v>1677</v>
      </c>
      <c r="C29" s="1493">
        <v>349313000</v>
      </c>
      <c r="D29" s="1483">
        <v>841470</v>
      </c>
      <c r="E29" s="1487">
        <v>3</v>
      </c>
      <c r="F29" s="1487">
        <v>1</v>
      </c>
      <c r="G29" s="1487">
        <v>567000005</v>
      </c>
    </row>
    <row r="30" spans="1:7">
      <c r="A30" s="1485" t="s">
        <v>5615</v>
      </c>
      <c r="B30" s="1486">
        <v>1678</v>
      </c>
      <c r="C30" s="1493">
        <v>350154470</v>
      </c>
      <c r="D30" s="1483">
        <v>845680</v>
      </c>
      <c r="E30" s="1487">
        <v>1</v>
      </c>
      <c r="F30" s="1487">
        <v>1</v>
      </c>
      <c r="G30" s="1487">
        <v>567000005</v>
      </c>
    </row>
    <row r="31" spans="1:7">
      <c r="A31" s="1485" t="s">
        <v>5616</v>
      </c>
      <c r="B31" s="1486">
        <v>1679</v>
      </c>
      <c r="C31" s="1493">
        <v>351000150</v>
      </c>
      <c r="D31" s="1483">
        <v>849910</v>
      </c>
      <c r="E31" s="1487">
        <v>2</v>
      </c>
      <c r="F31" s="1487">
        <v>1</v>
      </c>
      <c r="G31" s="1487">
        <v>567000005</v>
      </c>
    </row>
    <row r="32" spans="1:7">
      <c r="A32" s="1485" t="s">
        <v>5617</v>
      </c>
      <c r="B32" s="1486">
        <v>1680</v>
      </c>
      <c r="C32" s="1493">
        <v>351850060</v>
      </c>
      <c r="D32" s="1483">
        <v>854160</v>
      </c>
      <c r="E32" s="1487">
        <v>3</v>
      </c>
      <c r="F32" s="1487">
        <v>2</v>
      </c>
      <c r="G32" s="1487">
        <v>567000005</v>
      </c>
    </row>
    <row r="33" spans="1:7">
      <c r="A33" s="1485" t="s">
        <v>5618</v>
      </c>
      <c r="B33" s="1486">
        <v>1681</v>
      </c>
      <c r="C33" s="1493">
        <v>352704220</v>
      </c>
      <c r="D33" s="1483">
        <v>858430</v>
      </c>
      <c r="E33" s="1487">
        <v>1</v>
      </c>
      <c r="F33" s="1487">
        <v>1</v>
      </c>
      <c r="G33" s="1487">
        <v>567000005</v>
      </c>
    </row>
    <row r="34" spans="1:7">
      <c r="A34" s="1485" t="s">
        <v>5619</v>
      </c>
      <c r="B34" s="1486">
        <v>1682</v>
      </c>
      <c r="C34" s="1493">
        <v>353562650</v>
      </c>
      <c r="D34" s="1483">
        <v>862720</v>
      </c>
      <c r="E34" s="1487">
        <v>2</v>
      </c>
      <c r="F34" s="1487">
        <v>1</v>
      </c>
      <c r="G34" s="1487">
        <v>567000005</v>
      </c>
    </row>
    <row r="35" spans="1:7">
      <c r="A35" s="1485" t="s">
        <v>5620</v>
      </c>
      <c r="B35" s="1486">
        <v>1683</v>
      </c>
      <c r="C35" s="1493">
        <v>354425370</v>
      </c>
      <c r="D35" s="1483">
        <v>867030</v>
      </c>
      <c r="E35" s="1487">
        <v>3</v>
      </c>
      <c r="F35" s="1487">
        <v>1</v>
      </c>
      <c r="G35" s="1487">
        <v>567000005</v>
      </c>
    </row>
    <row r="36" spans="1:7">
      <c r="A36" s="1485" t="s">
        <v>5621</v>
      </c>
      <c r="B36" s="1486">
        <v>1684</v>
      </c>
      <c r="C36" s="1493">
        <v>355292400</v>
      </c>
      <c r="D36" s="1483">
        <v>871370</v>
      </c>
      <c r="E36" s="1487">
        <v>1</v>
      </c>
      <c r="F36" s="1487">
        <v>1</v>
      </c>
      <c r="G36" s="1487">
        <v>567000005</v>
      </c>
    </row>
    <row r="37" spans="1:7">
      <c r="A37" s="1485" t="s">
        <v>5622</v>
      </c>
      <c r="B37" s="1486">
        <v>1685</v>
      </c>
      <c r="C37" s="1493">
        <v>356163770</v>
      </c>
      <c r="D37" s="1483">
        <v>875730</v>
      </c>
      <c r="E37" s="1487">
        <v>2</v>
      </c>
      <c r="F37" s="1487">
        <v>2</v>
      </c>
      <c r="G37" s="1487">
        <v>567000005</v>
      </c>
    </row>
    <row r="38" spans="1:7">
      <c r="A38" s="1485" t="s">
        <v>5623</v>
      </c>
      <c r="B38" s="1486">
        <v>1686</v>
      </c>
      <c r="C38" s="1493">
        <v>357039500</v>
      </c>
      <c r="D38" s="1483">
        <v>880110</v>
      </c>
      <c r="E38" s="1487">
        <v>3</v>
      </c>
      <c r="F38" s="1487">
        <v>1</v>
      </c>
      <c r="G38" s="1487">
        <v>567000005</v>
      </c>
    </row>
    <row r="39" spans="1:7">
      <c r="A39" s="1485" t="s">
        <v>5624</v>
      </c>
      <c r="B39" s="1486">
        <v>1687</v>
      </c>
      <c r="C39" s="1493">
        <v>357919610</v>
      </c>
      <c r="D39" s="1483">
        <v>884510</v>
      </c>
      <c r="E39" s="1487">
        <v>1</v>
      </c>
      <c r="F39" s="1487">
        <v>1</v>
      </c>
      <c r="G39" s="1487">
        <v>567000005</v>
      </c>
    </row>
    <row r="40" spans="1:7">
      <c r="A40" s="1485" t="s">
        <v>5625</v>
      </c>
      <c r="B40" s="1486">
        <v>1688</v>
      </c>
      <c r="C40" s="1493">
        <v>358804120</v>
      </c>
      <c r="D40" s="1483">
        <v>888930</v>
      </c>
      <c r="E40" s="1487">
        <v>2</v>
      </c>
      <c r="F40" s="1487">
        <v>1</v>
      </c>
      <c r="G40" s="1487">
        <v>567000005</v>
      </c>
    </row>
    <row r="41" spans="1:7">
      <c r="A41" s="1485" t="s">
        <v>5626</v>
      </c>
      <c r="B41" s="1486">
        <v>1689</v>
      </c>
      <c r="C41" s="1493">
        <v>359693050</v>
      </c>
      <c r="D41" s="1483">
        <v>893370</v>
      </c>
      <c r="E41" s="1487">
        <v>3</v>
      </c>
      <c r="F41" s="1487">
        <v>1</v>
      </c>
      <c r="G41" s="1487">
        <v>567000005</v>
      </c>
    </row>
    <row r="42" spans="1:7">
      <c r="A42" s="1485" t="s">
        <v>5627</v>
      </c>
      <c r="B42" s="1486">
        <v>1690</v>
      </c>
      <c r="C42" s="1493">
        <v>360586420</v>
      </c>
      <c r="D42" s="1483">
        <v>897840</v>
      </c>
      <c r="E42" s="1487">
        <v>1</v>
      </c>
      <c r="F42" s="1487">
        <v>2</v>
      </c>
      <c r="G42" s="1487">
        <v>567000005</v>
      </c>
    </row>
    <row r="43" spans="1:7">
      <c r="A43" s="1485" t="s">
        <v>5628</v>
      </c>
      <c r="B43" s="1486">
        <v>1691</v>
      </c>
      <c r="C43" s="1493">
        <v>361484260</v>
      </c>
      <c r="D43" s="1483">
        <v>902330</v>
      </c>
      <c r="E43" s="1487">
        <v>2</v>
      </c>
      <c r="F43" s="1487">
        <v>1</v>
      </c>
      <c r="G43" s="1487">
        <v>567000005</v>
      </c>
    </row>
    <row r="44" spans="1:7">
      <c r="A44" s="1485" t="s">
        <v>5629</v>
      </c>
      <c r="B44" s="1486">
        <v>1692</v>
      </c>
      <c r="C44" s="1493">
        <v>362386590</v>
      </c>
      <c r="D44" s="1483">
        <v>906840</v>
      </c>
      <c r="E44" s="1487">
        <v>3</v>
      </c>
      <c r="F44" s="1487">
        <v>1</v>
      </c>
      <c r="G44" s="1487">
        <v>567000005</v>
      </c>
    </row>
    <row r="45" spans="1:7">
      <c r="A45" s="1485" t="s">
        <v>5630</v>
      </c>
      <c r="B45" s="1486">
        <v>1693</v>
      </c>
      <c r="C45" s="1493">
        <v>363293430</v>
      </c>
      <c r="D45" s="1483">
        <v>911370</v>
      </c>
      <c r="E45" s="1487">
        <v>1</v>
      </c>
      <c r="F45" s="1487">
        <v>1</v>
      </c>
      <c r="G45" s="1487">
        <v>567000005</v>
      </c>
    </row>
    <row r="46" spans="1:7">
      <c r="A46" s="1485" t="s">
        <v>5631</v>
      </c>
      <c r="B46" s="1486">
        <v>1694</v>
      </c>
      <c r="C46" s="1493">
        <v>364204800</v>
      </c>
      <c r="D46" s="1483">
        <v>915930</v>
      </c>
      <c r="E46" s="1487">
        <v>2</v>
      </c>
      <c r="F46" s="1487">
        <v>1</v>
      </c>
      <c r="G46" s="1487">
        <v>567000005</v>
      </c>
    </row>
    <row r="47" spans="1:7">
      <c r="A47" s="1485" t="s">
        <v>5632</v>
      </c>
      <c r="B47" s="1486">
        <v>1695</v>
      </c>
      <c r="C47" s="1493">
        <v>365120730</v>
      </c>
      <c r="D47" s="1483">
        <v>920510</v>
      </c>
      <c r="E47" s="1487">
        <v>3</v>
      </c>
      <c r="F47" s="1487">
        <v>2</v>
      </c>
      <c r="G47" s="1487">
        <v>567000005</v>
      </c>
    </row>
    <row r="48" spans="1:7">
      <c r="A48" s="1485" t="s">
        <v>5633</v>
      </c>
      <c r="B48" s="1486">
        <v>1696</v>
      </c>
      <c r="C48" s="1493">
        <v>366041240</v>
      </c>
      <c r="D48" s="1483">
        <v>925110</v>
      </c>
      <c r="E48" s="1487">
        <v>1</v>
      </c>
      <c r="F48" s="1487">
        <v>1</v>
      </c>
      <c r="G48" s="1487">
        <v>567000005</v>
      </c>
    </row>
    <row r="49" spans="1:7">
      <c r="A49" s="1485" t="s">
        <v>5634</v>
      </c>
      <c r="B49" s="1486">
        <v>1697</v>
      </c>
      <c r="C49" s="1493">
        <v>366966350</v>
      </c>
      <c r="D49" s="1483">
        <v>929740</v>
      </c>
      <c r="E49" s="1487">
        <v>2</v>
      </c>
      <c r="F49" s="1487">
        <v>1</v>
      </c>
      <c r="G49" s="1487">
        <v>567000005</v>
      </c>
    </row>
    <row r="50" spans="1:7">
      <c r="A50" s="1485" t="s">
        <v>5635</v>
      </c>
      <c r="B50" s="1486">
        <v>1698</v>
      </c>
      <c r="C50" s="1493">
        <v>367896090</v>
      </c>
      <c r="D50" s="1483">
        <v>934390</v>
      </c>
      <c r="E50" s="1487">
        <v>3</v>
      </c>
      <c r="F50" s="1487">
        <v>1</v>
      </c>
      <c r="G50" s="1487">
        <v>567000005</v>
      </c>
    </row>
    <row r="51" spans="1:7">
      <c r="A51" s="1485" t="s">
        <v>5636</v>
      </c>
      <c r="B51" s="1486">
        <v>1699</v>
      </c>
      <c r="C51" s="1493">
        <v>368830480</v>
      </c>
      <c r="D51" s="1483">
        <v>939060</v>
      </c>
      <c r="E51" s="1487">
        <v>1</v>
      </c>
      <c r="F51" s="1487">
        <v>1</v>
      </c>
      <c r="G51" s="1487">
        <v>567000005</v>
      </c>
    </row>
    <row r="52" spans="1:7">
      <c r="A52" s="1481" t="s">
        <v>5637</v>
      </c>
      <c r="B52" s="1482">
        <v>1700</v>
      </c>
      <c r="C52" s="1493">
        <v>369769540</v>
      </c>
      <c r="D52" s="1483">
        <v>943760</v>
      </c>
      <c r="E52" s="1484">
        <v>2</v>
      </c>
      <c r="F52" s="1484">
        <v>2</v>
      </c>
      <c r="G52" s="1484">
        <v>567000005</v>
      </c>
    </row>
    <row r="53" spans="1:7">
      <c r="A53" s="1485" t="s">
        <v>5638</v>
      </c>
      <c r="B53" s="1486">
        <v>1701</v>
      </c>
      <c r="C53" s="1493">
        <v>370713300</v>
      </c>
      <c r="D53" s="1483">
        <v>948480</v>
      </c>
      <c r="E53" s="1487">
        <v>3</v>
      </c>
      <c r="F53" s="1487">
        <v>1</v>
      </c>
      <c r="G53" s="1487">
        <v>567000005</v>
      </c>
    </row>
    <row r="54" spans="1:7">
      <c r="A54" s="1485" t="s">
        <v>5639</v>
      </c>
      <c r="B54" s="1486">
        <v>1702</v>
      </c>
      <c r="C54" s="1493">
        <v>371661780</v>
      </c>
      <c r="D54" s="1483">
        <v>953220</v>
      </c>
      <c r="E54" s="1487">
        <v>1</v>
      </c>
      <c r="F54" s="1487">
        <v>1</v>
      </c>
      <c r="G54" s="1487">
        <v>567000005</v>
      </c>
    </row>
    <row r="55" spans="1:7">
      <c r="A55" s="1485" t="s">
        <v>5640</v>
      </c>
      <c r="B55" s="1486">
        <v>1703</v>
      </c>
      <c r="C55" s="1493">
        <v>372615000</v>
      </c>
      <c r="D55" s="1483">
        <v>957990</v>
      </c>
      <c r="E55" s="1487">
        <v>2</v>
      </c>
      <c r="F55" s="1487">
        <v>1</v>
      </c>
      <c r="G55" s="1487">
        <v>567000005</v>
      </c>
    </row>
    <row r="56" spans="1:7">
      <c r="A56" s="1485" t="s">
        <v>5641</v>
      </c>
      <c r="B56" s="1486">
        <v>1704</v>
      </c>
      <c r="C56" s="1493">
        <v>373572990</v>
      </c>
      <c r="D56" s="1483">
        <v>962780</v>
      </c>
      <c r="E56" s="1487">
        <v>3</v>
      </c>
      <c r="F56" s="1487">
        <v>1</v>
      </c>
      <c r="G56" s="1487">
        <v>567000005</v>
      </c>
    </row>
    <row r="57" spans="1:7">
      <c r="A57" s="1485" t="s">
        <v>5642</v>
      </c>
      <c r="B57" s="1486">
        <v>1705</v>
      </c>
      <c r="C57" s="1493">
        <v>374535770</v>
      </c>
      <c r="D57" s="1483">
        <v>967590</v>
      </c>
      <c r="E57" s="1487">
        <v>1</v>
      </c>
      <c r="F57" s="1487">
        <v>2</v>
      </c>
      <c r="G57" s="1487">
        <v>567000005</v>
      </c>
    </row>
    <row r="58" spans="1:7">
      <c r="A58" s="1485" t="s">
        <v>5643</v>
      </c>
      <c r="B58" s="1486">
        <v>1706</v>
      </c>
      <c r="C58" s="1493">
        <v>375503360</v>
      </c>
      <c r="D58" s="1483">
        <v>972430</v>
      </c>
      <c r="E58" s="1487">
        <v>2</v>
      </c>
      <c r="F58" s="1487">
        <v>1</v>
      </c>
      <c r="G58" s="1487">
        <v>567000005</v>
      </c>
    </row>
    <row r="59" spans="1:7">
      <c r="A59" s="1485" t="s">
        <v>5644</v>
      </c>
      <c r="B59" s="1486">
        <v>1707</v>
      </c>
      <c r="C59" s="1493">
        <v>376475790</v>
      </c>
      <c r="D59" s="1483">
        <v>977290</v>
      </c>
      <c r="E59" s="1487">
        <v>3</v>
      </c>
      <c r="F59" s="1487">
        <v>1</v>
      </c>
      <c r="G59" s="1487">
        <v>567000005</v>
      </c>
    </row>
    <row r="60" spans="1:7">
      <c r="A60" s="1485" t="s">
        <v>5645</v>
      </c>
      <c r="B60" s="1486">
        <v>1708</v>
      </c>
      <c r="C60" s="1493">
        <v>377453080</v>
      </c>
      <c r="D60" s="1483">
        <v>982180</v>
      </c>
      <c r="E60" s="1487">
        <v>1</v>
      </c>
      <c r="F60" s="1487">
        <v>1</v>
      </c>
      <c r="G60" s="1487">
        <v>567000005</v>
      </c>
    </row>
    <row r="61" spans="1:7">
      <c r="A61" s="1485" t="s">
        <v>5646</v>
      </c>
      <c r="B61" s="1486">
        <v>1709</v>
      </c>
      <c r="C61" s="1493">
        <v>378435260</v>
      </c>
      <c r="D61" s="1483">
        <v>987090</v>
      </c>
      <c r="E61" s="1487">
        <v>2</v>
      </c>
      <c r="F61" s="1487">
        <v>1</v>
      </c>
      <c r="G61" s="1487">
        <v>567000005</v>
      </c>
    </row>
    <row r="62" spans="1:7">
      <c r="A62" s="1485" t="s">
        <v>5647</v>
      </c>
      <c r="B62" s="1486">
        <v>1710</v>
      </c>
      <c r="C62" s="1493">
        <v>379422350</v>
      </c>
      <c r="D62" s="1483">
        <v>992030</v>
      </c>
      <c r="E62" s="1487">
        <v>3</v>
      </c>
      <c r="F62" s="1487">
        <v>2</v>
      </c>
      <c r="G62" s="1487">
        <v>567000005</v>
      </c>
    </row>
    <row r="63" spans="1:7">
      <c r="A63" s="1485" t="s">
        <v>5648</v>
      </c>
      <c r="B63" s="1486">
        <v>1711</v>
      </c>
      <c r="C63" s="1493">
        <v>380414380</v>
      </c>
      <c r="D63" s="1483">
        <v>996990</v>
      </c>
      <c r="E63" s="1487">
        <v>1</v>
      </c>
      <c r="F63" s="1487">
        <v>1</v>
      </c>
      <c r="G63" s="1487">
        <v>567000005</v>
      </c>
    </row>
    <row r="64" spans="1:7">
      <c r="A64" s="1485" t="s">
        <v>5649</v>
      </c>
      <c r="B64" s="1486">
        <v>1712</v>
      </c>
      <c r="C64" s="1493">
        <v>381411370</v>
      </c>
      <c r="D64" s="1483">
        <v>1001970</v>
      </c>
      <c r="E64" s="1487">
        <v>2</v>
      </c>
      <c r="F64" s="1487">
        <v>1</v>
      </c>
      <c r="G64" s="1487">
        <v>567000005</v>
      </c>
    </row>
    <row r="65" spans="1:7">
      <c r="A65" s="1485" t="s">
        <v>5650</v>
      </c>
      <c r="B65" s="1486">
        <v>1713</v>
      </c>
      <c r="C65" s="1493">
        <v>382413340</v>
      </c>
      <c r="D65" s="1483">
        <v>1006980</v>
      </c>
      <c r="E65" s="1487">
        <v>3</v>
      </c>
      <c r="F65" s="1487">
        <v>1</v>
      </c>
      <c r="G65" s="1487">
        <v>567000005</v>
      </c>
    </row>
    <row r="66" spans="1:7">
      <c r="A66" s="1485" t="s">
        <v>5651</v>
      </c>
      <c r="B66" s="1486">
        <v>1714</v>
      </c>
      <c r="C66" s="1493">
        <v>383420320</v>
      </c>
      <c r="D66" s="1483">
        <v>1012010</v>
      </c>
      <c r="E66" s="1487">
        <v>1</v>
      </c>
      <c r="F66" s="1487">
        <v>1</v>
      </c>
      <c r="G66" s="1487">
        <v>567000005</v>
      </c>
    </row>
    <row r="67" spans="1:7">
      <c r="A67" s="1485" t="s">
        <v>5652</v>
      </c>
      <c r="B67" s="1486">
        <v>1715</v>
      </c>
      <c r="C67" s="1493">
        <v>384432330</v>
      </c>
      <c r="D67" s="1483">
        <v>1017070</v>
      </c>
      <c r="E67" s="1487">
        <v>2</v>
      </c>
      <c r="F67" s="1487">
        <v>2</v>
      </c>
      <c r="G67" s="1487">
        <v>567000005</v>
      </c>
    </row>
    <row r="68" spans="1:7">
      <c r="A68" s="1485" t="s">
        <v>5653</v>
      </c>
      <c r="B68" s="1486">
        <v>1716</v>
      </c>
      <c r="C68" s="1493">
        <v>385449400</v>
      </c>
      <c r="D68" s="1483">
        <v>1022160</v>
      </c>
      <c r="E68" s="1487">
        <v>3</v>
      </c>
      <c r="F68" s="1487">
        <v>1</v>
      </c>
      <c r="G68" s="1487">
        <v>567000005</v>
      </c>
    </row>
    <row r="69" spans="1:7">
      <c r="A69" s="1485" t="s">
        <v>5654</v>
      </c>
      <c r="B69" s="1486">
        <v>1717</v>
      </c>
      <c r="C69" s="1493">
        <v>386471560</v>
      </c>
      <c r="D69" s="1483">
        <v>1027270</v>
      </c>
      <c r="E69" s="1487">
        <v>1</v>
      </c>
      <c r="F69" s="1487">
        <v>1</v>
      </c>
      <c r="G69" s="1487">
        <v>567000005</v>
      </c>
    </row>
    <row r="70" spans="1:7">
      <c r="A70" s="1485" t="s">
        <v>5655</v>
      </c>
      <c r="B70" s="1486">
        <v>1718</v>
      </c>
      <c r="C70" s="1493">
        <v>387498830</v>
      </c>
      <c r="D70" s="1483">
        <v>1032410</v>
      </c>
      <c r="E70" s="1487">
        <v>2</v>
      </c>
      <c r="F70" s="1487">
        <v>1</v>
      </c>
      <c r="G70" s="1487">
        <v>567000005</v>
      </c>
    </row>
    <row r="71" spans="1:7">
      <c r="A71" s="1485" t="s">
        <v>5656</v>
      </c>
      <c r="B71" s="1486">
        <v>1719</v>
      </c>
      <c r="C71" s="1493">
        <v>388531240</v>
      </c>
      <c r="D71" s="1483">
        <v>1037570</v>
      </c>
      <c r="E71" s="1487">
        <v>3</v>
      </c>
      <c r="F71" s="1487">
        <v>1</v>
      </c>
      <c r="G71" s="1487">
        <v>567000005</v>
      </c>
    </row>
    <row r="72" spans="1:7">
      <c r="A72" s="1485" t="s">
        <v>5657</v>
      </c>
      <c r="B72" s="1486">
        <v>1720</v>
      </c>
      <c r="C72" s="1493">
        <v>389568810</v>
      </c>
      <c r="D72" s="1483">
        <v>1042760</v>
      </c>
      <c r="E72" s="1487">
        <v>1</v>
      </c>
      <c r="F72" s="1487">
        <v>2</v>
      </c>
      <c r="G72" s="1487">
        <v>567000005</v>
      </c>
    </row>
    <row r="73" spans="1:7">
      <c r="A73" s="1485" t="s">
        <v>5658</v>
      </c>
      <c r="B73" s="1486">
        <v>1721</v>
      </c>
      <c r="C73" s="1493">
        <v>390611570</v>
      </c>
      <c r="D73" s="1483">
        <v>1047970</v>
      </c>
      <c r="E73" s="1487">
        <v>2</v>
      </c>
      <c r="F73" s="1487">
        <v>1</v>
      </c>
      <c r="G73" s="1487">
        <v>567000005</v>
      </c>
    </row>
    <row r="74" spans="1:7">
      <c r="A74" s="1485" t="s">
        <v>5659</v>
      </c>
      <c r="B74" s="1486">
        <v>1722</v>
      </c>
      <c r="C74" s="1493">
        <v>391659540</v>
      </c>
      <c r="D74" s="1483">
        <v>1053210</v>
      </c>
      <c r="E74" s="1487">
        <v>3</v>
      </c>
      <c r="F74" s="1487">
        <v>1</v>
      </c>
      <c r="G74" s="1487">
        <v>567000005</v>
      </c>
    </row>
    <row r="75" spans="1:7">
      <c r="A75" s="1485" t="s">
        <v>5660</v>
      </c>
      <c r="B75" s="1486">
        <v>1723</v>
      </c>
      <c r="C75" s="1493">
        <v>392712750</v>
      </c>
      <c r="D75" s="1483">
        <v>1058480</v>
      </c>
      <c r="E75" s="1487">
        <v>1</v>
      </c>
      <c r="F75" s="1487">
        <v>1</v>
      </c>
      <c r="G75" s="1487">
        <v>567000005</v>
      </c>
    </row>
    <row r="76" spans="1:7">
      <c r="A76" s="1485" t="s">
        <v>5661</v>
      </c>
      <c r="B76" s="1486">
        <v>1724</v>
      </c>
      <c r="C76" s="1493">
        <v>393771230</v>
      </c>
      <c r="D76" s="1483">
        <v>1063770</v>
      </c>
      <c r="E76" s="1487">
        <v>2</v>
      </c>
      <c r="F76" s="1487">
        <v>1</v>
      </c>
      <c r="G76" s="1487">
        <v>567000005</v>
      </c>
    </row>
    <row r="77" spans="1:7">
      <c r="A77" s="1485" t="s">
        <v>5662</v>
      </c>
      <c r="B77" s="1486">
        <v>1725</v>
      </c>
      <c r="C77" s="1493">
        <v>394835000</v>
      </c>
      <c r="D77" s="1483">
        <v>1069090</v>
      </c>
      <c r="E77" s="1487">
        <v>3</v>
      </c>
      <c r="F77" s="1487">
        <v>2</v>
      </c>
      <c r="G77" s="1487">
        <v>567000005</v>
      </c>
    </row>
    <row r="78" spans="1:7">
      <c r="A78" s="1485" t="s">
        <v>5663</v>
      </c>
      <c r="B78" s="1486">
        <v>1726</v>
      </c>
      <c r="C78" s="1493">
        <v>395904090</v>
      </c>
      <c r="D78" s="1483">
        <v>1074440</v>
      </c>
      <c r="E78" s="1487">
        <v>1</v>
      </c>
      <c r="F78" s="1487">
        <v>1</v>
      </c>
      <c r="G78" s="1487">
        <v>567000005</v>
      </c>
    </row>
    <row r="79" spans="1:7">
      <c r="A79" s="1485" t="s">
        <v>5664</v>
      </c>
      <c r="B79" s="1486">
        <v>1727</v>
      </c>
      <c r="C79" s="1493">
        <v>396978530</v>
      </c>
      <c r="D79" s="1483">
        <v>1079810</v>
      </c>
      <c r="E79" s="1487">
        <v>2</v>
      </c>
      <c r="F79" s="1487">
        <v>1</v>
      </c>
      <c r="G79" s="1487">
        <v>567000005</v>
      </c>
    </row>
    <row r="80" spans="1:7">
      <c r="A80" s="1485" t="s">
        <v>5665</v>
      </c>
      <c r="B80" s="1486">
        <v>1728</v>
      </c>
      <c r="C80" s="1493">
        <v>398058340</v>
      </c>
      <c r="D80" s="1483">
        <v>1085210</v>
      </c>
      <c r="E80" s="1487">
        <v>3</v>
      </c>
      <c r="F80" s="1487">
        <v>1</v>
      </c>
      <c r="G80" s="1487">
        <v>567000005</v>
      </c>
    </row>
    <row r="81" spans="1:7">
      <c r="A81" s="1485" t="s">
        <v>5666</v>
      </c>
      <c r="B81" s="1486">
        <v>1729</v>
      </c>
      <c r="C81" s="1493">
        <v>399143550</v>
      </c>
      <c r="D81" s="1483">
        <v>1090640</v>
      </c>
      <c r="E81" s="1487">
        <v>1</v>
      </c>
      <c r="F81" s="1487">
        <v>1</v>
      </c>
      <c r="G81" s="1487">
        <v>567000005</v>
      </c>
    </row>
    <row r="82" spans="1:7">
      <c r="A82" s="1485" t="s">
        <v>5667</v>
      </c>
      <c r="B82" s="1486">
        <v>1730</v>
      </c>
      <c r="C82" s="1493">
        <v>400234190</v>
      </c>
      <c r="D82" s="1483">
        <v>1096090</v>
      </c>
      <c r="E82" s="1487">
        <v>2</v>
      </c>
      <c r="F82" s="1487">
        <v>2</v>
      </c>
      <c r="G82" s="1487">
        <v>567000005</v>
      </c>
    </row>
    <row r="83" spans="1:7">
      <c r="A83" s="1485" t="s">
        <v>5668</v>
      </c>
      <c r="B83" s="1486">
        <v>1731</v>
      </c>
      <c r="C83" s="1493">
        <v>401330280</v>
      </c>
      <c r="D83" s="1483">
        <v>1101570</v>
      </c>
      <c r="E83" s="1487">
        <v>3</v>
      </c>
      <c r="F83" s="1487">
        <v>1</v>
      </c>
      <c r="G83" s="1487">
        <v>567000005</v>
      </c>
    </row>
    <row r="84" spans="1:7">
      <c r="A84" s="1485" t="s">
        <v>5669</v>
      </c>
      <c r="B84" s="1486">
        <v>1732</v>
      </c>
      <c r="C84" s="1493">
        <v>402431850</v>
      </c>
      <c r="D84" s="1483">
        <v>1107080</v>
      </c>
      <c r="E84" s="1487">
        <v>1</v>
      </c>
      <c r="F84" s="1487">
        <v>1</v>
      </c>
      <c r="G84" s="1487">
        <v>567000005</v>
      </c>
    </row>
    <row r="85" spans="1:7">
      <c r="A85" s="1485" t="s">
        <v>5670</v>
      </c>
      <c r="B85" s="1486">
        <v>1733</v>
      </c>
      <c r="C85" s="1493">
        <v>403538930</v>
      </c>
      <c r="D85" s="1483">
        <v>1112620</v>
      </c>
      <c r="E85" s="1487">
        <v>2</v>
      </c>
      <c r="F85" s="1487">
        <v>1</v>
      </c>
      <c r="G85" s="1487">
        <v>567000005</v>
      </c>
    </row>
    <row r="86" spans="1:7">
      <c r="A86" s="1485" t="s">
        <v>5671</v>
      </c>
      <c r="B86" s="1486">
        <v>1734</v>
      </c>
      <c r="C86" s="1493">
        <v>404651550</v>
      </c>
      <c r="D86" s="1483">
        <v>1118180</v>
      </c>
      <c r="E86" s="1487">
        <v>3</v>
      </c>
      <c r="F86" s="1487">
        <v>1</v>
      </c>
      <c r="G86" s="1487">
        <v>567000005</v>
      </c>
    </row>
    <row r="87" spans="1:7">
      <c r="A87" s="1485" t="s">
        <v>5672</v>
      </c>
      <c r="B87" s="1486">
        <v>1735</v>
      </c>
      <c r="C87" s="1493">
        <v>405769730</v>
      </c>
      <c r="D87" s="1483">
        <v>1123770</v>
      </c>
      <c r="E87" s="1487">
        <v>1</v>
      </c>
      <c r="F87" s="1487">
        <v>2</v>
      </c>
      <c r="G87" s="1487">
        <v>567000005</v>
      </c>
    </row>
    <row r="88" spans="1:7">
      <c r="A88" s="1485" t="s">
        <v>5673</v>
      </c>
      <c r="B88" s="1486">
        <v>1736</v>
      </c>
      <c r="C88" s="1493">
        <v>406893500</v>
      </c>
      <c r="D88" s="1483">
        <v>1129390</v>
      </c>
      <c r="E88" s="1487">
        <v>2</v>
      </c>
      <c r="F88" s="1487">
        <v>1</v>
      </c>
      <c r="G88" s="1487">
        <v>567000005</v>
      </c>
    </row>
    <row r="89" spans="1:7">
      <c r="A89" s="1485" t="s">
        <v>5674</v>
      </c>
      <c r="B89" s="1486">
        <v>1737</v>
      </c>
      <c r="C89" s="1493">
        <v>408022890</v>
      </c>
      <c r="D89" s="1483">
        <v>1135040</v>
      </c>
      <c r="E89" s="1487">
        <v>3</v>
      </c>
      <c r="F89" s="1487">
        <v>1</v>
      </c>
      <c r="G89" s="1487">
        <v>567000005</v>
      </c>
    </row>
    <row r="90" spans="1:7">
      <c r="A90" s="1485" t="s">
        <v>5675</v>
      </c>
      <c r="B90" s="1486">
        <v>1738</v>
      </c>
      <c r="C90" s="1493">
        <v>409157930</v>
      </c>
      <c r="D90" s="1483">
        <v>1140720</v>
      </c>
      <c r="E90" s="1487">
        <v>1</v>
      </c>
      <c r="F90" s="1487">
        <v>1</v>
      </c>
      <c r="G90" s="1487">
        <v>567000005</v>
      </c>
    </row>
    <row r="91" spans="1:7">
      <c r="A91" s="1485" t="s">
        <v>5676</v>
      </c>
      <c r="B91" s="1486">
        <v>1739</v>
      </c>
      <c r="C91" s="1493">
        <v>410298650</v>
      </c>
      <c r="D91" s="1483">
        <v>1146420</v>
      </c>
      <c r="E91" s="1487">
        <v>2</v>
      </c>
      <c r="F91" s="1487">
        <v>1</v>
      </c>
      <c r="G91" s="1487">
        <v>567000005</v>
      </c>
    </row>
    <row r="92" spans="1:7">
      <c r="A92" s="1485" t="s">
        <v>5677</v>
      </c>
      <c r="B92" s="1486">
        <v>1740</v>
      </c>
      <c r="C92" s="1493">
        <v>411445070</v>
      </c>
      <c r="D92" s="1483">
        <v>1152150</v>
      </c>
      <c r="E92" s="1487">
        <v>3</v>
      </c>
      <c r="F92" s="1487">
        <v>2</v>
      </c>
      <c r="G92" s="1487">
        <v>567000005</v>
      </c>
    </row>
    <row r="93" spans="1:7">
      <c r="A93" s="1485" t="s">
        <v>5678</v>
      </c>
      <c r="B93" s="1486">
        <v>1741</v>
      </c>
      <c r="C93" s="1493">
        <v>412597220</v>
      </c>
      <c r="D93" s="1483">
        <v>1157910</v>
      </c>
      <c r="E93" s="1487">
        <v>1</v>
      </c>
      <c r="F93" s="1487">
        <v>1</v>
      </c>
      <c r="G93" s="1487">
        <v>567000005</v>
      </c>
    </row>
    <row r="94" spans="1:7">
      <c r="A94" s="1485" t="s">
        <v>5679</v>
      </c>
      <c r="B94" s="1486">
        <v>1742</v>
      </c>
      <c r="C94" s="1493">
        <v>413755130</v>
      </c>
      <c r="D94" s="1483">
        <v>1163700</v>
      </c>
      <c r="E94" s="1487">
        <v>2</v>
      </c>
      <c r="F94" s="1487">
        <v>1</v>
      </c>
      <c r="G94" s="1487">
        <v>567000005</v>
      </c>
    </row>
    <row r="95" spans="1:7">
      <c r="A95" s="1485" t="s">
        <v>5680</v>
      </c>
      <c r="B95" s="1486">
        <v>1743</v>
      </c>
      <c r="C95" s="1493">
        <v>414918830</v>
      </c>
      <c r="D95" s="1483">
        <v>1169520</v>
      </c>
      <c r="E95" s="1487">
        <v>3</v>
      </c>
      <c r="F95" s="1487">
        <v>1</v>
      </c>
      <c r="G95" s="1487">
        <v>567000005</v>
      </c>
    </row>
    <row r="96" spans="1:7">
      <c r="A96" s="1485" t="s">
        <v>5681</v>
      </c>
      <c r="B96" s="1486">
        <v>1744</v>
      </c>
      <c r="C96" s="1493">
        <v>416088350</v>
      </c>
      <c r="D96" s="1483">
        <v>1175370</v>
      </c>
      <c r="E96" s="1487">
        <v>1</v>
      </c>
      <c r="F96" s="1487">
        <v>1</v>
      </c>
      <c r="G96" s="1487">
        <v>567000005</v>
      </c>
    </row>
    <row r="97" spans="1:7">
      <c r="A97" s="1485" t="s">
        <v>5682</v>
      </c>
      <c r="B97" s="1486">
        <v>1745</v>
      </c>
      <c r="C97" s="1493">
        <v>417263720</v>
      </c>
      <c r="D97" s="1483">
        <v>1181250</v>
      </c>
      <c r="E97" s="1487">
        <v>2</v>
      </c>
      <c r="F97" s="1487">
        <v>2</v>
      </c>
      <c r="G97" s="1487">
        <v>567000005</v>
      </c>
    </row>
    <row r="98" spans="1:7">
      <c r="A98" s="1485" t="s">
        <v>5683</v>
      </c>
      <c r="B98" s="1486">
        <v>1746</v>
      </c>
      <c r="C98" s="1493">
        <v>418444970</v>
      </c>
      <c r="D98" s="1483">
        <v>1187160</v>
      </c>
      <c r="E98" s="1487">
        <v>3</v>
      </c>
      <c r="F98" s="1487">
        <v>1</v>
      </c>
      <c r="G98" s="1487">
        <v>567000005</v>
      </c>
    </row>
    <row r="99" spans="1:7">
      <c r="A99" s="1485" t="s">
        <v>5684</v>
      </c>
      <c r="B99" s="1486">
        <v>1747</v>
      </c>
      <c r="C99" s="1493">
        <v>419632130</v>
      </c>
      <c r="D99" s="1483">
        <v>1193100</v>
      </c>
      <c r="E99" s="1487">
        <v>1</v>
      </c>
      <c r="F99" s="1487">
        <v>1</v>
      </c>
      <c r="G99" s="1487">
        <v>567000005</v>
      </c>
    </row>
    <row r="100" spans="1:7">
      <c r="A100" s="1485" t="s">
        <v>5685</v>
      </c>
      <c r="B100" s="1486">
        <v>1748</v>
      </c>
      <c r="C100" s="1493">
        <v>420825230</v>
      </c>
      <c r="D100" s="1483">
        <v>1199070</v>
      </c>
      <c r="E100" s="1487">
        <v>2</v>
      </c>
      <c r="F100" s="1487">
        <v>1</v>
      </c>
      <c r="G100" s="1487">
        <v>567000005</v>
      </c>
    </row>
    <row r="101" spans="1:7">
      <c r="A101" s="1485" t="s">
        <v>5686</v>
      </c>
      <c r="B101" s="1486">
        <v>1749</v>
      </c>
      <c r="C101" s="1493">
        <v>422024300</v>
      </c>
      <c r="D101" s="1483">
        <v>1205070</v>
      </c>
      <c r="E101" s="1487">
        <v>3</v>
      </c>
      <c r="F101" s="1487">
        <v>1</v>
      </c>
      <c r="G101" s="1487">
        <v>567000005</v>
      </c>
    </row>
    <row r="102" spans="1:7">
      <c r="A102" s="1481" t="s">
        <v>5687</v>
      </c>
      <c r="B102" s="1482">
        <v>1750</v>
      </c>
      <c r="C102" s="1493">
        <v>423229370</v>
      </c>
      <c r="D102" s="1483">
        <v>1211100</v>
      </c>
      <c r="E102" s="1484">
        <v>1</v>
      </c>
      <c r="F102" s="1484">
        <v>2</v>
      </c>
      <c r="G102" s="1484">
        <v>567000005</v>
      </c>
    </row>
    <row r="103" spans="1:7">
      <c r="A103" s="1485" t="s">
        <v>5688</v>
      </c>
      <c r="B103" s="1486">
        <v>1751</v>
      </c>
      <c r="C103" s="1493">
        <v>424440470</v>
      </c>
      <c r="D103" s="1483">
        <v>1217160</v>
      </c>
      <c r="E103" s="1487">
        <v>2</v>
      </c>
      <c r="F103" s="1487">
        <v>1</v>
      </c>
      <c r="G103" s="1487">
        <v>567000005</v>
      </c>
    </row>
    <row r="104" spans="1:7">
      <c r="A104" s="1485" t="s">
        <v>5689</v>
      </c>
      <c r="B104" s="1486">
        <v>1752</v>
      </c>
      <c r="C104" s="1493">
        <v>425657630</v>
      </c>
      <c r="D104" s="1483">
        <v>1223250</v>
      </c>
      <c r="E104" s="1487">
        <v>3</v>
      </c>
      <c r="F104" s="1487">
        <v>1</v>
      </c>
      <c r="G104" s="1487">
        <v>567000005</v>
      </c>
    </row>
    <row r="105" spans="1:7">
      <c r="A105" s="1485" t="s">
        <v>5690</v>
      </c>
      <c r="B105" s="1486">
        <v>1753</v>
      </c>
      <c r="C105" s="1493">
        <v>426880880</v>
      </c>
      <c r="D105" s="1483">
        <v>1229370</v>
      </c>
      <c r="E105" s="1487">
        <v>1</v>
      </c>
      <c r="F105" s="1487">
        <v>1</v>
      </c>
      <c r="G105" s="1487">
        <v>567000005</v>
      </c>
    </row>
    <row r="106" spans="1:7">
      <c r="A106" s="1485" t="s">
        <v>5691</v>
      </c>
      <c r="B106" s="1486">
        <v>1754</v>
      </c>
      <c r="C106" s="1493">
        <v>428110250</v>
      </c>
      <c r="D106" s="1483">
        <v>1235520</v>
      </c>
      <c r="E106" s="1487">
        <v>2</v>
      </c>
      <c r="F106" s="1487">
        <v>1</v>
      </c>
      <c r="G106" s="1487">
        <v>567000005</v>
      </c>
    </row>
    <row r="107" spans="1:7">
      <c r="A107" s="1485" t="s">
        <v>5692</v>
      </c>
      <c r="B107" s="1486">
        <v>1755</v>
      </c>
      <c r="C107" s="1493">
        <v>429345770</v>
      </c>
      <c r="D107" s="1483">
        <v>1241700</v>
      </c>
      <c r="E107" s="1487">
        <v>3</v>
      </c>
      <c r="F107" s="1487">
        <v>2</v>
      </c>
      <c r="G107" s="1487">
        <v>567000005</v>
      </c>
    </row>
    <row r="108" spans="1:7">
      <c r="A108" s="1485" t="s">
        <v>5693</v>
      </c>
      <c r="B108" s="1486">
        <v>1756</v>
      </c>
      <c r="C108" s="1493">
        <v>430587470</v>
      </c>
      <c r="D108" s="1483">
        <v>1247910</v>
      </c>
      <c r="E108" s="1487">
        <v>1</v>
      </c>
      <c r="F108" s="1487">
        <v>1</v>
      </c>
      <c r="G108" s="1487">
        <v>567000005</v>
      </c>
    </row>
    <row r="109" spans="1:7">
      <c r="A109" s="1485" t="s">
        <v>5694</v>
      </c>
      <c r="B109" s="1486">
        <v>1757</v>
      </c>
      <c r="C109" s="1493">
        <v>431835380</v>
      </c>
      <c r="D109" s="1483">
        <v>1254150</v>
      </c>
      <c r="E109" s="1487">
        <v>2</v>
      </c>
      <c r="F109" s="1487">
        <v>1</v>
      </c>
      <c r="G109" s="1487">
        <v>567000005</v>
      </c>
    </row>
    <row r="110" spans="1:7">
      <c r="A110" s="1485" t="s">
        <v>5695</v>
      </c>
      <c r="B110" s="1486">
        <v>1758</v>
      </c>
      <c r="C110" s="1493">
        <v>433089530</v>
      </c>
      <c r="D110" s="1483">
        <v>1260420</v>
      </c>
      <c r="E110" s="1487">
        <v>3</v>
      </c>
      <c r="F110" s="1487">
        <v>1</v>
      </c>
      <c r="G110" s="1487">
        <v>567000005</v>
      </c>
    </row>
    <row r="111" spans="1:7">
      <c r="A111" s="1485" t="s">
        <v>5696</v>
      </c>
      <c r="B111" s="1486">
        <v>1759</v>
      </c>
      <c r="C111" s="1493">
        <v>434349950</v>
      </c>
      <c r="D111" s="1483">
        <v>1266720</v>
      </c>
      <c r="E111" s="1487">
        <v>1</v>
      </c>
      <c r="F111" s="1487">
        <v>1</v>
      </c>
      <c r="G111" s="1487">
        <v>567000005</v>
      </c>
    </row>
    <row r="112" spans="1:7">
      <c r="A112" s="1485" t="s">
        <v>5697</v>
      </c>
      <c r="B112" s="1486">
        <v>1760</v>
      </c>
      <c r="C112" s="1493">
        <v>435616670</v>
      </c>
      <c r="D112" s="1483">
        <v>1273050</v>
      </c>
      <c r="E112" s="1487">
        <v>2</v>
      </c>
      <c r="F112" s="1487">
        <v>2</v>
      </c>
      <c r="G112" s="1487">
        <v>567000005</v>
      </c>
    </row>
    <row r="113" spans="1:7">
      <c r="A113" s="1485" t="s">
        <v>5698</v>
      </c>
      <c r="B113" s="1486">
        <v>1761</v>
      </c>
      <c r="C113" s="1493">
        <v>436889720</v>
      </c>
      <c r="D113" s="1483">
        <v>1279420</v>
      </c>
      <c r="E113" s="1487">
        <v>3</v>
      </c>
      <c r="F113" s="1487">
        <v>1</v>
      </c>
      <c r="G113" s="1487">
        <v>567000005</v>
      </c>
    </row>
    <row r="114" spans="1:7">
      <c r="A114" s="1485" t="s">
        <v>5699</v>
      </c>
      <c r="B114" s="1486">
        <v>1762</v>
      </c>
      <c r="C114" s="1493">
        <v>438169140</v>
      </c>
      <c r="D114" s="1483">
        <v>1285820</v>
      </c>
      <c r="E114" s="1487">
        <v>1</v>
      </c>
      <c r="F114" s="1487">
        <v>1</v>
      </c>
      <c r="G114" s="1487">
        <v>567000005</v>
      </c>
    </row>
    <row r="115" spans="1:7">
      <c r="A115" s="1485" t="s">
        <v>5700</v>
      </c>
      <c r="B115" s="1486">
        <v>1763</v>
      </c>
      <c r="C115" s="1493">
        <v>439454960</v>
      </c>
      <c r="D115" s="1483">
        <v>1292250</v>
      </c>
      <c r="E115" s="1487">
        <v>2</v>
      </c>
      <c r="F115" s="1487">
        <v>1</v>
      </c>
      <c r="G115" s="1487">
        <v>567000005</v>
      </c>
    </row>
    <row r="116" spans="1:7">
      <c r="A116" s="1485" t="s">
        <v>5701</v>
      </c>
      <c r="B116" s="1486">
        <v>1764</v>
      </c>
      <c r="C116" s="1493">
        <v>440747210</v>
      </c>
      <c r="D116" s="1483">
        <v>1298710</v>
      </c>
      <c r="E116" s="1487">
        <v>3</v>
      </c>
      <c r="F116" s="1487">
        <v>1</v>
      </c>
      <c r="G116" s="1487">
        <v>567000005</v>
      </c>
    </row>
    <row r="117" spans="1:7">
      <c r="A117" s="1485" t="s">
        <v>5702</v>
      </c>
      <c r="B117" s="1486">
        <v>1765</v>
      </c>
      <c r="C117" s="1493">
        <v>442045920</v>
      </c>
      <c r="D117" s="1483">
        <v>1305200</v>
      </c>
      <c r="E117" s="1487">
        <v>1</v>
      </c>
      <c r="F117" s="1487">
        <v>2</v>
      </c>
      <c r="G117" s="1487">
        <v>567000005</v>
      </c>
    </row>
    <row r="118" spans="1:7">
      <c r="A118" s="1485" t="s">
        <v>5703</v>
      </c>
      <c r="B118" s="1486">
        <v>1766</v>
      </c>
      <c r="C118" s="1493">
        <v>443351120</v>
      </c>
      <c r="D118" s="1483">
        <v>1311730</v>
      </c>
      <c r="E118" s="1487">
        <v>2</v>
      </c>
      <c r="F118" s="1487">
        <v>1</v>
      </c>
      <c r="G118" s="1487">
        <v>567000005</v>
      </c>
    </row>
    <row r="119" spans="1:7">
      <c r="A119" s="1485" t="s">
        <v>5704</v>
      </c>
      <c r="B119" s="1486">
        <v>1767</v>
      </c>
      <c r="C119" s="1493">
        <v>444662850</v>
      </c>
      <c r="D119" s="1483">
        <v>1318290</v>
      </c>
      <c r="E119" s="1487">
        <v>3</v>
      </c>
      <c r="F119" s="1487">
        <v>1</v>
      </c>
      <c r="G119" s="1487">
        <v>567000005</v>
      </c>
    </row>
    <row r="120" spans="1:7">
      <c r="A120" s="1485" t="s">
        <v>5705</v>
      </c>
      <c r="B120" s="1486">
        <v>1768</v>
      </c>
      <c r="C120" s="1493">
        <v>445981140</v>
      </c>
      <c r="D120" s="1483">
        <v>1324880</v>
      </c>
      <c r="E120" s="1487">
        <v>1</v>
      </c>
      <c r="F120" s="1487">
        <v>1</v>
      </c>
      <c r="G120" s="1487">
        <v>567000005</v>
      </c>
    </row>
    <row r="121" spans="1:7">
      <c r="A121" s="1485" t="s">
        <v>5706</v>
      </c>
      <c r="B121" s="1486">
        <v>1769</v>
      </c>
      <c r="C121" s="1493">
        <v>447306020</v>
      </c>
      <c r="D121" s="1483">
        <v>1331500</v>
      </c>
      <c r="E121" s="1487">
        <v>2</v>
      </c>
      <c r="F121" s="1487">
        <v>1</v>
      </c>
      <c r="G121" s="1487">
        <v>567000005</v>
      </c>
    </row>
    <row r="122" spans="1:7">
      <c r="A122" s="1485" t="s">
        <v>5707</v>
      </c>
      <c r="B122" s="1486">
        <v>1770</v>
      </c>
      <c r="C122" s="1493">
        <v>448637520</v>
      </c>
      <c r="D122" s="1483">
        <v>1338160</v>
      </c>
      <c r="E122" s="1487">
        <v>3</v>
      </c>
      <c r="F122" s="1487">
        <v>2</v>
      </c>
      <c r="G122" s="1487">
        <v>567000005</v>
      </c>
    </row>
    <row r="123" spans="1:7">
      <c r="A123" s="1485" t="s">
        <v>5708</v>
      </c>
      <c r="B123" s="1486">
        <v>1771</v>
      </c>
      <c r="C123" s="1493">
        <v>449975680</v>
      </c>
      <c r="D123" s="1483">
        <v>1344850</v>
      </c>
      <c r="E123" s="1487">
        <v>1</v>
      </c>
      <c r="F123" s="1487">
        <v>1</v>
      </c>
      <c r="G123" s="1487">
        <v>567000005</v>
      </c>
    </row>
    <row r="124" spans="1:7">
      <c r="A124" s="1485" t="s">
        <v>5709</v>
      </c>
      <c r="B124" s="1486">
        <v>1772</v>
      </c>
      <c r="C124" s="1493">
        <v>451320530</v>
      </c>
      <c r="D124" s="1483">
        <v>1351570</v>
      </c>
      <c r="E124" s="1487">
        <v>2</v>
      </c>
      <c r="F124" s="1487">
        <v>1</v>
      </c>
      <c r="G124" s="1487">
        <v>567000005</v>
      </c>
    </row>
    <row r="125" spans="1:7">
      <c r="A125" s="1485" t="s">
        <v>5710</v>
      </c>
      <c r="B125" s="1486">
        <v>1773</v>
      </c>
      <c r="C125" s="1493">
        <v>452672100</v>
      </c>
      <c r="D125" s="1483">
        <v>1358330</v>
      </c>
      <c r="E125" s="1487">
        <v>3</v>
      </c>
      <c r="F125" s="1487">
        <v>1</v>
      </c>
      <c r="G125" s="1487">
        <v>567000005</v>
      </c>
    </row>
    <row r="126" spans="1:7">
      <c r="A126" s="1485" t="s">
        <v>5711</v>
      </c>
      <c r="B126" s="1486">
        <v>1774</v>
      </c>
      <c r="C126" s="1493">
        <v>454030430</v>
      </c>
      <c r="D126" s="1483">
        <v>1365120</v>
      </c>
      <c r="E126" s="1487">
        <v>1</v>
      </c>
      <c r="F126" s="1487">
        <v>1</v>
      </c>
      <c r="G126" s="1487">
        <v>567000005</v>
      </c>
    </row>
    <row r="127" spans="1:7">
      <c r="A127" s="1485" t="s">
        <v>5712</v>
      </c>
      <c r="B127" s="1486">
        <v>1775</v>
      </c>
      <c r="C127" s="1493">
        <v>455395550</v>
      </c>
      <c r="D127" s="1483">
        <v>1371950</v>
      </c>
      <c r="E127" s="1487">
        <v>2</v>
      </c>
      <c r="F127" s="1487">
        <v>2</v>
      </c>
      <c r="G127" s="1487">
        <v>567000005</v>
      </c>
    </row>
    <row r="128" spans="1:7">
      <c r="A128" s="1485" t="s">
        <v>5713</v>
      </c>
      <c r="B128" s="1486">
        <v>1776</v>
      </c>
      <c r="C128" s="1493">
        <v>456767500</v>
      </c>
      <c r="D128" s="1483">
        <v>1378810</v>
      </c>
      <c r="E128" s="1487">
        <v>3</v>
      </c>
      <c r="F128" s="1487">
        <v>1</v>
      </c>
      <c r="G128" s="1487">
        <v>567000005</v>
      </c>
    </row>
    <row r="129" spans="1:7">
      <c r="A129" s="1485" t="s">
        <v>5714</v>
      </c>
      <c r="B129" s="1486">
        <v>1777</v>
      </c>
      <c r="C129" s="1493">
        <v>458146310</v>
      </c>
      <c r="D129" s="1483">
        <v>1385700</v>
      </c>
      <c r="E129" s="1487">
        <v>1</v>
      </c>
      <c r="F129" s="1487">
        <v>1</v>
      </c>
      <c r="G129" s="1487">
        <v>567000005</v>
      </c>
    </row>
    <row r="130" spans="1:7">
      <c r="A130" s="1485" t="s">
        <v>5715</v>
      </c>
      <c r="B130" s="1486">
        <v>1778</v>
      </c>
      <c r="C130" s="1493">
        <v>459532010</v>
      </c>
      <c r="D130" s="1483">
        <v>1392630</v>
      </c>
      <c r="E130" s="1487">
        <v>2</v>
      </c>
      <c r="F130" s="1487">
        <v>1</v>
      </c>
      <c r="G130" s="1487">
        <v>567000005</v>
      </c>
    </row>
    <row r="131" spans="1:7">
      <c r="A131" s="1485" t="s">
        <v>5716</v>
      </c>
      <c r="B131" s="1486">
        <v>1779</v>
      </c>
      <c r="C131" s="1493">
        <v>460924640</v>
      </c>
      <c r="D131" s="1483">
        <v>1399590</v>
      </c>
      <c r="E131" s="1487">
        <v>3</v>
      </c>
      <c r="F131" s="1487">
        <v>1</v>
      </c>
      <c r="G131" s="1487">
        <v>567000005</v>
      </c>
    </row>
    <row r="132" spans="1:7">
      <c r="A132" s="1485" t="s">
        <v>5717</v>
      </c>
      <c r="B132" s="1486">
        <v>1780</v>
      </c>
      <c r="C132" s="1493">
        <v>462324230</v>
      </c>
      <c r="D132" s="1483">
        <v>1406590</v>
      </c>
      <c r="E132" s="1487">
        <v>1</v>
      </c>
      <c r="F132" s="1487">
        <v>2</v>
      </c>
      <c r="G132" s="1487">
        <v>567000005</v>
      </c>
    </row>
    <row r="133" spans="1:7">
      <c r="A133" s="1485" t="s">
        <v>5718</v>
      </c>
      <c r="B133" s="1486">
        <v>1781</v>
      </c>
      <c r="C133" s="1493">
        <v>463730820</v>
      </c>
      <c r="D133" s="1483">
        <v>1413620</v>
      </c>
      <c r="E133" s="1487">
        <v>2</v>
      </c>
      <c r="F133" s="1487">
        <v>1</v>
      </c>
      <c r="G133" s="1487">
        <v>567000005</v>
      </c>
    </row>
    <row r="134" spans="1:7">
      <c r="A134" s="1485" t="s">
        <v>5719</v>
      </c>
      <c r="B134" s="1486">
        <v>1782</v>
      </c>
      <c r="C134" s="1493">
        <v>465144440</v>
      </c>
      <c r="D134" s="1483">
        <v>1420690</v>
      </c>
      <c r="E134" s="1487">
        <v>3</v>
      </c>
      <c r="F134" s="1487">
        <v>1</v>
      </c>
      <c r="G134" s="1487">
        <v>567000005</v>
      </c>
    </row>
    <row r="135" spans="1:7">
      <c r="A135" s="1485" t="s">
        <v>5720</v>
      </c>
      <c r="B135" s="1486">
        <v>1783</v>
      </c>
      <c r="C135" s="1493">
        <v>466565130</v>
      </c>
      <c r="D135" s="1483">
        <v>1427790</v>
      </c>
      <c r="E135" s="1487">
        <v>1</v>
      </c>
      <c r="F135" s="1487">
        <v>1</v>
      </c>
      <c r="G135" s="1487">
        <v>567000005</v>
      </c>
    </row>
    <row r="136" spans="1:7">
      <c r="A136" s="1485" t="s">
        <v>5721</v>
      </c>
      <c r="B136" s="1486">
        <v>1784</v>
      </c>
      <c r="C136" s="1493">
        <v>467992920</v>
      </c>
      <c r="D136" s="1483">
        <v>1434930</v>
      </c>
      <c r="E136" s="1487">
        <v>2</v>
      </c>
      <c r="F136" s="1487">
        <v>1</v>
      </c>
      <c r="G136" s="1487">
        <v>567000005</v>
      </c>
    </row>
    <row r="137" spans="1:7">
      <c r="A137" s="1485" t="s">
        <v>5722</v>
      </c>
      <c r="B137" s="1486">
        <v>1785</v>
      </c>
      <c r="C137" s="1493">
        <v>469427850</v>
      </c>
      <c r="D137" s="1483">
        <v>1442100</v>
      </c>
      <c r="E137" s="1487">
        <v>3</v>
      </c>
      <c r="F137" s="1487">
        <v>2</v>
      </c>
      <c r="G137" s="1487">
        <v>567000005</v>
      </c>
    </row>
    <row r="138" spans="1:7">
      <c r="A138" s="1485" t="s">
        <v>5723</v>
      </c>
      <c r="B138" s="1486">
        <v>1786</v>
      </c>
      <c r="C138" s="1493">
        <v>470869950</v>
      </c>
      <c r="D138" s="1483">
        <v>1449310</v>
      </c>
      <c r="E138" s="1487">
        <v>1</v>
      </c>
      <c r="F138" s="1487">
        <v>1</v>
      </c>
      <c r="G138" s="1487">
        <v>567000005</v>
      </c>
    </row>
    <row r="139" spans="1:7">
      <c r="A139" s="1485" t="s">
        <v>5724</v>
      </c>
      <c r="B139" s="1486">
        <v>1787</v>
      </c>
      <c r="C139" s="1493">
        <v>472319260</v>
      </c>
      <c r="D139" s="1483">
        <v>1456560</v>
      </c>
      <c r="E139" s="1487">
        <v>2</v>
      </c>
      <c r="F139" s="1487">
        <v>1</v>
      </c>
      <c r="G139" s="1487">
        <v>567000005</v>
      </c>
    </row>
    <row r="140" spans="1:7">
      <c r="A140" s="1485" t="s">
        <v>5725</v>
      </c>
      <c r="B140" s="1486">
        <v>1788</v>
      </c>
      <c r="C140" s="1493">
        <v>473775820</v>
      </c>
      <c r="D140" s="1483">
        <v>1463840</v>
      </c>
      <c r="E140" s="1487">
        <v>3</v>
      </c>
      <c r="F140" s="1487">
        <v>1</v>
      </c>
      <c r="G140" s="1487">
        <v>567000005</v>
      </c>
    </row>
    <row r="141" spans="1:7">
      <c r="A141" s="1485" t="s">
        <v>5726</v>
      </c>
      <c r="B141" s="1486">
        <v>1789</v>
      </c>
      <c r="C141" s="1493">
        <v>475239660</v>
      </c>
      <c r="D141" s="1483">
        <v>1471160</v>
      </c>
      <c r="E141" s="1487">
        <v>1</v>
      </c>
      <c r="F141" s="1487">
        <v>1</v>
      </c>
      <c r="G141" s="1487">
        <v>567000005</v>
      </c>
    </row>
    <row r="142" spans="1:7">
      <c r="A142" s="1485" t="s">
        <v>5727</v>
      </c>
      <c r="B142" s="1486">
        <v>1790</v>
      </c>
      <c r="C142" s="1493">
        <v>476710820</v>
      </c>
      <c r="D142" s="1483">
        <v>1478520</v>
      </c>
      <c r="E142" s="1487">
        <v>2</v>
      </c>
      <c r="F142" s="1487">
        <v>2</v>
      </c>
      <c r="G142" s="1487">
        <v>567000005</v>
      </c>
    </row>
    <row r="143" spans="1:7">
      <c r="A143" s="1485" t="s">
        <v>5728</v>
      </c>
      <c r="B143" s="1486">
        <v>1791</v>
      </c>
      <c r="C143" s="1493">
        <v>478189340</v>
      </c>
      <c r="D143" s="1483">
        <v>1485910</v>
      </c>
      <c r="E143" s="1487">
        <v>3</v>
      </c>
      <c r="F143" s="1487">
        <v>1</v>
      </c>
      <c r="G143" s="1487">
        <v>567000005</v>
      </c>
    </row>
    <row r="144" spans="1:7">
      <c r="A144" s="1485" t="s">
        <v>5729</v>
      </c>
      <c r="B144" s="1486">
        <v>1792</v>
      </c>
      <c r="C144" s="1493">
        <v>479675250</v>
      </c>
      <c r="D144" s="1483">
        <v>1493340</v>
      </c>
      <c r="E144" s="1487">
        <v>1</v>
      </c>
      <c r="F144" s="1487">
        <v>1</v>
      </c>
      <c r="G144" s="1487">
        <v>567000005</v>
      </c>
    </row>
    <row r="145" spans="1:7">
      <c r="A145" s="1485" t="s">
        <v>5730</v>
      </c>
      <c r="B145" s="1486">
        <v>1793</v>
      </c>
      <c r="C145" s="1493">
        <v>481168590</v>
      </c>
      <c r="D145" s="1483">
        <v>1500810</v>
      </c>
      <c r="E145" s="1487">
        <v>2</v>
      </c>
      <c r="F145" s="1487">
        <v>1</v>
      </c>
      <c r="G145" s="1487">
        <v>567000005</v>
      </c>
    </row>
    <row r="146" spans="1:7">
      <c r="A146" s="1485" t="s">
        <v>5731</v>
      </c>
      <c r="B146" s="1486">
        <v>1794</v>
      </c>
      <c r="C146" s="1493">
        <v>482669400</v>
      </c>
      <c r="D146" s="1483">
        <v>1508310</v>
      </c>
      <c r="E146" s="1487">
        <v>3</v>
      </c>
      <c r="F146" s="1487">
        <v>1</v>
      </c>
      <c r="G146" s="1487">
        <v>567000005</v>
      </c>
    </row>
    <row r="147" spans="1:7">
      <c r="A147" s="1485" t="s">
        <v>5732</v>
      </c>
      <c r="B147" s="1486">
        <v>1795</v>
      </c>
      <c r="C147" s="1493">
        <v>484177710</v>
      </c>
      <c r="D147" s="1483">
        <v>1515850</v>
      </c>
      <c r="E147" s="1487">
        <v>1</v>
      </c>
      <c r="F147" s="1487">
        <v>2</v>
      </c>
      <c r="G147" s="1487">
        <v>567000005</v>
      </c>
    </row>
    <row r="148" spans="1:7">
      <c r="A148" s="1485" t="s">
        <v>5733</v>
      </c>
      <c r="B148" s="1486">
        <v>1796</v>
      </c>
      <c r="C148" s="1493">
        <v>485693560</v>
      </c>
      <c r="D148" s="1483">
        <v>1523430</v>
      </c>
      <c r="E148" s="1487">
        <v>2</v>
      </c>
      <c r="F148" s="1487">
        <v>1</v>
      </c>
      <c r="G148" s="1487">
        <v>567000005</v>
      </c>
    </row>
    <row r="149" spans="1:7">
      <c r="A149" s="1485" t="s">
        <v>5734</v>
      </c>
      <c r="B149" s="1486">
        <v>1797</v>
      </c>
      <c r="C149" s="1493">
        <v>487216990</v>
      </c>
      <c r="D149" s="1483">
        <v>1531050</v>
      </c>
      <c r="E149" s="1487">
        <v>3</v>
      </c>
      <c r="F149" s="1487">
        <v>1</v>
      </c>
      <c r="G149" s="1487">
        <v>567000005</v>
      </c>
    </row>
    <row r="150" spans="1:7">
      <c r="A150" s="1485" t="s">
        <v>5735</v>
      </c>
      <c r="B150" s="1486">
        <v>1798</v>
      </c>
      <c r="C150" s="1493">
        <v>488748040</v>
      </c>
      <c r="D150" s="1483">
        <v>1538710</v>
      </c>
      <c r="E150" s="1487">
        <v>1</v>
      </c>
      <c r="F150" s="1487">
        <v>1</v>
      </c>
      <c r="G150" s="1487">
        <v>567000005</v>
      </c>
    </row>
    <row r="151" spans="1:7">
      <c r="A151" s="1485" t="s">
        <v>5736</v>
      </c>
      <c r="B151" s="1486">
        <v>1799</v>
      </c>
      <c r="C151" s="1493">
        <v>490286750</v>
      </c>
      <c r="D151" s="1483">
        <v>1546400</v>
      </c>
      <c r="E151" s="1487">
        <v>2</v>
      </c>
      <c r="F151" s="1487">
        <v>1</v>
      </c>
      <c r="G151" s="1487">
        <v>567000005</v>
      </c>
    </row>
    <row r="152" spans="1:7">
      <c r="A152" s="1481" t="s">
        <v>5737</v>
      </c>
      <c r="B152" s="1482">
        <v>1800</v>
      </c>
      <c r="C152" s="1493">
        <v>491833150</v>
      </c>
      <c r="D152" s="1483">
        <v>1561860</v>
      </c>
      <c r="E152" s="1484">
        <v>3</v>
      </c>
      <c r="F152" s="1484">
        <v>2</v>
      </c>
      <c r="G152" s="1484">
        <v>567000005</v>
      </c>
    </row>
    <row r="153" spans="1:7">
      <c r="A153" s="1485" t="s">
        <v>5738</v>
      </c>
      <c r="B153" s="1486">
        <v>1801</v>
      </c>
      <c r="C153" s="1493">
        <v>493395010</v>
      </c>
      <c r="D153" s="1483">
        <v>1577480</v>
      </c>
      <c r="E153" s="1487">
        <v>1</v>
      </c>
      <c r="F153" s="1487">
        <v>1</v>
      </c>
      <c r="G153" s="1487">
        <v>567000005</v>
      </c>
    </row>
    <row r="154" spans="1:7">
      <c r="A154" s="1485" t="s">
        <v>5739</v>
      </c>
      <c r="B154" s="1486">
        <v>1802</v>
      </c>
      <c r="C154" s="1493">
        <v>494972490</v>
      </c>
      <c r="D154" s="1483">
        <v>1593250</v>
      </c>
      <c r="E154" s="1487">
        <v>2</v>
      </c>
      <c r="F154" s="1487">
        <v>1</v>
      </c>
      <c r="G154" s="1487">
        <v>567000005</v>
      </c>
    </row>
    <row r="155" spans="1:7">
      <c r="A155" s="1485" t="s">
        <v>5740</v>
      </c>
      <c r="B155" s="1486">
        <v>1803</v>
      </c>
      <c r="C155" s="1493">
        <v>496565740</v>
      </c>
      <c r="D155" s="1483">
        <v>1609180</v>
      </c>
      <c r="E155" s="1487">
        <v>3</v>
      </c>
      <c r="F155" s="1487">
        <v>1</v>
      </c>
      <c r="G155" s="1487">
        <v>567000005</v>
      </c>
    </row>
    <row r="156" spans="1:7">
      <c r="A156" s="1485" t="s">
        <v>5741</v>
      </c>
      <c r="B156" s="1486">
        <v>1804</v>
      </c>
      <c r="C156" s="1493">
        <v>498174920</v>
      </c>
      <c r="D156" s="1483">
        <v>1625270</v>
      </c>
      <c r="E156" s="1487">
        <v>1</v>
      </c>
      <c r="F156" s="1487">
        <v>1</v>
      </c>
      <c r="G156" s="1487">
        <v>567000005</v>
      </c>
    </row>
    <row r="157" spans="1:7">
      <c r="A157" s="1485" t="s">
        <v>5742</v>
      </c>
      <c r="B157" s="1486">
        <v>1805</v>
      </c>
      <c r="C157" s="1493">
        <v>499800190</v>
      </c>
      <c r="D157" s="1483">
        <v>1641520</v>
      </c>
      <c r="E157" s="1487">
        <v>2</v>
      </c>
      <c r="F157" s="1487">
        <v>2</v>
      </c>
      <c r="G157" s="1487">
        <v>567000005</v>
      </c>
    </row>
    <row r="158" spans="1:7">
      <c r="A158" s="1485" t="s">
        <v>5743</v>
      </c>
      <c r="B158" s="1486">
        <v>1806</v>
      </c>
      <c r="C158" s="1493">
        <v>501441710</v>
      </c>
      <c r="D158" s="1483">
        <v>1657940</v>
      </c>
      <c r="E158" s="1487">
        <v>3</v>
      </c>
      <c r="F158" s="1487">
        <v>1</v>
      </c>
      <c r="G158" s="1487">
        <v>567000005</v>
      </c>
    </row>
    <row r="159" spans="1:7">
      <c r="A159" s="1485" t="s">
        <v>5744</v>
      </c>
      <c r="B159" s="1486">
        <v>1807</v>
      </c>
      <c r="C159" s="1493">
        <v>503099650</v>
      </c>
      <c r="D159" s="1483">
        <v>1674520</v>
      </c>
      <c r="E159" s="1487">
        <v>1</v>
      </c>
      <c r="F159" s="1487">
        <v>1</v>
      </c>
      <c r="G159" s="1487">
        <v>567000005</v>
      </c>
    </row>
    <row r="160" spans="1:7">
      <c r="A160" s="1485" t="s">
        <v>5745</v>
      </c>
      <c r="B160" s="1486">
        <v>1808</v>
      </c>
      <c r="C160" s="1493">
        <v>504774170</v>
      </c>
      <c r="D160" s="1483">
        <v>1691270</v>
      </c>
      <c r="E160" s="1487">
        <v>2</v>
      </c>
      <c r="F160" s="1487">
        <v>1</v>
      </c>
      <c r="G160" s="1487">
        <v>567000005</v>
      </c>
    </row>
    <row r="161" spans="1:7">
      <c r="A161" s="1485" t="s">
        <v>5746</v>
      </c>
      <c r="B161" s="1486">
        <v>1809</v>
      </c>
      <c r="C161" s="1493">
        <v>506465440</v>
      </c>
      <c r="D161" s="1483">
        <v>1708180</v>
      </c>
      <c r="E161" s="1487">
        <v>3</v>
      </c>
      <c r="F161" s="1487">
        <v>1</v>
      </c>
      <c r="G161" s="1487">
        <v>567000005</v>
      </c>
    </row>
    <row r="162" spans="1:7">
      <c r="A162" s="1485" t="s">
        <v>5747</v>
      </c>
      <c r="B162" s="1486">
        <v>1810</v>
      </c>
      <c r="C162" s="1493">
        <v>508173620</v>
      </c>
      <c r="D162" s="1483">
        <v>1725260</v>
      </c>
      <c r="E162" s="1487">
        <v>1</v>
      </c>
      <c r="F162" s="1487">
        <v>2</v>
      </c>
      <c r="G162" s="1487">
        <v>567000005</v>
      </c>
    </row>
    <row r="163" spans="1:7">
      <c r="A163" s="1485" t="s">
        <v>5748</v>
      </c>
      <c r="B163" s="1486">
        <v>1811</v>
      </c>
      <c r="C163" s="1493">
        <v>509898880</v>
      </c>
      <c r="D163" s="1483">
        <v>1742510</v>
      </c>
      <c r="E163" s="1487">
        <v>2</v>
      </c>
      <c r="F163" s="1487">
        <v>1</v>
      </c>
      <c r="G163" s="1487">
        <v>567000005</v>
      </c>
    </row>
    <row r="164" spans="1:7">
      <c r="A164" s="1485" t="s">
        <v>5749</v>
      </c>
      <c r="B164" s="1486">
        <v>1812</v>
      </c>
      <c r="C164" s="1493">
        <v>511641390</v>
      </c>
      <c r="D164" s="1483">
        <v>1759940</v>
      </c>
      <c r="E164" s="1487">
        <v>3</v>
      </c>
      <c r="F164" s="1487">
        <v>1</v>
      </c>
      <c r="G164" s="1487">
        <v>567000005</v>
      </c>
    </row>
    <row r="165" spans="1:7">
      <c r="A165" s="1485" t="s">
        <v>5750</v>
      </c>
      <c r="B165" s="1486">
        <v>1813</v>
      </c>
      <c r="C165" s="1493">
        <v>513401330</v>
      </c>
      <c r="D165" s="1483">
        <v>1777540</v>
      </c>
      <c r="E165" s="1487">
        <v>1</v>
      </c>
      <c r="F165" s="1487">
        <v>1</v>
      </c>
      <c r="G165" s="1487">
        <v>567000005</v>
      </c>
    </row>
    <row r="166" spans="1:7">
      <c r="A166" s="1485" t="s">
        <v>5751</v>
      </c>
      <c r="B166" s="1486">
        <v>1814</v>
      </c>
      <c r="C166" s="1493">
        <v>515178870</v>
      </c>
      <c r="D166" s="1483">
        <v>1795320</v>
      </c>
      <c r="E166" s="1487">
        <v>2</v>
      </c>
      <c r="F166" s="1487">
        <v>1</v>
      </c>
      <c r="G166" s="1487">
        <v>567000005</v>
      </c>
    </row>
    <row r="167" spans="1:7">
      <c r="A167" s="1485" t="s">
        <v>5752</v>
      </c>
      <c r="B167" s="1486">
        <v>1815</v>
      </c>
      <c r="C167" s="1493">
        <v>516974190</v>
      </c>
      <c r="D167" s="1483">
        <v>1813270</v>
      </c>
      <c r="E167" s="1487">
        <v>3</v>
      </c>
      <c r="F167" s="1487">
        <v>2</v>
      </c>
      <c r="G167" s="1487">
        <v>567000005</v>
      </c>
    </row>
    <row r="168" spans="1:7">
      <c r="A168" s="1485" t="s">
        <v>5753</v>
      </c>
      <c r="B168" s="1486">
        <v>1816</v>
      </c>
      <c r="C168" s="1493">
        <v>518787460</v>
      </c>
      <c r="D168" s="1483">
        <v>1831400</v>
      </c>
      <c r="E168" s="1487">
        <v>1</v>
      </c>
      <c r="F168" s="1487">
        <v>1</v>
      </c>
      <c r="G168" s="1487">
        <v>567000005</v>
      </c>
    </row>
    <row r="169" spans="1:7">
      <c r="A169" s="1485" t="s">
        <v>5754</v>
      </c>
      <c r="B169" s="1486">
        <v>1817</v>
      </c>
      <c r="C169" s="1493">
        <v>520618860</v>
      </c>
      <c r="D169" s="1483">
        <v>1849710</v>
      </c>
      <c r="E169" s="1487">
        <v>2</v>
      </c>
      <c r="F169" s="1487">
        <v>1</v>
      </c>
      <c r="G169" s="1487">
        <v>567000005</v>
      </c>
    </row>
    <row r="170" spans="1:7">
      <c r="A170" s="1485" t="s">
        <v>5755</v>
      </c>
      <c r="B170" s="1486">
        <v>1818</v>
      </c>
      <c r="C170" s="1493">
        <v>522468570</v>
      </c>
      <c r="D170" s="1483">
        <v>1868210</v>
      </c>
      <c r="E170" s="1487">
        <v>3</v>
      </c>
      <c r="F170" s="1487">
        <v>1</v>
      </c>
      <c r="G170" s="1487">
        <v>567000005</v>
      </c>
    </row>
    <row r="171" spans="1:7">
      <c r="A171" s="1485" t="s">
        <v>5756</v>
      </c>
      <c r="B171" s="1486">
        <v>1819</v>
      </c>
      <c r="C171" s="1493">
        <v>524336780</v>
      </c>
      <c r="D171" s="1483">
        <v>1886890</v>
      </c>
      <c r="E171" s="1487">
        <v>1</v>
      </c>
      <c r="F171" s="1487">
        <v>1</v>
      </c>
      <c r="G171" s="1487">
        <v>567000005</v>
      </c>
    </row>
    <row r="172" spans="1:7">
      <c r="A172" s="1485" t="s">
        <v>5757</v>
      </c>
      <c r="B172" s="1486">
        <v>1820</v>
      </c>
      <c r="C172" s="1493">
        <v>526223670</v>
      </c>
      <c r="D172" s="1483">
        <v>1905760</v>
      </c>
      <c r="E172" s="1487">
        <v>2</v>
      </c>
      <c r="F172" s="1487">
        <v>2</v>
      </c>
      <c r="G172" s="1487">
        <v>567000005</v>
      </c>
    </row>
    <row r="173" spans="1:7">
      <c r="A173" s="1485" t="s">
        <v>5758</v>
      </c>
      <c r="B173" s="1486">
        <v>1821</v>
      </c>
      <c r="C173" s="1493">
        <v>528129430</v>
      </c>
      <c r="D173" s="1483">
        <v>1924820</v>
      </c>
      <c r="E173" s="1487">
        <v>3</v>
      </c>
      <c r="F173" s="1487">
        <v>1</v>
      </c>
      <c r="G173" s="1487">
        <v>567000005</v>
      </c>
    </row>
    <row r="174" spans="1:7">
      <c r="A174" s="1485" t="s">
        <v>5759</v>
      </c>
      <c r="B174" s="1486">
        <v>1822</v>
      </c>
      <c r="C174" s="1493">
        <v>530054250</v>
      </c>
      <c r="D174" s="1483">
        <v>1944070</v>
      </c>
      <c r="E174" s="1487">
        <v>1</v>
      </c>
      <c r="F174" s="1487">
        <v>1</v>
      </c>
      <c r="G174" s="1487">
        <v>567000005</v>
      </c>
    </row>
    <row r="175" spans="1:7">
      <c r="A175" s="1485" t="s">
        <v>5760</v>
      </c>
      <c r="B175" s="1486">
        <v>1823</v>
      </c>
      <c r="C175" s="1493">
        <v>531998320</v>
      </c>
      <c r="D175" s="1483">
        <v>1963510</v>
      </c>
      <c r="E175" s="1487">
        <v>2</v>
      </c>
      <c r="F175" s="1487">
        <v>1</v>
      </c>
      <c r="G175" s="1487">
        <v>567000005</v>
      </c>
    </row>
    <row r="176" spans="1:7">
      <c r="A176" s="1485" t="s">
        <v>5761</v>
      </c>
      <c r="B176" s="1486">
        <v>1824</v>
      </c>
      <c r="C176" s="1493">
        <v>533961830</v>
      </c>
      <c r="D176" s="1483">
        <v>1983150</v>
      </c>
      <c r="E176" s="1487">
        <v>3</v>
      </c>
      <c r="F176" s="1487">
        <v>1</v>
      </c>
      <c r="G176" s="1487">
        <v>567000005</v>
      </c>
    </row>
    <row r="177" spans="1:7">
      <c r="A177" s="1485" t="s">
        <v>5762</v>
      </c>
      <c r="B177" s="1486">
        <v>1825</v>
      </c>
      <c r="C177" s="1493">
        <v>535944980</v>
      </c>
      <c r="D177" s="1483">
        <v>2002980</v>
      </c>
      <c r="E177" s="1487">
        <v>1</v>
      </c>
      <c r="F177" s="1487">
        <v>2</v>
      </c>
      <c r="G177" s="1487">
        <v>567000005</v>
      </c>
    </row>
    <row r="178" spans="1:7">
      <c r="A178" s="1485" t="s">
        <v>5763</v>
      </c>
      <c r="B178" s="1486">
        <v>1826</v>
      </c>
      <c r="C178" s="1493">
        <v>537947960</v>
      </c>
      <c r="D178" s="1483">
        <v>2023010</v>
      </c>
      <c r="E178" s="1487">
        <v>2</v>
      </c>
      <c r="F178" s="1487">
        <v>1</v>
      </c>
      <c r="G178" s="1487">
        <v>567000005</v>
      </c>
    </row>
    <row r="179" spans="1:7">
      <c r="A179" s="1485" t="s">
        <v>5764</v>
      </c>
      <c r="B179" s="1486">
        <v>1827</v>
      </c>
      <c r="C179" s="1493">
        <v>539970970</v>
      </c>
      <c r="D179" s="1483">
        <v>2043240</v>
      </c>
      <c r="E179" s="1487">
        <v>3</v>
      </c>
      <c r="F179" s="1487">
        <v>1</v>
      </c>
      <c r="G179" s="1487">
        <v>567000005</v>
      </c>
    </row>
    <row r="180" spans="1:7">
      <c r="A180" s="1485" t="s">
        <v>5765</v>
      </c>
      <c r="B180" s="1486">
        <v>1828</v>
      </c>
      <c r="C180" s="1493">
        <v>542014210</v>
      </c>
      <c r="D180" s="1483">
        <v>2063670</v>
      </c>
      <c r="E180" s="1487">
        <v>1</v>
      </c>
      <c r="F180" s="1487">
        <v>1</v>
      </c>
      <c r="G180" s="1487">
        <v>567000005</v>
      </c>
    </row>
    <row r="181" spans="1:7">
      <c r="A181" s="1485" t="s">
        <v>5766</v>
      </c>
      <c r="B181" s="1486">
        <v>1829</v>
      </c>
      <c r="C181" s="1493">
        <v>544077880</v>
      </c>
      <c r="D181" s="1483">
        <v>2084310</v>
      </c>
      <c r="E181" s="1487">
        <v>2</v>
      </c>
      <c r="F181" s="1487">
        <v>1</v>
      </c>
      <c r="G181" s="1487">
        <v>567000005</v>
      </c>
    </row>
    <row r="182" spans="1:7">
      <c r="A182" s="1485" t="s">
        <v>5767</v>
      </c>
      <c r="B182" s="1486">
        <v>1830</v>
      </c>
      <c r="C182" s="1493">
        <v>546162190</v>
      </c>
      <c r="D182" s="1483">
        <v>2105150</v>
      </c>
      <c r="E182" s="1487">
        <v>3</v>
      </c>
      <c r="F182" s="1487">
        <v>2</v>
      </c>
      <c r="G182" s="1487">
        <v>567000005</v>
      </c>
    </row>
    <row r="183" spans="1:7">
      <c r="A183" s="1485" t="s">
        <v>5768</v>
      </c>
      <c r="B183" s="1486">
        <v>1831</v>
      </c>
      <c r="C183" s="1493">
        <v>548267340</v>
      </c>
      <c r="D183" s="1483">
        <v>2126200</v>
      </c>
      <c r="E183" s="1487">
        <v>1</v>
      </c>
      <c r="F183" s="1487">
        <v>1</v>
      </c>
      <c r="G183" s="1487">
        <v>567000005</v>
      </c>
    </row>
    <row r="184" spans="1:7">
      <c r="A184" s="1485" t="s">
        <v>5769</v>
      </c>
      <c r="B184" s="1486">
        <v>1832</v>
      </c>
      <c r="C184" s="1493">
        <v>550393540</v>
      </c>
      <c r="D184" s="1483">
        <v>2147460</v>
      </c>
      <c r="E184" s="1487">
        <v>2</v>
      </c>
      <c r="F184" s="1487">
        <v>1</v>
      </c>
      <c r="G184" s="1487">
        <v>567000005</v>
      </c>
    </row>
    <row r="185" spans="1:7">
      <c r="A185" s="1485" t="s">
        <v>5770</v>
      </c>
      <c r="B185" s="1486">
        <v>1833</v>
      </c>
      <c r="C185" s="1493">
        <v>552541000</v>
      </c>
      <c r="D185" s="1483">
        <v>2168930</v>
      </c>
      <c r="E185" s="1487">
        <v>3</v>
      </c>
      <c r="F185" s="1487">
        <v>1</v>
      </c>
      <c r="G185" s="1487">
        <v>567000005</v>
      </c>
    </row>
    <row r="186" spans="1:7">
      <c r="A186" s="1485" t="s">
        <v>5771</v>
      </c>
      <c r="B186" s="1486">
        <v>1834</v>
      </c>
      <c r="C186" s="1493">
        <v>554709930</v>
      </c>
      <c r="D186" s="1483">
        <v>2190620</v>
      </c>
      <c r="E186" s="1487">
        <v>1</v>
      </c>
      <c r="F186" s="1487">
        <v>1</v>
      </c>
      <c r="G186" s="1487">
        <v>567000005</v>
      </c>
    </row>
    <row r="187" spans="1:7">
      <c r="A187" s="1485" t="s">
        <v>5772</v>
      </c>
      <c r="B187" s="1486">
        <v>1835</v>
      </c>
      <c r="C187" s="1493">
        <v>556900550</v>
      </c>
      <c r="D187" s="1483">
        <v>2212530</v>
      </c>
      <c r="E187" s="1487">
        <v>2</v>
      </c>
      <c r="F187" s="1487">
        <v>2</v>
      </c>
      <c r="G187" s="1487">
        <v>567000005</v>
      </c>
    </row>
    <row r="188" spans="1:7">
      <c r="A188" s="1485" t="s">
        <v>5773</v>
      </c>
      <c r="B188" s="1486">
        <v>1836</v>
      </c>
      <c r="C188" s="1493">
        <v>559113080</v>
      </c>
      <c r="D188" s="1483">
        <v>2234660</v>
      </c>
      <c r="E188" s="1487">
        <v>3</v>
      </c>
      <c r="F188" s="1487">
        <v>1</v>
      </c>
      <c r="G188" s="1487">
        <v>567000005</v>
      </c>
    </row>
    <row r="189" spans="1:7">
      <c r="A189" s="1485" t="s">
        <v>5774</v>
      </c>
      <c r="B189" s="1486">
        <v>1837</v>
      </c>
      <c r="C189" s="1493">
        <v>561347740</v>
      </c>
      <c r="D189" s="1483">
        <v>2257010</v>
      </c>
      <c r="E189" s="1487">
        <v>1</v>
      </c>
      <c r="F189" s="1487">
        <v>1</v>
      </c>
      <c r="G189" s="1487">
        <v>567000005</v>
      </c>
    </row>
    <row r="190" spans="1:7">
      <c r="A190" s="1485" t="s">
        <v>5775</v>
      </c>
      <c r="B190" s="1486">
        <v>1838</v>
      </c>
      <c r="C190" s="1493">
        <v>563604750</v>
      </c>
      <c r="D190" s="1483">
        <v>2279580</v>
      </c>
      <c r="E190" s="1487">
        <v>2</v>
      </c>
      <c r="F190" s="1487">
        <v>1</v>
      </c>
      <c r="G190" s="1487">
        <v>567000005</v>
      </c>
    </row>
    <row r="191" spans="1:7">
      <c r="A191" s="1485" t="s">
        <v>5776</v>
      </c>
      <c r="B191" s="1486">
        <v>1839</v>
      </c>
      <c r="C191" s="1493">
        <v>565884330</v>
      </c>
      <c r="D191" s="1483">
        <v>2302380</v>
      </c>
      <c r="E191" s="1487">
        <v>3</v>
      </c>
      <c r="F191" s="1487">
        <v>1</v>
      </c>
      <c r="G191" s="1487">
        <v>567000005</v>
      </c>
    </row>
    <row r="192" spans="1:7">
      <c r="A192" s="1485" t="s">
        <v>5777</v>
      </c>
      <c r="B192" s="1486">
        <v>1840</v>
      </c>
      <c r="C192" s="1493">
        <v>568186710</v>
      </c>
      <c r="D192" s="1483">
        <v>2325400</v>
      </c>
      <c r="E192" s="1487">
        <v>1</v>
      </c>
      <c r="F192" s="1487">
        <v>2</v>
      </c>
      <c r="G192" s="1487">
        <v>567000005</v>
      </c>
    </row>
    <row r="193" spans="1:7">
      <c r="A193" s="1485" t="s">
        <v>5778</v>
      </c>
      <c r="B193" s="1486">
        <v>1841</v>
      </c>
      <c r="C193" s="1493">
        <v>570512110</v>
      </c>
      <c r="D193" s="1483">
        <v>2348650</v>
      </c>
      <c r="E193" s="1487">
        <v>2</v>
      </c>
      <c r="F193" s="1487">
        <v>1</v>
      </c>
      <c r="G193" s="1487">
        <v>567000005</v>
      </c>
    </row>
    <row r="194" spans="1:7">
      <c r="A194" s="1485" t="s">
        <v>5779</v>
      </c>
      <c r="B194" s="1486">
        <v>1842</v>
      </c>
      <c r="C194" s="1493">
        <v>572860760</v>
      </c>
      <c r="D194" s="1483">
        <v>2372140</v>
      </c>
      <c r="E194" s="1487">
        <v>3</v>
      </c>
      <c r="F194" s="1487">
        <v>1</v>
      </c>
      <c r="G194" s="1487">
        <v>567000005</v>
      </c>
    </row>
    <row r="195" spans="1:7">
      <c r="A195" s="1485" t="s">
        <v>5780</v>
      </c>
      <c r="B195" s="1486">
        <v>1843</v>
      </c>
      <c r="C195" s="1493">
        <v>575232900</v>
      </c>
      <c r="D195" s="1483">
        <v>2395860</v>
      </c>
      <c r="E195" s="1487">
        <v>1</v>
      </c>
      <c r="F195" s="1487">
        <v>1</v>
      </c>
      <c r="G195" s="1487">
        <v>567000005</v>
      </c>
    </row>
    <row r="196" spans="1:7">
      <c r="A196" s="1485" t="s">
        <v>5781</v>
      </c>
      <c r="B196" s="1486">
        <v>1844</v>
      </c>
      <c r="C196" s="1493">
        <v>577628760</v>
      </c>
      <c r="D196" s="1483">
        <v>2419820</v>
      </c>
      <c r="E196" s="1487">
        <v>2</v>
      </c>
      <c r="F196" s="1487">
        <v>1</v>
      </c>
      <c r="G196" s="1487">
        <v>567000005</v>
      </c>
    </row>
    <row r="197" spans="1:7">
      <c r="A197" s="1485" t="s">
        <v>5782</v>
      </c>
      <c r="B197" s="1486">
        <v>1845</v>
      </c>
      <c r="C197" s="1493">
        <v>580048580</v>
      </c>
      <c r="D197" s="1483">
        <v>2444020</v>
      </c>
      <c r="E197" s="1487">
        <v>3</v>
      </c>
      <c r="F197" s="1487">
        <v>2</v>
      </c>
      <c r="G197" s="1487">
        <v>567000005</v>
      </c>
    </row>
    <row r="198" spans="1:7">
      <c r="A198" s="1485" t="s">
        <v>5783</v>
      </c>
      <c r="B198" s="1486">
        <v>1846</v>
      </c>
      <c r="C198" s="1493">
        <v>582492600</v>
      </c>
      <c r="D198" s="1483">
        <v>2468460</v>
      </c>
      <c r="E198" s="1487">
        <v>1</v>
      </c>
      <c r="F198" s="1487">
        <v>1</v>
      </c>
      <c r="G198" s="1487">
        <v>567000005</v>
      </c>
    </row>
    <row r="199" spans="1:7">
      <c r="A199" s="1485" t="s">
        <v>5784</v>
      </c>
      <c r="B199" s="1486">
        <v>1847</v>
      </c>
      <c r="C199" s="1493">
        <v>584961060</v>
      </c>
      <c r="D199" s="1483">
        <v>2493140</v>
      </c>
      <c r="E199" s="1487">
        <v>2</v>
      </c>
      <c r="F199" s="1487">
        <v>1</v>
      </c>
      <c r="G199" s="1487">
        <v>567000005</v>
      </c>
    </row>
    <row r="200" spans="1:7">
      <c r="A200" s="1485" t="s">
        <v>5785</v>
      </c>
      <c r="B200" s="1486">
        <v>1848</v>
      </c>
      <c r="C200" s="1493">
        <v>587454200</v>
      </c>
      <c r="D200" s="1483">
        <v>2518070</v>
      </c>
      <c r="E200" s="1487">
        <v>3</v>
      </c>
      <c r="F200" s="1487">
        <v>1</v>
      </c>
      <c r="G200" s="1487">
        <v>567000005</v>
      </c>
    </row>
    <row r="201" spans="1:7">
      <c r="A201" s="1485" t="s">
        <v>5786</v>
      </c>
      <c r="B201" s="1486">
        <v>1849</v>
      </c>
      <c r="C201" s="1493">
        <v>589972270</v>
      </c>
      <c r="D201" s="1483">
        <v>2543250</v>
      </c>
      <c r="E201" s="1487">
        <v>1</v>
      </c>
      <c r="F201" s="1487">
        <v>1</v>
      </c>
      <c r="G201" s="1487">
        <v>567000005</v>
      </c>
    </row>
    <row r="202" spans="1:7">
      <c r="A202" s="1481" t="s">
        <v>5787</v>
      </c>
      <c r="B202" s="1482">
        <v>1850</v>
      </c>
      <c r="C202" s="1493">
        <v>592515520</v>
      </c>
      <c r="D202" s="1483">
        <v>2568680</v>
      </c>
      <c r="E202" s="1484">
        <v>2</v>
      </c>
      <c r="F202" s="1484">
        <v>2</v>
      </c>
      <c r="G202" s="1484">
        <v>567000005</v>
      </c>
    </row>
    <row r="203" spans="1:7">
      <c r="A203" s="1485" t="s">
        <v>5788</v>
      </c>
      <c r="B203" s="1486">
        <v>1851</v>
      </c>
      <c r="C203" s="1493">
        <v>595084200</v>
      </c>
      <c r="D203" s="1483">
        <v>2607210</v>
      </c>
      <c r="E203" s="1487">
        <v>3</v>
      </c>
      <c r="F203" s="1487">
        <v>1</v>
      </c>
      <c r="G203" s="1487">
        <v>567000005</v>
      </c>
    </row>
    <row r="204" spans="1:7">
      <c r="A204" s="1485" t="s">
        <v>5789</v>
      </c>
      <c r="B204" s="1486">
        <v>1852</v>
      </c>
      <c r="C204" s="1493">
        <v>597691410</v>
      </c>
      <c r="D204" s="1483">
        <v>2646320</v>
      </c>
      <c r="E204" s="1487">
        <v>1</v>
      </c>
      <c r="F204" s="1487">
        <v>1</v>
      </c>
      <c r="G204" s="1487">
        <v>567000005</v>
      </c>
    </row>
    <row r="205" spans="1:7">
      <c r="A205" s="1485" t="s">
        <v>5790</v>
      </c>
      <c r="B205" s="1486">
        <v>1853</v>
      </c>
      <c r="C205" s="1493">
        <v>600337730</v>
      </c>
      <c r="D205" s="1483">
        <v>2686010</v>
      </c>
      <c r="E205" s="1487">
        <v>2</v>
      </c>
      <c r="F205" s="1487">
        <v>1</v>
      </c>
      <c r="G205" s="1487">
        <v>567000005</v>
      </c>
    </row>
    <row r="206" spans="1:7">
      <c r="A206" s="1485" t="s">
        <v>5791</v>
      </c>
      <c r="B206" s="1486">
        <v>1854</v>
      </c>
      <c r="C206" s="1493">
        <v>603023740</v>
      </c>
      <c r="D206" s="1483">
        <v>2726300</v>
      </c>
      <c r="E206" s="1487">
        <v>3</v>
      </c>
      <c r="F206" s="1487">
        <v>1</v>
      </c>
      <c r="G206" s="1487">
        <v>567000005</v>
      </c>
    </row>
    <row r="207" spans="1:7">
      <c r="A207" s="1485" t="s">
        <v>5792</v>
      </c>
      <c r="B207" s="1486">
        <v>1855</v>
      </c>
      <c r="C207" s="1493">
        <v>605750040</v>
      </c>
      <c r="D207" s="1483">
        <v>2767190</v>
      </c>
      <c r="E207" s="1487">
        <v>1</v>
      </c>
      <c r="F207" s="1487">
        <v>2</v>
      </c>
      <c r="G207" s="1487">
        <v>567000005</v>
      </c>
    </row>
    <row r="208" spans="1:7">
      <c r="A208" s="1485" t="s">
        <v>5793</v>
      </c>
      <c r="B208" s="1486">
        <v>1856</v>
      </c>
      <c r="C208" s="1493">
        <v>608517230</v>
      </c>
      <c r="D208" s="1483">
        <v>2808700</v>
      </c>
      <c r="E208" s="1487">
        <v>2</v>
      </c>
      <c r="F208" s="1487">
        <v>1</v>
      </c>
      <c r="G208" s="1487">
        <v>567000005</v>
      </c>
    </row>
    <row r="209" spans="1:7">
      <c r="A209" s="1485" t="s">
        <v>5794</v>
      </c>
      <c r="B209" s="1486">
        <v>1857</v>
      </c>
      <c r="C209" s="1493">
        <v>611325930</v>
      </c>
      <c r="D209" s="1483">
        <v>2850830</v>
      </c>
      <c r="E209" s="1487">
        <v>3</v>
      </c>
      <c r="F209" s="1487">
        <v>1</v>
      </c>
      <c r="G209" s="1487">
        <v>567000005</v>
      </c>
    </row>
    <row r="210" spans="1:7">
      <c r="A210" s="1485" t="s">
        <v>5795</v>
      </c>
      <c r="B210" s="1486">
        <v>1858</v>
      </c>
      <c r="C210" s="1493">
        <v>614176760</v>
      </c>
      <c r="D210" s="1483">
        <v>2893590</v>
      </c>
      <c r="E210" s="1487">
        <v>1</v>
      </c>
      <c r="F210" s="1487">
        <v>1</v>
      </c>
      <c r="G210" s="1487">
        <v>567000005</v>
      </c>
    </row>
    <row r="211" spans="1:7">
      <c r="A211" s="1485" t="s">
        <v>5796</v>
      </c>
      <c r="B211" s="1486">
        <v>1859</v>
      </c>
      <c r="C211" s="1493">
        <v>617070350</v>
      </c>
      <c r="D211" s="1483">
        <v>2936990</v>
      </c>
      <c r="E211" s="1487">
        <v>2</v>
      </c>
      <c r="F211" s="1487">
        <v>1</v>
      </c>
      <c r="G211" s="1487">
        <v>567000005</v>
      </c>
    </row>
    <row r="212" spans="1:7">
      <c r="A212" s="1485" t="s">
        <v>5797</v>
      </c>
      <c r="B212" s="1486">
        <v>1860</v>
      </c>
      <c r="C212" s="1493">
        <v>620007340</v>
      </c>
      <c r="D212" s="1483">
        <v>2981040</v>
      </c>
      <c r="E212" s="1487">
        <v>3</v>
      </c>
      <c r="F212" s="1487">
        <v>2</v>
      </c>
      <c r="G212" s="1487">
        <v>567000005</v>
      </c>
    </row>
    <row r="213" spans="1:7">
      <c r="A213" s="1485" t="s">
        <v>5798</v>
      </c>
      <c r="B213" s="1486">
        <v>1861</v>
      </c>
      <c r="C213" s="1493">
        <v>622988380</v>
      </c>
      <c r="D213" s="1483">
        <v>3025760</v>
      </c>
      <c r="E213" s="1487">
        <v>1</v>
      </c>
      <c r="F213" s="1487">
        <v>1</v>
      </c>
      <c r="G213" s="1487">
        <v>567000005</v>
      </c>
    </row>
    <row r="214" spans="1:7">
      <c r="A214" s="1485" t="s">
        <v>5799</v>
      </c>
      <c r="B214" s="1486">
        <v>1862</v>
      </c>
      <c r="C214" s="1493">
        <v>626014140</v>
      </c>
      <c r="D214" s="1483">
        <v>3071150</v>
      </c>
      <c r="E214" s="1487">
        <v>2</v>
      </c>
      <c r="F214" s="1487">
        <v>1</v>
      </c>
      <c r="G214" s="1487">
        <v>567000005</v>
      </c>
    </row>
    <row r="215" spans="1:7">
      <c r="A215" s="1485" t="s">
        <v>5800</v>
      </c>
      <c r="B215" s="1486">
        <v>1863</v>
      </c>
      <c r="C215" s="1493">
        <v>629085290</v>
      </c>
      <c r="D215" s="1483">
        <v>3117220</v>
      </c>
      <c r="E215" s="1487">
        <v>3</v>
      </c>
      <c r="F215" s="1487">
        <v>1</v>
      </c>
      <c r="G215" s="1487">
        <v>567000005</v>
      </c>
    </row>
    <row r="216" spans="1:7">
      <c r="A216" s="1485" t="s">
        <v>5801</v>
      </c>
      <c r="B216" s="1486">
        <v>1864</v>
      </c>
      <c r="C216" s="1493">
        <v>632202510</v>
      </c>
      <c r="D216" s="1483">
        <v>3163980</v>
      </c>
      <c r="E216" s="1487">
        <v>1</v>
      </c>
      <c r="F216" s="1487">
        <v>1</v>
      </c>
      <c r="G216" s="1487">
        <v>567000005</v>
      </c>
    </row>
    <row r="217" spans="1:7">
      <c r="A217" s="1485" t="s">
        <v>5802</v>
      </c>
      <c r="B217" s="1486">
        <v>1865</v>
      </c>
      <c r="C217" s="1493">
        <v>635366490</v>
      </c>
      <c r="D217" s="1483">
        <v>3211440</v>
      </c>
      <c r="E217" s="1487">
        <v>2</v>
      </c>
      <c r="F217" s="1487">
        <v>2</v>
      </c>
      <c r="G217" s="1487">
        <v>567000005</v>
      </c>
    </row>
    <row r="218" spans="1:7">
      <c r="A218" s="1485" t="s">
        <v>5803</v>
      </c>
      <c r="B218" s="1486">
        <v>1866</v>
      </c>
      <c r="C218" s="1493">
        <v>638577930</v>
      </c>
      <c r="D218" s="1483">
        <v>3259610</v>
      </c>
      <c r="E218" s="1487">
        <v>3</v>
      </c>
      <c r="F218" s="1487">
        <v>1</v>
      </c>
      <c r="G218" s="1487">
        <v>567000005</v>
      </c>
    </row>
    <row r="219" spans="1:7">
      <c r="A219" s="1485" t="s">
        <v>5804</v>
      </c>
      <c r="B219" s="1486">
        <v>1867</v>
      </c>
      <c r="C219" s="1493">
        <v>641837540</v>
      </c>
      <c r="D219" s="1483">
        <v>3308500</v>
      </c>
      <c r="E219" s="1487">
        <v>1</v>
      </c>
      <c r="F219" s="1487">
        <v>1</v>
      </c>
      <c r="G219" s="1487">
        <v>567000005</v>
      </c>
    </row>
    <row r="220" spans="1:7">
      <c r="A220" s="1485" t="s">
        <v>5805</v>
      </c>
      <c r="B220" s="1486">
        <v>1868</v>
      </c>
      <c r="C220" s="1493">
        <v>645146040</v>
      </c>
      <c r="D220" s="1483">
        <v>3358130</v>
      </c>
      <c r="E220" s="1487">
        <v>2</v>
      </c>
      <c r="F220" s="1487">
        <v>1</v>
      </c>
      <c r="G220" s="1487">
        <v>567000005</v>
      </c>
    </row>
    <row r="221" spans="1:7">
      <c r="A221" s="1485" t="s">
        <v>5806</v>
      </c>
      <c r="B221" s="1486">
        <v>1869</v>
      </c>
      <c r="C221" s="1493">
        <v>648504170</v>
      </c>
      <c r="D221" s="1483">
        <v>3408500</v>
      </c>
      <c r="E221" s="1487">
        <v>3</v>
      </c>
      <c r="F221" s="1487">
        <v>1</v>
      </c>
      <c r="G221" s="1487">
        <v>567000005</v>
      </c>
    </row>
    <row r="222" spans="1:7">
      <c r="A222" s="1485" t="s">
        <v>5807</v>
      </c>
      <c r="B222" s="1486">
        <v>1870</v>
      </c>
      <c r="C222" s="1493">
        <v>651912670</v>
      </c>
      <c r="D222" s="1483">
        <v>3459630</v>
      </c>
      <c r="E222" s="1487">
        <v>1</v>
      </c>
      <c r="F222" s="1487">
        <v>2</v>
      </c>
      <c r="G222" s="1487">
        <v>567000005</v>
      </c>
    </row>
    <row r="223" spans="1:7">
      <c r="A223" s="1485" t="s">
        <v>5808</v>
      </c>
      <c r="B223" s="1486">
        <v>1871</v>
      </c>
      <c r="C223" s="1493">
        <v>655372300</v>
      </c>
      <c r="D223" s="1483">
        <v>3511520</v>
      </c>
      <c r="E223" s="1487">
        <v>2</v>
      </c>
      <c r="F223" s="1487">
        <v>1</v>
      </c>
      <c r="G223" s="1487">
        <v>567000005</v>
      </c>
    </row>
    <row r="224" spans="1:7">
      <c r="A224" s="1485" t="s">
        <v>5809</v>
      </c>
      <c r="B224" s="1486">
        <v>1872</v>
      </c>
      <c r="C224" s="1493">
        <v>658883820</v>
      </c>
      <c r="D224" s="1483">
        <v>3564190</v>
      </c>
      <c r="E224" s="1487">
        <v>3</v>
      </c>
      <c r="F224" s="1487">
        <v>1</v>
      </c>
      <c r="G224" s="1487">
        <v>567000005</v>
      </c>
    </row>
    <row r="225" spans="1:7">
      <c r="A225" s="1485" t="s">
        <v>5810</v>
      </c>
      <c r="B225" s="1486">
        <v>1873</v>
      </c>
      <c r="C225" s="1493">
        <v>662448010</v>
      </c>
      <c r="D225" s="1483">
        <v>3617650</v>
      </c>
      <c r="E225" s="1487">
        <v>1</v>
      </c>
      <c r="F225" s="1487">
        <v>1</v>
      </c>
      <c r="G225" s="1487">
        <v>567000005</v>
      </c>
    </row>
    <row r="226" spans="1:7">
      <c r="A226" s="1485" t="s">
        <v>5811</v>
      </c>
      <c r="B226" s="1486">
        <v>1874</v>
      </c>
      <c r="C226" s="1493">
        <v>666065660</v>
      </c>
      <c r="D226" s="1483">
        <v>3671910</v>
      </c>
      <c r="E226" s="1487">
        <v>2</v>
      </c>
      <c r="F226" s="1487">
        <v>1</v>
      </c>
      <c r="G226" s="1487">
        <v>567000005</v>
      </c>
    </row>
    <row r="227" spans="1:7">
      <c r="A227" s="1485" t="s">
        <v>5812</v>
      </c>
      <c r="B227" s="1486">
        <v>1875</v>
      </c>
      <c r="C227" s="1493">
        <v>669737570</v>
      </c>
      <c r="D227" s="1483">
        <v>3726990</v>
      </c>
      <c r="E227" s="1487">
        <v>3</v>
      </c>
      <c r="F227" s="1487">
        <v>2</v>
      </c>
      <c r="G227" s="1487">
        <v>567000005</v>
      </c>
    </row>
    <row r="228" spans="1:7">
      <c r="A228" s="1485" t="s">
        <v>5813</v>
      </c>
      <c r="B228" s="1486">
        <v>1876</v>
      </c>
      <c r="C228" s="1493">
        <v>673464560</v>
      </c>
      <c r="D228" s="1483">
        <v>3782890</v>
      </c>
      <c r="E228" s="1487">
        <v>1</v>
      </c>
      <c r="F228" s="1487">
        <v>1</v>
      </c>
      <c r="G228" s="1487">
        <v>567000005</v>
      </c>
    </row>
    <row r="229" spans="1:7">
      <c r="A229" s="1485" t="s">
        <v>5814</v>
      </c>
      <c r="B229" s="1486">
        <v>1877</v>
      </c>
      <c r="C229" s="1493">
        <v>677247450</v>
      </c>
      <c r="D229" s="1483">
        <v>3839630</v>
      </c>
      <c r="E229" s="1487">
        <v>2</v>
      </c>
      <c r="F229" s="1487">
        <v>1</v>
      </c>
      <c r="G229" s="1487">
        <v>567000005</v>
      </c>
    </row>
    <row r="230" spans="1:7">
      <c r="A230" s="1485" t="s">
        <v>5815</v>
      </c>
      <c r="B230" s="1486">
        <v>1878</v>
      </c>
      <c r="C230" s="1493">
        <v>681087080</v>
      </c>
      <c r="D230" s="1483">
        <v>3897220</v>
      </c>
      <c r="E230" s="1487">
        <v>3</v>
      </c>
      <c r="F230" s="1487">
        <v>1</v>
      </c>
      <c r="G230" s="1487">
        <v>567000005</v>
      </c>
    </row>
    <row r="231" spans="1:7">
      <c r="A231" s="1485" t="s">
        <v>5816</v>
      </c>
      <c r="B231" s="1486">
        <v>1879</v>
      </c>
      <c r="C231" s="1493">
        <v>684984300</v>
      </c>
      <c r="D231" s="1483">
        <v>3955680</v>
      </c>
      <c r="E231" s="1487">
        <v>1</v>
      </c>
      <c r="F231" s="1487">
        <v>1</v>
      </c>
      <c r="G231" s="1487">
        <v>567000005</v>
      </c>
    </row>
    <row r="232" spans="1:7">
      <c r="A232" s="1485" t="s">
        <v>5817</v>
      </c>
      <c r="B232" s="1486">
        <v>1880</v>
      </c>
      <c r="C232" s="1493">
        <v>688939980</v>
      </c>
      <c r="D232" s="1483">
        <v>4015020</v>
      </c>
      <c r="E232" s="1487">
        <v>2</v>
      </c>
      <c r="F232" s="1487">
        <v>2</v>
      </c>
      <c r="G232" s="1487">
        <v>567000005</v>
      </c>
    </row>
    <row r="233" spans="1:7">
      <c r="A233" s="1485" t="s">
        <v>5818</v>
      </c>
      <c r="B233" s="1486">
        <v>1881</v>
      </c>
      <c r="C233" s="1493">
        <v>692955000</v>
      </c>
      <c r="D233" s="1483">
        <v>4075250</v>
      </c>
      <c r="E233" s="1487">
        <v>3</v>
      </c>
      <c r="F233" s="1487">
        <v>1</v>
      </c>
      <c r="G233" s="1487">
        <v>567000005</v>
      </c>
    </row>
    <row r="234" spans="1:7">
      <c r="A234" s="1485" t="s">
        <v>5819</v>
      </c>
      <c r="B234" s="1486">
        <v>1882</v>
      </c>
      <c r="C234" s="1493">
        <v>697030250</v>
      </c>
      <c r="D234" s="1483">
        <v>4136380</v>
      </c>
      <c r="E234" s="1487">
        <v>1</v>
      </c>
      <c r="F234" s="1487">
        <v>1</v>
      </c>
      <c r="G234" s="1487">
        <v>567000005</v>
      </c>
    </row>
    <row r="235" spans="1:7">
      <c r="A235" s="1485" t="s">
        <v>5820</v>
      </c>
      <c r="B235" s="1486">
        <v>1883</v>
      </c>
      <c r="C235" s="1493">
        <v>701166630</v>
      </c>
      <c r="D235" s="1483">
        <v>4198430</v>
      </c>
      <c r="E235" s="1487">
        <v>2</v>
      </c>
      <c r="F235" s="1487">
        <v>1</v>
      </c>
      <c r="G235" s="1487">
        <v>567000005</v>
      </c>
    </row>
    <row r="236" spans="1:7">
      <c r="A236" s="1485" t="s">
        <v>5821</v>
      </c>
      <c r="B236" s="1486">
        <v>1884</v>
      </c>
      <c r="C236" s="1493">
        <v>705365060</v>
      </c>
      <c r="D236" s="1483">
        <v>4261410</v>
      </c>
      <c r="E236" s="1487">
        <v>3</v>
      </c>
      <c r="F236" s="1487">
        <v>1</v>
      </c>
      <c r="G236" s="1487">
        <v>567000005</v>
      </c>
    </row>
    <row r="237" spans="1:7">
      <c r="A237" s="1485" t="s">
        <v>5822</v>
      </c>
      <c r="B237" s="1486">
        <v>1885</v>
      </c>
      <c r="C237" s="1493">
        <v>709626470</v>
      </c>
      <c r="D237" s="1483">
        <v>4325330</v>
      </c>
      <c r="E237" s="1487">
        <v>1</v>
      </c>
      <c r="F237" s="1487">
        <v>2</v>
      </c>
      <c r="G237" s="1487">
        <v>567000005</v>
      </c>
    </row>
    <row r="238" spans="1:7">
      <c r="A238" s="1485" t="s">
        <v>5823</v>
      </c>
      <c r="B238" s="1486">
        <v>1886</v>
      </c>
      <c r="C238" s="1493">
        <v>713951800</v>
      </c>
      <c r="D238" s="1483">
        <v>4390210</v>
      </c>
      <c r="E238" s="1487">
        <v>2</v>
      </c>
      <c r="F238" s="1487">
        <v>1</v>
      </c>
      <c r="G238" s="1487">
        <v>567000005</v>
      </c>
    </row>
    <row r="239" spans="1:7">
      <c r="A239" s="1485" t="s">
        <v>5824</v>
      </c>
      <c r="B239" s="1486">
        <v>1887</v>
      </c>
      <c r="C239" s="1493">
        <v>718342010</v>
      </c>
      <c r="D239" s="1483">
        <v>4456060</v>
      </c>
      <c r="E239" s="1487">
        <v>3</v>
      </c>
      <c r="F239" s="1487">
        <v>1</v>
      </c>
      <c r="G239" s="1487">
        <v>567000005</v>
      </c>
    </row>
    <row r="240" spans="1:7">
      <c r="A240" s="1485" t="s">
        <v>5825</v>
      </c>
      <c r="B240" s="1486">
        <v>1888</v>
      </c>
      <c r="C240" s="1493">
        <v>722798070</v>
      </c>
      <c r="D240" s="1483">
        <v>4522900</v>
      </c>
      <c r="E240" s="1487">
        <v>1</v>
      </c>
      <c r="F240" s="1487">
        <v>1</v>
      </c>
      <c r="G240" s="1487">
        <v>567000005</v>
      </c>
    </row>
    <row r="241" spans="1:7">
      <c r="A241" s="1485" t="s">
        <v>5826</v>
      </c>
      <c r="B241" s="1486">
        <v>1889</v>
      </c>
      <c r="C241" s="1493">
        <v>727320970</v>
      </c>
      <c r="D241" s="1483">
        <v>4590740</v>
      </c>
      <c r="E241" s="1487">
        <v>2</v>
      </c>
      <c r="F241" s="1487">
        <v>1</v>
      </c>
      <c r="G241" s="1487">
        <v>567000005</v>
      </c>
    </row>
    <row r="242" spans="1:7">
      <c r="A242" s="1485" t="s">
        <v>5827</v>
      </c>
      <c r="B242" s="1486">
        <v>1890</v>
      </c>
      <c r="C242" s="1493">
        <v>731911710</v>
      </c>
      <c r="D242" s="1483">
        <v>4659600</v>
      </c>
      <c r="E242" s="1487">
        <v>3</v>
      </c>
      <c r="F242" s="1487">
        <v>2</v>
      </c>
      <c r="G242" s="1487">
        <v>567000005</v>
      </c>
    </row>
    <row r="243" spans="1:7">
      <c r="A243" s="1485" t="s">
        <v>5828</v>
      </c>
      <c r="B243" s="1486">
        <v>1891</v>
      </c>
      <c r="C243" s="1493">
        <v>736571310</v>
      </c>
      <c r="D243" s="1483">
        <v>4729490</v>
      </c>
      <c r="E243" s="1487">
        <v>1</v>
      </c>
      <c r="F243" s="1487">
        <v>1</v>
      </c>
      <c r="G243" s="1487">
        <v>567000005</v>
      </c>
    </row>
    <row r="244" spans="1:7">
      <c r="A244" s="1485" t="s">
        <v>5829</v>
      </c>
      <c r="B244" s="1486">
        <v>1892</v>
      </c>
      <c r="C244" s="1493">
        <v>741300800</v>
      </c>
      <c r="D244" s="1483">
        <v>4800430</v>
      </c>
      <c r="E244" s="1487">
        <v>2</v>
      </c>
      <c r="F244" s="1487">
        <v>1</v>
      </c>
      <c r="G244" s="1487">
        <v>567000005</v>
      </c>
    </row>
    <row r="245" spans="1:7">
      <c r="A245" s="1485" t="s">
        <v>5830</v>
      </c>
      <c r="B245" s="1486">
        <v>1893</v>
      </c>
      <c r="C245" s="1493">
        <v>746101230</v>
      </c>
      <c r="D245" s="1483">
        <v>4872440</v>
      </c>
      <c r="E245" s="1487">
        <v>3</v>
      </c>
      <c r="F245" s="1487">
        <v>1</v>
      </c>
      <c r="G245" s="1487">
        <v>567000005</v>
      </c>
    </row>
    <row r="246" spans="1:7">
      <c r="A246" s="1485" t="s">
        <v>5831</v>
      </c>
      <c r="B246" s="1486">
        <v>1894</v>
      </c>
      <c r="C246" s="1493">
        <v>750973670</v>
      </c>
      <c r="D246" s="1483">
        <v>4945530</v>
      </c>
      <c r="E246" s="1487">
        <v>1</v>
      </c>
      <c r="F246" s="1487">
        <v>1</v>
      </c>
      <c r="G246" s="1487">
        <v>567000005</v>
      </c>
    </row>
    <row r="247" spans="1:7">
      <c r="A247" s="1485" t="s">
        <v>5832</v>
      </c>
      <c r="B247" s="1486">
        <v>1895</v>
      </c>
      <c r="C247" s="1493">
        <v>755919200</v>
      </c>
      <c r="D247" s="1483">
        <v>5019710</v>
      </c>
      <c r="E247" s="1487">
        <v>2</v>
      </c>
      <c r="F247" s="1487">
        <v>2</v>
      </c>
      <c r="G247" s="1487">
        <v>567000005</v>
      </c>
    </row>
    <row r="248" spans="1:7">
      <c r="A248" s="1485" t="s">
        <v>5833</v>
      </c>
      <c r="B248" s="1486">
        <v>1896</v>
      </c>
      <c r="C248" s="1493">
        <v>760938910</v>
      </c>
      <c r="D248" s="1483">
        <v>5095010</v>
      </c>
      <c r="E248" s="1487">
        <v>3</v>
      </c>
      <c r="F248" s="1487">
        <v>1</v>
      </c>
      <c r="G248" s="1487">
        <v>567000005</v>
      </c>
    </row>
    <row r="249" spans="1:7">
      <c r="A249" s="1485" t="s">
        <v>5834</v>
      </c>
      <c r="B249" s="1486">
        <v>1897</v>
      </c>
      <c r="C249" s="1493">
        <v>766033920</v>
      </c>
      <c r="D249" s="1483">
        <v>5171440</v>
      </c>
      <c r="E249" s="1487">
        <v>1</v>
      </c>
      <c r="F249" s="1487">
        <v>1</v>
      </c>
      <c r="G249" s="1487">
        <v>567000005</v>
      </c>
    </row>
    <row r="250" spans="1:7">
      <c r="A250" s="1485" t="s">
        <v>5835</v>
      </c>
      <c r="B250" s="1486">
        <v>1898</v>
      </c>
      <c r="C250" s="1493">
        <v>771205360</v>
      </c>
      <c r="D250" s="1483">
        <v>5249010</v>
      </c>
      <c r="E250" s="1487">
        <v>2</v>
      </c>
      <c r="F250" s="1487">
        <v>1</v>
      </c>
      <c r="G250" s="1487">
        <v>567000005</v>
      </c>
    </row>
    <row r="251" spans="1:7">
      <c r="A251" s="1485" t="s">
        <v>5836</v>
      </c>
      <c r="B251" s="1486">
        <v>1899</v>
      </c>
      <c r="C251" s="1493">
        <v>776454370</v>
      </c>
      <c r="D251" s="1483">
        <v>5327750</v>
      </c>
      <c r="E251" s="1487">
        <v>3</v>
      </c>
      <c r="F251" s="1487">
        <v>1</v>
      </c>
      <c r="G251" s="1487">
        <v>567000005</v>
      </c>
    </row>
    <row r="252" spans="1:7">
      <c r="A252" s="1481" t="s">
        <v>5837</v>
      </c>
      <c r="B252" s="1482">
        <v>1900</v>
      </c>
      <c r="C252" s="1493">
        <v>781782120</v>
      </c>
      <c r="D252" s="1483">
        <v>5407670</v>
      </c>
      <c r="E252" s="1484">
        <v>1</v>
      </c>
      <c r="F252" s="1484">
        <v>2</v>
      </c>
      <c r="G252" s="1484">
        <v>567000005</v>
      </c>
    </row>
    <row r="253" spans="1:7">
      <c r="A253" s="1485" t="s">
        <v>5838</v>
      </c>
      <c r="B253" s="1486">
        <v>1901</v>
      </c>
      <c r="C253" s="1493">
        <v>787189790</v>
      </c>
      <c r="D253" s="1483">
        <v>5488790</v>
      </c>
      <c r="E253" s="1487">
        <v>2</v>
      </c>
      <c r="F253" s="1487">
        <v>1</v>
      </c>
      <c r="G253" s="1487">
        <v>567000005</v>
      </c>
    </row>
    <row r="254" spans="1:7">
      <c r="A254" s="1485" t="s">
        <v>5839</v>
      </c>
      <c r="B254" s="1486">
        <v>1902</v>
      </c>
      <c r="C254" s="1493">
        <v>792678580</v>
      </c>
      <c r="D254" s="1483">
        <v>5571120</v>
      </c>
      <c r="E254" s="1487">
        <v>3</v>
      </c>
      <c r="F254" s="1487">
        <v>1</v>
      </c>
      <c r="G254" s="1487">
        <v>567000005</v>
      </c>
    </row>
    <row r="255" spans="1:7">
      <c r="A255" s="1485" t="s">
        <v>5840</v>
      </c>
      <c r="B255" s="1486">
        <v>1903</v>
      </c>
      <c r="C255" s="1493">
        <v>798249700</v>
      </c>
      <c r="D255" s="1483">
        <v>5654690</v>
      </c>
      <c r="E255" s="1487">
        <v>1</v>
      </c>
      <c r="F255" s="1487">
        <v>1</v>
      </c>
      <c r="G255" s="1487">
        <v>567000005</v>
      </c>
    </row>
    <row r="256" spans="1:7">
      <c r="A256" s="1485" t="s">
        <v>5841</v>
      </c>
      <c r="B256" s="1486">
        <v>1904</v>
      </c>
      <c r="C256" s="1493">
        <v>803904390</v>
      </c>
      <c r="D256" s="1483">
        <v>5739510</v>
      </c>
      <c r="E256" s="1487">
        <v>2</v>
      </c>
      <c r="F256" s="1487">
        <v>1</v>
      </c>
      <c r="G256" s="1487">
        <v>567000005</v>
      </c>
    </row>
    <row r="257" spans="1:7">
      <c r="A257" s="1485" t="s">
        <v>5842</v>
      </c>
      <c r="B257" s="1486">
        <v>1905</v>
      </c>
      <c r="C257" s="1493">
        <v>809643900</v>
      </c>
      <c r="D257" s="1483">
        <v>5825600</v>
      </c>
      <c r="E257" s="1487">
        <v>3</v>
      </c>
      <c r="F257" s="1487">
        <v>2</v>
      </c>
      <c r="G257" s="1487">
        <v>567000005</v>
      </c>
    </row>
    <row r="258" spans="1:7">
      <c r="A258" s="1485" t="s">
        <v>5843</v>
      </c>
      <c r="B258" s="1486">
        <v>1906</v>
      </c>
      <c r="C258" s="1493">
        <v>815469500</v>
      </c>
      <c r="D258" s="1483">
        <v>5912980</v>
      </c>
      <c r="E258" s="1487">
        <v>1</v>
      </c>
      <c r="F258" s="1487">
        <v>1</v>
      </c>
      <c r="G258" s="1487">
        <v>567000005</v>
      </c>
    </row>
    <row r="259" spans="1:7">
      <c r="A259" s="1485" t="s">
        <v>5844</v>
      </c>
      <c r="B259" s="1486">
        <v>1907</v>
      </c>
      <c r="C259" s="1493">
        <v>821382480</v>
      </c>
      <c r="D259" s="1483">
        <v>6001670</v>
      </c>
      <c r="E259" s="1487">
        <v>2</v>
      </c>
      <c r="F259" s="1487">
        <v>1</v>
      </c>
      <c r="G259" s="1487">
        <v>567000005</v>
      </c>
    </row>
    <row r="260" spans="1:7">
      <c r="A260" s="1485" t="s">
        <v>5845</v>
      </c>
      <c r="B260" s="1486">
        <v>1908</v>
      </c>
      <c r="C260" s="1493">
        <v>827384150</v>
      </c>
      <c r="D260" s="1483">
        <v>6091700</v>
      </c>
      <c r="E260" s="1487">
        <v>3</v>
      </c>
      <c r="F260" s="1487">
        <v>1</v>
      </c>
      <c r="G260" s="1487">
        <v>567000005</v>
      </c>
    </row>
    <row r="261" spans="1:7">
      <c r="A261" s="1485" t="s">
        <v>5846</v>
      </c>
      <c r="B261" s="1486">
        <v>1909</v>
      </c>
      <c r="C261" s="1493">
        <v>833475850</v>
      </c>
      <c r="D261" s="1483">
        <v>6183080</v>
      </c>
      <c r="E261" s="1487">
        <v>1</v>
      </c>
      <c r="F261" s="1487">
        <v>1</v>
      </c>
      <c r="G261" s="1487">
        <v>567000005</v>
      </c>
    </row>
    <row r="262" spans="1:7">
      <c r="A262" s="1485" t="s">
        <v>5847</v>
      </c>
      <c r="B262" s="1486">
        <v>1910</v>
      </c>
      <c r="C262" s="1493">
        <v>839658930</v>
      </c>
      <c r="D262" s="1483">
        <v>6275830</v>
      </c>
      <c r="E262" s="1487">
        <v>2</v>
      </c>
      <c r="F262" s="1487">
        <v>2</v>
      </c>
      <c r="G262" s="1487">
        <v>567000005</v>
      </c>
    </row>
    <row r="263" spans="1:7">
      <c r="A263" s="1485" t="s">
        <v>5848</v>
      </c>
      <c r="B263" s="1486">
        <v>1911</v>
      </c>
      <c r="C263" s="1493">
        <v>845934760</v>
      </c>
      <c r="D263" s="1483">
        <v>6369970</v>
      </c>
      <c r="E263" s="1487">
        <v>3</v>
      </c>
      <c r="F263" s="1487">
        <v>1</v>
      </c>
      <c r="G263" s="1487">
        <v>567000005</v>
      </c>
    </row>
    <row r="264" spans="1:7">
      <c r="A264" s="1485" t="s">
        <v>5849</v>
      </c>
      <c r="B264" s="1486">
        <v>1912</v>
      </c>
      <c r="C264" s="1493">
        <v>852304730</v>
      </c>
      <c r="D264" s="1483">
        <v>6465520</v>
      </c>
      <c r="E264" s="1487">
        <v>1</v>
      </c>
      <c r="F264" s="1487">
        <v>1</v>
      </c>
      <c r="G264" s="1487">
        <v>567000005</v>
      </c>
    </row>
    <row r="265" spans="1:7">
      <c r="A265" s="1485" t="s">
        <v>5850</v>
      </c>
      <c r="B265" s="1486">
        <v>1913</v>
      </c>
      <c r="C265" s="1493">
        <v>858770250</v>
      </c>
      <c r="D265" s="1483">
        <v>6562500</v>
      </c>
      <c r="E265" s="1487">
        <v>2</v>
      </c>
      <c r="F265" s="1487">
        <v>1</v>
      </c>
      <c r="G265" s="1487">
        <v>567000005</v>
      </c>
    </row>
    <row r="266" spans="1:7">
      <c r="A266" s="1485" t="s">
        <v>5851</v>
      </c>
      <c r="B266" s="1486">
        <v>1914</v>
      </c>
      <c r="C266" s="1493">
        <v>865332750</v>
      </c>
      <c r="D266" s="1483">
        <v>6660940</v>
      </c>
      <c r="E266" s="1487">
        <v>3</v>
      </c>
      <c r="F266" s="1487">
        <v>1</v>
      </c>
      <c r="G266" s="1487">
        <v>567000005</v>
      </c>
    </row>
    <row r="267" spans="1:7">
      <c r="A267" s="1485" t="s">
        <v>5852</v>
      </c>
      <c r="B267" s="1486">
        <v>1915</v>
      </c>
      <c r="C267" s="1493">
        <v>871993690</v>
      </c>
      <c r="D267" s="1483">
        <v>6760850</v>
      </c>
      <c r="E267" s="1487">
        <v>1</v>
      </c>
      <c r="F267" s="1487">
        <v>2</v>
      </c>
      <c r="G267" s="1487">
        <v>567000005</v>
      </c>
    </row>
    <row r="268" spans="1:7">
      <c r="A268" s="1485" t="s">
        <v>5853</v>
      </c>
      <c r="B268" s="1486">
        <v>1916</v>
      </c>
      <c r="C268" s="1493">
        <v>878754540</v>
      </c>
      <c r="D268" s="1483">
        <v>6862260</v>
      </c>
      <c r="E268" s="1487">
        <v>2</v>
      </c>
      <c r="F268" s="1487">
        <v>1</v>
      </c>
      <c r="G268" s="1487">
        <v>567000005</v>
      </c>
    </row>
    <row r="269" spans="1:7">
      <c r="A269" s="1485" t="s">
        <v>5854</v>
      </c>
      <c r="B269" s="1486">
        <v>1917</v>
      </c>
      <c r="C269" s="1493">
        <v>885616800</v>
      </c>
      <c r="D269" s="1483">
        <v>6965190</v>
      </c>
      <c r="E269" s="1487">
        <v>3</v>
      </c>
      <c r="F269" s="1487">
        <v>1</v>
      </c>
      <c r="G269" s="1487">
        <v>567000005</v>
      </c>
    </row>
    <row r="270" spans="1:7">
      <c r="A270" s="1485" t="s">
        <v>5855</v>
      </c>
      <c r="B270" s="1486">
        <v>1918</v>
      </c>
      <c r="C270" s="1493">
        <v>892581990</v>
      </c>
      <c r="D270" s="1483">
        <v>7069670</v>
      </c>
      <c r="E270" s="1487">
        <v>1</v>
      </c>
      <c r="F270" s="1487">
        <v>1</v>
      </c>
      <c r="G270" s="1487">
        <v>567000005</v>
      </c>
    </row>
    <row r="271" spans="1:7">
      <c r="A271" s="1485" t="s">
        <v>5856</v>
      </c>
      <c r="B271" s="1486">
        <v>1919</v>
      </c>
      <c r="C271" s="1493">
        <v>899651660</v>
      </c>
      <c r="D271" s="1483">
        <v>7175720</v>
      </c>
      <c r="E271" s="1487">
        <v>2</v>
      </c>
      <c r="F271" s="1487">
        <v>1</v>
      </c>
      <c r="G271" s="1487">
        <v>567000005</v>
      </c>
    </row>
    <row r="272" spans="1:7">
      <c r="A272" s="1485" t="s">
        <v>5857</v>
      </c>
      <c r="B272" s="1486">
        <v>1920</v>
      </c>
      <c r="C272" s="1493">
        <v>906827380</v>
      </c>
      <c r="D272" s="1483">
        <v>7283360</v>
      </c>
      <c r="E272" s="1487">
        <v>3</v>
      </c>
      <c r="F272" s="1487">
        <v>2</v>
      </c>
      <c r="G272" s="1487">
        <v>567000005</v>
      </c>
    </row>
    <row r="273" spans="1:7">
      <c r="A273" s="1485" t="s">
        <v>5858</v>
      </c>
      <c r="B273" s="1486">
        <v>1921</v>
      </c>
      <c r="C273" s="1493">
        <v>914110740</v>
      </c>
      <c r="D273" s="1483">
        <v>7392610</v>
      </c>
      <c r="E273" s="1487">
        <v>1</v>
      </c>
      <c r="F273" s="1487">
        <v>1</v>
      </c>
      <c r="G273" s="1487">
        <v>567000005</v>
      </c>
    </row>
    <row r="274" spans="1:7">
      <c r="A274" s="1485" t="s">
        <v>5859</v>
      </c>
      <c r="B274" s="1486">
        <v>1922</v>
      </c>
      <c r="C274" s="1493">
        <v>921503350</v>
      </c>
      <c r="D274" s="1483">
        <v>7503500</v>
      </c>
      <c r="E274" s="1487">
        <v>2</v>
      </c>
      <c r="F274" s="1487">
        <v>1</v>
      </c>
      <c r="G274" s="1487">
        <v>567000005</v>
      </c>
    </row>
    <row r="275" spans="1:7">
      <c r="A275" s="1485" t="s">
        <v>5860</v>
      </c>
      <c r="B275" s="1486">
        <v>1923</v>
      </c>
      <c r="C275" s="1493">
        <v>929006850</v>
      </c>
      <c r="D275" s="1483">
        <v>7616050</v>
      </c>
      <c r="E275" s="1487">
        <v>3</v>
      </c>
      <c r="F275" s="1487">
        <v>1</v>
      </c>
      <c r="G275" s="1487">
        <v>567000005</v>
      </c>
    </row>
    <row r="276" spans="1:7">
      <c r="A276" s="1485" t="s">
        <v>5861</v>
      </c>
      <c r="B276" s="1486">
        <v>1924</v>
      </c>
      <c r="C276" s="1493">
        <v>936622900</v>
      </c>
      <c r="D276" s="1483">
        <v>7730290</v>
      </c>
      <c r="E276" s="1487">
        <v>1</v>
      </c>
      <c r="F276" s="1487">
        <v>1</v>
      </c>
      <c r="G276" s="1487">
        <v>567000005</v>
      </c>
    </row>
    <row r="277" spans="1:7">
      <c r="A277" s="1485" t="s">
        <v>5862</v>
      </c>
      <c r="B277" s="1486">
        <v>1925</v>
      </c>
      <c r="C277" s="1493">
        <v>944353190</v>
      </c>
      <c r="D277" s="1483">
        <v>7846240</v>
      </c>
      <c r="E277" s="1487">
        <v>2</v>
      </c>
      <c r="F277" s="1487">
        <v>2</v>
      </c>
      <c r="G277" s="1487">
        <v>567000005</v>
      </c>
    </row>
    <row r="278" spans="1:7">
      <c r="A278" s="1485" t="s">
        <v>5863</v>
      </c>
      <c r="B278" s="1486">
        <v>1926</v>
      </c>
      <c r="C278" s="1493">
        <v>952199430</v>
      </c>
      <c r="D278" s="1483">
        <v>7963930</v>
      </c>
      <c r="E278" s="1487">
        <v>3</v>
      </c>
      <c r="F278" s="1487">
        <v>1</v>
      </c>
      <c r="G278" s="1487">
        <v>567000005</v>
      </c>
    </row>
    <row r="279" spans="1:7">
      <c r="A279" s="1485" t="s">
        <v>5864</v>
      </c>
      <c r="B279" s="1486">
        <v>1927</v>
      </c>
      <c r="C279" s="1493">
        <v>960163360</v>
      </c>
      <c r="D279" s="1483">
        <v>8083390</v>
      </c>
      <c r="E279" s="1487">
        <v>1</v>
      </c>
      <c r="F279" s="1487">
        <v>1</v>
      </c>
      <c r="G279" s="1487">
        <v>567000005</v>
      </c>
    </row>
    <row r="280" spans="1:7">
      <c r="A280" s="1485" t="s">
        <v>5865</v>
      </c>
      <c r="B280" s="1486">
        <v>1928</v>
      </c>
      <c r="C280" s="1493">
        <v>968246750</v>
      </c>
      <c r="D280" s="1483">
        <v>8204640</v>
      </c>
      <c r="E280" s="1487">
        <v>2</v>
      </c>
      <c r="F280" s="1487">
        <v>1</v>
      </c>
      <c r="G280" s="1487">
        <v>567000005</v>
      </c>
    </row>
    <row r="281" spans="1:7">
      <c r="A281" s="1485" t="s">
        <v>5866</v>
      </c>
      <c r="B281" s="1486">
        <v>1929</v>
      </c>
      <c r="C281" s="1493">
        <v>976451390</v>
      </c>
      <c r="D281" s="1483">
        <v>8327710</v>
      </c>
      <c r="E281" s="1487">
        <v>3</v>
      </c>
      <c r="F281" s="1487">
        <v>1</v>
      </c>
      <c r="G281" s="1487">
        <v>567000005</v>
      </c>
    </row>
    <row r="282" spans="1:7">
      <c r="A282" s="1485" t="s">
        <v>5867</v>
      </c>
      <c r="B282" s="1486">
        <v>1930</v>
      </c>
      <c r="C282" s="1493">
        <v>984779100</v>
      </c>
      <c r="D282" s="1483">
        <v>8452630</v>
      </c>
      <c r="E282" s="1487">
        <v>1</v>
      </c>
      <c r="F282" s="1487">
        <v>2</v>
      </c>
      <c r="G282" s="1487">
        <v>567000005</v>
      </c>
    </row>
    <row r="283" spans="1:7">
      <c r="A283" s="1485" t="s">
        <v>5868</v>
      </c>
      <c r="B283" s="1486">
        <v>1931</v>
      </c>
      <c r="C283" s="1493">
        <v>993231730</v>
      </c>
      <c r="D283" s="1483">
        <v>8579420</v>
      </c>
      <c r="E283" s="1487">
        <v>2</v>
      </c>
      <c r="F283" s="1487">
        <v>1</v>
      </c>
      <c r="G283" s="1487">
        <v>567000005</v>
      </c>
    </row>
    <row r="284" spans="1:7">
      <c r="A284" s="1485" t="s">
        <v>5869</v>
      </c>
      <c r="B284" s="1486">
        <v>1932</v>
      </c>
      <c r="C284" s="1493">
        <v>1001811150</v>
      </c>
      <c r="D284" s="1483">
        <v>8708110</v>
      </c>
      <c r="E284" s="1487">
        <v>3</v>
      </c>
      <c r="F284" s="1487">
        <v>1</v>
      </c>
      <c r="G284" s="1487">
        <v>567000005</v>
      </c>
    </row>
    <row r="285" spans="1:7">
      <c r="A285" s="1485" t="s">
        <v>5870</v>
      </c>
      <c r="B285" s="1486">
        <v>1933</v>
      </c>
      <c r="C285" s="1493">
        <v>1010519260</v>
      </c>
      <c r="D285" s="1483">
        <v>8838730</v>
      </c>
      <c r="E285" s="1487">
        <v>1</v>
      </c>
      <c r="F285" s="1487">
        <v>1</v>
      </c>
      <c r="G285" s="1487">
        <v>567000005</v>
      </c>
    </row>
    <row r="286" spans="1:7">
      <c r="A286" s="1485" t="s">
        <v>5871</v>
      </c>
      <c r="B286" s="1486">
        <v>1934</v>
      </c>
      <c r="C286" s="1493">
        <v>1019357990</v>
      </c>
      <c r="D286" s="1483">
        <v>8971310</v>
      </c>
      <c r="E286" s="1487">
        <v>2</v>
      </c>
      <c r="F286" s="1487">
        <v>1</v>
      </c>
      <c r="G286" s="1487">
        <v>567000005</v>
      </c>
    </row>
    <row r="287" spans="1:7">
      <c r="A287" s="1485" t="s">
        <v>5872</v>
      </c>
      <c r="B287" s="1486">
        <v>1935</v>
      </c>
      <c r="C287" s="1493">
        <v>1028329300</v>
      </c>
      <c r="D287" s="1483">
        <v>9105880</v>
      </c>
      <c r="E287" s="1487">
        <v>3</v>
      </c>
      <c r="F287" s="1487">
        <v>2</v>
      </c>
      <c r="G287" s="1487">
        <v>567000005</v>
      </c>
    </row>
    <row r="288" spans="1:7">
      <c r="A288" s="1485" t="s">
        <v>5873</v>
      </c>
      <c r="B288" s="1486">
        <v>1936</v>
      </c>
      <c r="C288" s="1493">
        <v>1037435180</v>
      </c>
      <c r="D288" s="1483">
        <v>9242470</v>
      </c>
      <c r="E288" s="1487">
        <v>1</v>
      </c>
      <c r="F288" s="1487">
        <v>1</v>
      </c>
      <c r="G288" s="1487">
        <v>567000005</v>
      </c>
    </row>
    <row r="289" spans="1:7">
      <c r="A289" s="1485" t="s">
        <v>5874</v>
      </c>
      <c r="B289" s="1486">
        <v>1937</v>
      </c>
      <c r="C289" s="1493">
        <v>1046677650</v>
      </c>
      <c r="D289" s="1483">
        <v>9381110</v>
      </c>
      <c r="E289" s="1487">
        <v>2</v>
      </c>
      <c r="F289" s="1487">
        <v>1</v>
      </c>
      <c r="G289" s="1487">
        <v>567000005</v>
      </c>
    </row>
    <row r="290" spans="1:7">
      <c r="A290" s="1485" t="s">
        <v>5875</v>
      </c>
      <c r="B290" s="1486">
        <v>1938</v>
      </c>
      <c r="C290" s="1493">
        <v>1056058760</v>
      </c>
      <c r="D290" s="1483">
        <v>9521830</v>
      </c>
      <c r="E290" s="1487">
        <v>3</v>
      </c>
      <c r="F290" s="1487">
        <v>1</v>
      </c>
      <c r="G290" s="1487">
        <v>567000005</v>
      </c>
    </row>
    <row r="291" spans="1:7">
      <c r="A291" s="1485" t="s">
        <v>5876</v>
      </c>
      <c r="B291" s="1486">
        <v>1939</v>
      </c>
      <c r="C291" s="1493">
        <v>1065580590</v>
      </c>
      <c r="D291" s="1483">
        <v>9664660</v>
      </c>
      <c r="E291" s="1487">
        <v>1</v>
      </c>
      <c r="F291" s="1487">
        <v>1</v>
      </c>
      <c r="G291" s="1487">
        <v>567000005</v>
      </c>
    </row>
    <row r="292" spans="1:7">
      <c r="A292" s="1485" t="s">
        <v>5877</v>
      </c>
      <c r="B292" s="1486">
        <v>1940</v>
      </c>
      <c r="C292" s="1493">
        <v>1075245250</v>
      </c>
      <c r="D292" s="1483">
        <v>9809630</v>
      </c>
      <c r="E292" s="1487">
        <v>2</v>
      </c>
      <c r="F292" s="1487">
        <v>2</v>
      </c>
      <c r="G292" s="1487">
        <v>567000005</v>
      </c>
    </row>
    <row r="293" spans="1:7">
      <c r="A293" s="1485" t="s">
        <v>5878</v>
      </c>
      <c r="B293" s="1486">
        <v>1941</v>
      </c>
      <c r="C293" s="1493">
        <v>1085054880</v>
      </c>
      <c r="D293" s="1483">
        <v>9956770</v>
      </c>
      <c r="E293" s="1487">
        <v>3</v>
      </c>
      <c r="F293" s="1487">
        <v>1</v>
      </c>
      <c r="G293" s="1487">
        <v>567000005</v>
      </c>
    </row>
    <row r="294" spans="1:7">
      <c r="A294" s="1485" t="s">
        <v>5879</v>
      </c>
      <c r="B294" s="1486">
        <v>1942</v>
      </c>
      <c r="C294" s="1493">
        <v>1095011650</v>
      </c>
      <c r="D294" s="1483">
        <v>10106120</v>
      </c>
      <c r="E294" s="1487">
        <v>1</v>
      </c>
      <c r="F294" s="1487">
        <v>1</v>
      </c>
      <c r="G294" s="1487">
        <v>567000005</v>
      </c>
    </row>
    <row r="295" spans="1:7">
      <c r="A295" s="1485" t="s">
        <v>5880</v>
      </c>
      <c r="B295" s="1486">
        <v>1943</v>
      </c>
      <c r="C295" s="1493">
        <v>1105117770</v>
      </c>
      <c r="D295" s="1483">
        <v>10257710</v>
      </c>
      <c r="E295" s="1487">
        <v>2</v>
      </c>
      <c r="F295" s="1487">
        <v>1</v>
      </c>
      <c r="G295" s="1487">
        <v>567000005</v>
      </c>
    </row>
    <row r="296" spans="1:7">
      <c r="A296" s="1485" t="s">
        <v>5881</v>
      </c>
      <c r="B296" s="1486">
        <v>1944</v>
      </c>
      <c r="C296" s="1493">
        <v>1115375480</v>
      </c>
      <c r="D296" s="1483">
        <v>10411580</v>
      </c>
      <c r="E296" s="1487">
        <v>3</v>
      </c>
      <c r="F296" s="1487">
        <v>1</v>
      </c>
      <c r="G296" s="1487">
        <v>567000005</v>
      </c>
    </row>
    <row r="297" spans="1:7">
      <c r="A297" s="1485" t="s">
        <v>5882</v>
      </c>
      <c r="B297" s="1486">
        <v>1945</v>
      </c>
      <c r="C297" s="1493">
        <v>1125787060</v>
      </c>
      <c r="D297" s="1483">
        <v>10567750</v>
      </c>
      <c r="E297" s="1487">
        <v>1</v>
      </c>
      <c r="F297" s="1487">
        <v>2</v>
      </c>
      <c r="G297" s="1487">
        <v>567000005</v>
      </c>
    </row>
    <row r="298" spans="1:7">
      <c r="A298" s="1485" t="s">
        <v>5883</v>
      </c>
      <c r="B298" s="1486">
        <v>1946</v>
      </c>
      <c r="C298" s="1493">
        <v>1136354810</v>
      </c>
      <c r="D298" s="1483">
        <v>10726270</v>
      </c>
      <c r="E298" s="1487">
        <v>2</v>
      </c>
      <c r="F298" s="1487">
        <v>1</v>
      </c>
      <c r="G298" s="1487">
        <v>567000005</v>
      </c>
    </row>
    <row r="299" spans="1:7">
      <c r="A299" s="1485" t="s">
        <v>5884</v>
      </c>
      <c r="B299" s="1486">
        <v>1947</v>
      </c>
      <c r="C299" s="1493">
        <v>1147081080</v>
      </c>
      <c r="D299" s="1483">
        <v>10887160</v>
      </c>
      <c r="E299" s="1487">
        <v>3</v>
      </c>
      <c r="F299" s="1487">
        <v>1</v>
      </c>
      <c r="G299" s="1487">
        <v>567000005</v>
      </c>
    </row>
    <row r="300" spans="1:7">
      <c r="A300" s="1485" t="s">
        <v>5885</v>
      </c>
      <c r="B300" s="1486">
        <v>1948</v>
      </c>
      <c r="C300" s="1493">
        <v>1157968240</v>
      </c>
      <c r="D300" s="1483">
        <v>11050470</v>
      </c>
      <c r="E300" s="1487">
        <v>1</v>
      </c>
      <c r="F300" s="1487">
        <v>1</v>
      </c>
      <c r="G300" s="1487">
        <v>567000005</v>
      </c>
    </row>
    <row r="301" spans="1:7">
      <c r="A301" s="1485" t="s">
        <v>5886</v>
      </c>
      <c r="B301" s="1486">
        <v>1949</v>
      </c>
      <c r="C301" s="1493">
        <v>1169018710</v>
      </c>
      <c r="D301" s="1483">
        <v>11216230</v>
      </c>
      <c r="E301" s="1487">
        <v>2</v>
      </c>
      <c r="F301" s="1487">
        <v>1</v>
      </c>
      <c r="G301" s="1487">
        <v>567000005</v>
      </c>
    </row>
    <row r="302" spans="1:7">
      <c r="A302" s="1481" t="s">
        <v>5887</v>
      </c>
      <c r="B302" s="1482">
        <v>1950</v>
      </c>
      <c r="C302" s="1493">
        <v>1180234940</v>
      </c>
      <c r="D302" s="1483">
        <v>11384470</v>
      </c>
      <c r="E302" s="1484">
        <v>3</v>
      </c>
      <c r="F302" s="1484">
        <v>2</v>
      </c>
      <c r="G302" s="1484">
        <v>567000005</v>
      </c>
    </row>
    <row r="303" spans="1:7">
      <c r="A303" s="1485" t="s">
        <v>5888</v>
      </c>
      <c r="B303" s="1486">
        <v>1951</v>
      </c>
      <c r="C303" s="1493">
        <v>1191619410</v>
      </c>
      <c r="D303" s="1483">
        <v>11555240</v>
      </c>
      <c r="E303" s="1487">
        <v>1</v>
      </c>
      <c r="F303" s="1487">
        <v>1</v>
      </c>
      <c r="G303" s="1487">
        <v>567000005</v>
      </c>
    </row>
    <row r="304" spans="1:7">
      <c r="A304" s="1485" t="s">
        <v>5889</v>
      </c>
      <c r="B304" s="1486">
        <v>1952</v>
      </c>
      <c r="C304" s="1493">
        <v>1203174650</v>
      </c>
      <c r="D304" s="1483">
        <v>11728570</v>
      </c>
      <c r="E304" s="1487">
        <v>2</v>
      </c>
      <c r="F304" s="1487">
        <v>1</v>
      </c>
      <c r="G304" s="1487">
        <v>567000005</v>
      </c>
    </row>
    <row r="305" spans="1:7">
      <c r="A305" s="1485" t="s">
        <v>5890</v>
      </c>
      <c r="B305" s="1486">
        <v>1953</v>
      </c>
      <c r="C305" s="1493">
        <v>1214903220</v>
      </c>
      <c r="D305" s="1483">
        <v>11904500</v>
      </c>
      <c r="E305" s="1487">
        <v>3</v>
      </c>
      <c r="F305" s="1487">
        <v>1</v>
      </c>
      <c r="G305" s="1487">
        <v>567000005</v>
      </c>
    </row>
    <row r="306" spans="1:7">
      <c r="A306" s="1485" t="s">
        <v>5891</v>
      </c>
      <c r="B306" s="1486">
        <v>1954</v>
      </c>
      <c r="C306" s="1493">
        <v>1226807720</v>
      </c>
      <c r="D306" s="1483">
        <v>12083070</v>
      </c>
      <c r="E306" s="1487">
        <v>1</v>
      </c>
      <c r="F306" s="1487">
        <v>1</v>
      </c>
      <c r="G306" s="1487">
        <v>567000005</v>
      </c>
    </row>
    <row r="307" spans="1:7">
      <c r="A307" s="1485" t="s">
        <v>5892</v>
      </c>
      <c r="B307" s="1486">
        <v>1955</v>
      </c>
      <c r="C307" s="1493">
        <v>1238890790</v>
      </c>
      <c r="D307" s="1483">
        <v>12264320</v>
      </c>
      <c r="E307" s="1487">
        <v>2</v>
      </c>
      <c r="F307" s="1487">
        <v>2</v>
      </c>
      <c r="G307" s="1487">
        <v>567000005</v>
      </c>
    </row>
    <row r="308" spans="1:7">
      <c r="A308" s="1485" t="s">
        <v>5893</v>
      </c>
      <c r="B308" s="1486">
        <v>1956</v>
      </c>
      <c r="C308" s="1493">
        <v>1251155110</v>
      </c>
      <c r="D308" s="1483">
        <v>12448280</v>
      </c>
      <c r="E308" s="1487">
        <v>3</v>
      </c>
      <c r="F308" s="1487">
        <v>1</v>
      </c>
      <c r="G308" s="1487">
        <v>567000005</v>
      </c>
    </row>
    <row r="309" spans="1:7">
      <c r="A309" s="1485" t="s">
        <v>5894</v>
      </c>
      <c r="B309" s="1486">
        <v>1957</v>
      </c>
      <c r="C309" s="1493">
        <v>1263603390</v>
      </c>
      <c r="D309" s="1483">
        <v>12635000</v>
      </c>
      <c r="E309" s="1487">
        <v>1</v>
      </c>
      <c r="F309" s="1487">
        <v>1</v>
      </c>
      <c r="G309" s="1487">
        <v>567000005</v>
      </c>
    </row>
    <row r="310" spans="1:7">
      <c r="A310" s="1485" t="s">
        <v>5895</v>
      </c>
      <c r="B310" s="1486">
        <v>1958</v>
      </c>
      <c r="C310" s="1493">
        <v>1276238390</v>
      </c>
      <c r="D310" s="1483">
        <v>12824530</v>
      </c>
      <c r="E310" s="1487">
        <v>2</v>
      </c>
      <c r="F310" s="1487">
        <v>1</v>
      </c>
      <c r="G310" s="1487">
        <v>567000005</v>
      </c>
    </row>
    <row r="311" spans="1:7">
      <c r="A311" s="1485" t="s">
        <v>5896</v>
      </c>
      <c r="B311" s="1486">
        <v>1959</v>
      </c>
      <c r="C311" s="1493">
        <v>1289062920</v>
      </c>
      <c r="D311" s="1483">
        <v>13016900</v>
      </c>
      <c r="E311" s="1487">
        <v>3</v>
      </c>
      <c r="F311" s="1487">
        <v>1</v>
      </c>
      <c r="G311" s="1487">
        <v>567000005</v>
      </c>
    </row>
    <row r="312" spans="1:7">
      <c r="A312" s="1485" t="s">
        <v>5897</v>
      </c>
      <c r="B312" s="1486">
        <v>1960</v>
      </c>
      <c r="C312" s="1493">
        <v>1302079820</v>
      </c>
      <c r="D312" s="1483">
        <v>13212150</v>
      </c>
      <c r="E312" s="1487">
        <v>1</v>
      </c>
      <c r="F312" s="1487">
        <v>2</v>
      </c>
      <c r="G312" s="1487">
        <v>567000005</v>
      </c>
    </row>
    <row r="313" spans="1:7">
      <c r="A313" s="1485" t="s">
        <v>5898</v>
      </c>
      <c r="B313" s="1486">
        <v>1961</v>
      </c>
      <c r="C313" s="1493">
        <v>1315291970</v>
      </c>
      <c r="D313" s="1483">
        <v>13410330</v>
      </c>
      <c r="E313" s="1487">
        <v>2</v>
      </c>
      <c r="F313" s="1487">
        <v>1</v>
      </c>
      <c r="G313" s="1487">
        <v>567000005</v>
      </c>
    </row>
    <row r="314" spans="1:7">
      <c r="A314" s="1485" t="s">
        <v>5899</v>
      </c>
      <c r="B314" s="1486">
        <v>1962</v>
      </c>
      <c r="C314" s="1493">
        <v>1328702300</v>
      </c>
      <c r="D314" s="1483">
        <v>13611480</v>
      </c>
      <c r="E314" s="1487">
        <v>3</v>
      </c>
      <c r="F314" s="1487">
        <v>1</v>
      </c>
      <c r="G314" s="1487">
        <v>567000005</v>
      </c>
    </row>
    <row r="315" spans="1:7">
      <c r="A315" s="1485" t="s">
        <v>5900</v>
      </c>
      <c r="B315" s="1486">
        <v>1963</v>
      </c>
      <c r="C315" s="1493">
        <v>1342313780</v>
      </c>
      <c r="D315" s="1483">
        <v>13815650</v>
      </c>
      <c r="E315" s="1487">
        <v>1</v>
      </c>
      <c r="F315" s="1487">
        <v>1</v>
      </c>
      <c r="G315" s="1487">
        <v>567000005</v>
      </c>
    </row>
    <row r="316" spans="1:7">
      <c r="A316" s="1485" t="s">
        <v>5901</v>
      </c>
      <c r="B316" s="1486">
        <v>1964</v>
      </c>
      <c r="C316" s="1493">
        <v>1356129430</v>
      </c>
      <c r="D316" s="1483">
        <v>14022880</v>
      </c>
      <c r="E316" s="1487">
        <v>2</v>
      </c>
      <c r="F316" s="1487">
        <v>1</v>
      </c>
      <c r="G316" s="1487">
        <v>567000005</v>
      </c>
    </row>
    <row r="317" spans="1:7">
      <c r="A317" s="1485" t="s">
        <v>5902</v>
      </c>
      <c r="B317" s="1486">
        <v>1965</v>
      </c>
      <c r="C317" s="1493">
        <v>1370152310</v>
      </c>
      <c r="D317" s="1483">
        <v>14233220</v>
      </c>
      <c r="E317" s="1487">
        <v>3</v>
      </c>
      <c r="F317" s="1487">
        <v>2</v>
      </c>
      <c r="G317" s="1487">
        <v>567000005</v>
      </c>
    </row>
    <row r="318" spans="1:7">
      <c r="A318" s="1485" t="s">
        <v>5903</v>
      </c>
      <c r="B318" s="1486">
        <v>1966</v>
      </c>
      <c r="C318" s="1493">
        <v>1384385530</v>
      </c>
      <c r="D318" s="1483">
        <v>14446720</v>
      </c>
      <c r="E318" s="1487">
        <v>1</v>
      </c>
      <c r="F318" s="1487">
        <v>1</v>
      </c>
      <c r="G318" s="1487">
        <v>567000005</v>
      </c>
    </row>
    <row r="319" spans="1:7">
      <c r="A319" s="1485" t="s">
        <v>5904</v>
      </c>
      <c r="B319" s="1486">
        <v>1967</v>
      </c>
      <c r="C319" s="1493">
        <v>1398832250</v>
      </c>
      <c r="D319" s="1483">
        <v>14663420</v>
      </c>
      <c r="E319" s="1487">
        <v>2</v>
      </c>
      <c r="F319" s="1487">
        <v>1</v>
      </c>
      <c r="G319" s="1487">
        <v>567000005</v>
      </c>
    </row>
    <row r="320" spans="1:7">
      <c r="A320" s="1485" t="s">
        <v>5905</v>
      </c>
      <c r="B320" s="1486">
        <v>1968</v>
      </c>
      <c r="C320" s="1493">
        <v>1413495670</v>
      </c>
      <c r="D320" s="1483">
        <v>14883370</v>
      </c>
      <c r="E320" s="1487">
        <v>3</v>
      </c>
      <c r="F320" s="1487">
        <v>1</v>
      </c>
      <c r="G320" s="1487">
        <v>567000005</v>
      </c>
    </row>
    <row r="321" spans="1:7">
      <c r="A321" s="1485" t="s">
        <v>5906</v>
      </c>
      <c r="B321" s="1486">
        <v>1969</v>
      </c>
      <c r="C321" s="1493">
        <v>1428379040</v>
      </c>
      <c r="D321" s="1483">
        <v>15106620</v>
      </c>
      <c r="E321" s="1487">
        <v>1</v>
      </c>
      <c r="F321" s="1487">
        <v>1</v>
      </c>
      <c r="G321" s="1487">
        <v>567000005</v>
      </c>
    </row>
    <row r="322" spans="1:7">
      <c r="A322" s="1485" t="s">
        <v>5907</v>
      </c>
      <c r="B322" s="1486">
        <v>1970</v>
      </c>
      <c r="C322" s="1493">
        <v>1443485660</v>
      </c>
      <c r="D322" s="1483">
        <v>15333220</v>
      </c>
      <c r="E322" s="1487">
        <v>2</v>
      </c>
      <c r="F322" s="1487">
        <v>2</v>
      </c>
      <c r="G322" s="1487">
        <v>567000005</v>
      </c>
    </row>
    <row r="323" spans="1:7">
      <c r="A323" s="1485" t="s">
        <v>5908</v>
      </c>
      <c r="B323" s="1486">
        <v>1971</v>
      </c>
      <c r="C323" s="1493">
        <v>1458818880</v>
      </c>
      <c r="D323" s="1483">
        <v>15563220</v>
      </c>
      <c r="E323" s="1487">
        <v>3</v>
      </c>
      <c r="F323" s="1487">
        <v>1</v>
      </c>
      <c r="G323" s="1487">
        <v>567000005</v>
      </c>
    </row>
    <row r="324" spans="1:7">
      <c r="A324" s="1485" t="s">
        <v>5909</v>
      </c>
      <c r="B324" s="1486">
        <v>1972</v>
      </c>
      <c r="C324" s="1493">
        <v>1474382100</v>
      </c>
      <c r="D324" s="1483">
        <v>15796670</v>
      </c>
      <c r="E324" s="1487">
        <v>1</v>
      </c>
      <c r="F324" s="1487">
        <v>1</v>
      </c>
      <c r="G324" s="1487">
        <v>567000005</v>
      </c>
    </row>
    <row r="325" spans="1:7">
      <c r="A325" s="1485" t="s">
        <v>5910</v>
      </c>
      <c r="B325" s="1486">
        <v>1973</v>
      </c>
      <c r="C325" s="1493">
        <v>1490178770</v>
      </c>
      <c r="D325" s="1483">
        <v>16033620</v>
      </c>
      <c r="E325" s="1487">
        <v>2</v>
      </c>
      <c r="F325" s="1487">
        <v>1</v>
      </c>
      <c r="G325" s="1487">
        <v>567000005</v>
      </c>
    </row>
    <row r="326" spans="1:7">
      <c r="A326" s="1485" t="s">
        <v>5911</v>
      </c>
      <c r="B326" s="1486">
        <v>1974</v>
      </c>
      <c r="C326" s="1493">
        <v>1506212390</v>
      </c>
      <c r="D326" s="1483">
        <v>16274120</v>
      </c>
      <c r="E326" s="1487">
        <v>3</v>
      </c>
      <c r="F326" s="1487">
        <v>1</v>
      </c>
      <c r="G326" s="1487">
        <v>567000005</v>
      </c>
    </row>
    <row r="327" spans="1:7">
      <c r="A327" s="1485" t="s">
        <v>5912</v>
      </c>
      <c r="B327" s="1486">
        <v>1975</v>
      </c>
      <c r="C327" s="1493">
        <v>1522486510</v>
      </c>
      <c r="D327" s="1483">
        <v>16518230</v>
      </c>
      <c r="E327" s="1487">
        <v>1</v>
      </c>
      <c r="F327" s="1487">
        <v>2</v>
      </c>
      <c r="G327" s="1487">
        <v>567000005</v>
      </c>
    </row>
    <row r="328" spans="1:7">
      <c r="A328" s="1485" t="s">
        <v>5913</v>
      </c>
      <c r="B328" s="1486">
        <v>1976</v>
      </c>
      <c r="C328" s="1493">
        <v>1539004740</v>
      </c>
      <c r="D328" s="1483">
        <v>16766000</v>
      </c>
      <c r="E328" s="1487">
        <v>2</v>
      </c>
      <c r="F328" s="1487">
        <v>1</v>
      </c>
      <c r="G328" s="1487">
        <v>567000005</v>
      </c>
    </row>
    <row r="329" spans="1:7">
      <c r="A329" s="1485" t="s">
        <v>5914</v>
      </c>
      <c r="B329" s="1486">
        <v>1977</v>
      </c>
      <c r="C329" s="1493">
        <v>1555770740</v>
      </c>
      <c r="D329" s="1483">
        <v>17017490</v>
      </c>
      <c r="E329" s="1487">
        <v>3</v>
      </c>
      <c r="F329" s="1487">
        <v>1</v>
      </c>
      <c r="G329" s="1487">
        <v>567000005</v>
      </c>
    </row>
    <row r="330" spans="1:7">
      <c r="A330" s="1485" t="s">
        <v>5915</v>
      </c>
      <c r="B330" s="1486">
        <v>1978</v>
      </c>
      <c r="C330" s="1493">
        <v>1572788230</v>
      </c>
      <c r="D330" s="1483">
        <v>17272750</v>
      </c>
      <c r="E330" s="1487">
        <v>1</v>
      </c>
      <c r="F330" s="1487">
        <v>1</v>
      </c>
      <c r="G330" s="1487">
        <v>567000005</v>
      </c>
    </row>
    <row r="331" spans="1:7">
      <c r="A331" s="1485" t="s">
        <v>5916</v>
      </c>
      <c r="B331" s="1486">
        <v>1979</v>
      </c>
      <c r="C331" s="1493">
        <v>1590060980</v>
      </c>
      <c r="D331" s="1483">
        <v>17531840</v>
      </c>
      <c r="E331" s="1487">
        <v>2</v>
      </c>
      <c r="F331" s="1487">
        <v>1</v>
      </c>
      <c r="G331" s="1487">
        <v>567000005</v>
      </c>
    </row>
    <row r="332" spans="1:7">
      <c r="A332" s="1485" t="s">
        <v>5917</v>
      </c>
      <c r="B332" s="1486">
        <v>1980</v>
      </c>
      <c r="C332" s="1493">
        <v>1607592820</v>
      </c>
      <c r="D332" s="1483">
        <v>17794820</v>
      </c>
      <c r="E332" s="1487">
        <v>3</v>
      </c>
      <c r="F332" s="1487">
        <v>2</v>
      </c>
      <c r="G332" s="1487">
        <v>567000005</v>
      </c>
    </row>
    <row r="333" spans="1:7">
      <c r="A333" s="1485" t="s">
        <v>5918</v>
      </c>
      <c r="B333" s="1486">
        <v>1981</v>
      </c>
      <c r="C333" s="1493">
        <v>1625387640</v>
      </c>
      <c r="D333" s="1483">
        <v>18061740</v>
      </c>
      <c r="E333" s="1487">
        <v>1</v>
      </c>
      <c r="F333" s="1487">
        <v>1</v>
      </c>
      <c r="G333" s="1487">
        <v>567000005</v>
      </c>
    </row>
    <row r="334" spans="1:7">
      <c r="A334" s="1485" t="s">
        <v>5919</v>
      </c>
      <c r="B334" s="1486">
        <v>1982</v>
      </c>
      <c r="C334" s="1493">
        <v>1643449380</v>
      </c>
      <c r="D334" s="1483">
        <v>18332670</v>
      </c>
      <c r="E334" s="1487">
        <v>2</v>
      </c>
      <c r="F334" s="1487">
        <v>1</v>
      </c>
      <c r="G334" s="1487">
        <v>567000005</v>
      </c>
    </row>
    <row r="335" spans="1:7">
      <c r="A335" s="1485" t="s">
        <v>5920</v>
      </c>
      <c r="B335" s="1486">
        <v>1983</v>
      </c>
      <c r="C335" s="1493">
        <v>1661782050</v>
      </c>
      <c r="D335" s="1483">
        <v>18607660</v>
      </c>
      <c r="E335" s="1487">
        <v>3</v>
      </c>
      <c r="F335" s="1487">
        <v>1</v>
      </c>
      <c r="G335" s="1487">
        <v>567000005</v>
      </c>
    </row>
    <row r="336" spans="1:7">
      <c r="A336" s="1485" t="s">
        <v>5921</v>
      </c>
      <c r="B336" s="1486">
        <v>1984</v>
      </c>
      <c r="C336" s="1493">
        <v>1680389710</v>
      </c>
      <c r="D336" s="1483">
        <v>18886770</v>
      </c>
      <c r="E336" s="1487">
        <v>1</v>
      </c>
      <c r="F336" s="1487">
        <v>1</v>
      </c>
      <c r="G336" s="1487">
        <v>567000005</v>
      </c>
    </row>
    <row r="337" spans="1:7">
      <c r="A337" s="1485" t="s">
        <v>5922</v>
      </c>
      <c r="B337" s="1486">
        <v>1985</v>
      </c>
      <c r="C337" s="1493">
        <v>1699276480</v>
      </c>
      <c r="D337" s="1483">
        <v>19170070</v>
      </c>
      <c r="E337" s="1487">
        <v>2</v>
      </c>
      <c r="F337" s="1487">
        <v>2</v>
      </c>
      <c r="G337" s="1487">
        <v>567000005</v>
      </c>
    </row>
    <row r="338" spans="1:7">
      <c r="A338" s="1485" t="s">
        <v>5923</v>
      </c>
      <c r="B338" s="1486">
        <v>1986</v>
      </c>
      <c r="C338" s="1493">
        <v>1718446550</v>
      </c>
      <c r="D338" s="1483">
        <v>19457620</v>
      </c>
      <c r="E338" s="1487">
        <v>3</v>
      </c>
      <c r="F338" s="1487">
        <v>1</v>
      </c>
      <c r="G338" s="1487">
        <v>567000005</v>
      </c>
    </row>
    <row r="339" spans="1:7">
      <c r="A339" s="1485" t="s">
        <v>5924</v>
      </c>
      <c r="B339" s="1486">
        <v>1987</v>
      </c>
      <c r="C339" s="1493">
        <v>1737904170</v>
      </c>
      <c r="D339" s="1483">
        <v>19749480</v>
      </c>
      <c r="E339" s="1487">
        <v>1</v>
      </c>
      <c r="F339" s="1487">
        <v>1</v>
      </c>
      <c r="G339" s="1487">
        <v>567000005</v>
      </c>
    </row>
    <row r="340" spans="1:7">
      <c r="A340" s="1485" t="s">
        <v>5925</v>
      </c>
      <c r="B340" s="1486">
        <v>1988</v>
      </c>
      <c r="C340" s="1493">
        <v>1757653650</v>
      </c>
      <c r="D340" s="1483">
        <v>20045720</v>
      </c>
      <c r="E340" s="1487">
        <v>2</v>
      </c>
      <c r="F340" s="1487">
        <v>1</v>
      </c>
      <c r="G340" s="1487">
        <v>567000005</v>
      </c>
    </row>
    <row r="341" spans="1:7">
      <c r="A341" s="1485" t="s">
        <v>5926</v>
      </c>
      <c r="B341" s="1486">
        <v>1989</v>
      </c>
      <c r="C341" s="1493">
        <v>1777699370</v>
      </c>
      <c r="D341" s="1483">
        <v>20346410</v>
      </c>
      <c r="E341" s="1487">
        <v>3</v>
      </c>
      <c r="F341" s="1487">
        <v>1</v>
      </c>
      <c r="G341" s="1487">
        <v>567000005</v>
      </c>
    </row>
    <row r="342" spans="1:7">
      <c r="A342" s="1485" t="s">
        <v>5927</v>
      </c>
      <c r="B342" s="1486">
        <v>1990</v>
      </c>
      <c r="C342" s="1493">
        <v>1798045780</v>
      </c>
      <c r="D342" s="1483">
        <v>20651610</v>
      </c>
      <c r="E342" s="1487">
        <v>1</v>
      </c>
      <c r="F342" s="1487">
        <v>2</v>
      </c>
      <c r="G342" s="1487">
        <v>567000005</v>
      </c>
    </row>
    <row r="343" spans="1:7">
      <c r="A343" s="1485" t="s">
        <v>5928</v>
      </c>
      <c r="B343" s="1486">
        <v>1991</v>
      </c>
      <c r="C343" s="1493">
        <v>1818697390</v>
      </c>
      <c r="D343" s="1483">
        <v>20961380</v>
      </c>
      <c r="E343" s="1487">
        <v>2</v>
      </c>
      <c r="F343" s="1487">
        <v>1</v>
      </c>
      <c r="G343" s="1487">
        <v>567000005</v>
      </c>
    </row>
    <row r="344" spans="1:7">
      <c r="A344" s="1485" t="s">
        <v>5929</v>
      </c>
      <c r="B344" s="1486">
        <v>1992</v>
      </c>
      <c r="C344" s="1493">
        <v>1839658770</v>
      </c>
      <c r="D344" s="1483">
        <v>21275800</v>
      </c>
      <c r="E344" s="1487">
        <v>3</v>
      </c>
      <c r="F344" s="1487">
        <v>1</v>
      </c>
      <c r="G344" s="1487">
        <v>567000005</v>
      </c>
    </row>
    <row r="345" spans="1:7">
      <c r="A345" s="1485" t="s">
        <v>5930</v>
      </c>
      <c r="B345" s="1486">
        <v>1993</v>
      </c>
      <c r="C345" s="1493">
        <v>1860934570</v>
      </c>
      <c r="D345" s="1483">
        <v>21594940</v>
      </c>
      <c r="E345" s="1487">
        <v>1</v>
      </c>
      <c r="F345" s="1487">
        <v>1</v>
      </c>
      <c r="G345" s="1487">
        <v>567000005</v>
      </c>
    </row>
    <row r="346" spans="1:7">
      <c r="A346" s="1485" t="s">
        <v>5931</v>
      </c>
      <c r="B346" s="1486">
        <v>1994</v>
      </c>
      <c r="C346" s="1493">
        <v>1882529510</v>
      </c>
      <c r="D346" s="1483">
        <v>21918860</v>
      </c>
      <c r="E346" s="1487">
        <v>2</v>
      </c>
      <c r="F346" s="1487">
        <v>1</v>
      </c>
      <c r="G346" s="1487">
        <v>567000005</v>
      </c>
    </row>
    <row r="347" spans="1:7">
      <c r="A347" s="1485" t="s">
        <v>5932</v>
      </c>
      <c r="B347" s="1486">
        <v>1995</v>
      </c>
      <c r="C347" s="1493">
        <v>1904448370</v>
      </c>
      <c r="D347" s="1483">
        <v>22247640</v>
      </c>
      <c r="E347" s="1487">
        <v>3</v>
      </c>
      <c r="F347" s="1487">
        <v>2</v>
      </c>
      <c r="G347" s="1487">
        <v>567000005</v>
      </c>
    </row>
    <row r="348" spans="1:7">
      <c r="A348" s="1485" t="s">
        <v>5933</v>
      </c>
      <c r="B348" s="1486">
        <v>1996</v>
      </c>
      <c r="C348" s="1493">
        <v>1926696010</v>
      </c>
      <c r="D348" s="1483">
        <v>22581350</v>
      </c>
      <c r="E348" s="1487">
        <v>1</v>
      </c>
      <c r="F348" s="1487">
        <v>1</v>
      </c>
      <c r="G348" s="1487">
        <v>567000005</v>
      </c>
    </row>
    <row r="349" spans="1:7">
      <c r="A349" s="1485" t="s">
        <v>5934</v>
      </c>
      <c r="B349" s="1486">
        <v>1997</v>
      </c>
      <c r="C349" s="1493">
        <v>1949277360</v>
      </c>
      <c r="D349" s="1483">
        <v>22920070</v>
      </c>
      <c r="E349" s="1487">
        <v>2</v>
      </c>
      <c r="F349" s="1487">
        <v>1</v>
      </c>
      <c r="G349" s="1487">
        <v>567000005</v>
      </c>
    </row>
    <row r="350" spans="1:7">
      <c r="A350" s="1485" t="s">
        <v>5935</v>
      </c>
      <c r="B350" s="1486">
        <v>1998</v>
      </c>
      <c r="C350" s="1493">
        <v>1972197430</v>
      </c>
      <c r="D350" s="1483">
        <v>23263870</v>
      </c>
      <c r="E350" s="1487">
        <v>3</v>
      </c>
      <c r="F350" s="1488">
        <v>2</v>
      </c>
      <c r="G350" s="1487">
        <v>567000005</v>
      </c>
    </row>
    <row r="351" spans="1:7">
      <c r="A351" s="1485" t="s">
        <v>5936</v>
      </c>
      <c r="B351" s="1486">
        <v>1999</v>
      </c>
      <c r="C351" s="1493">
        <v>1995461300</v>
      </c>
      <c r="D351" s="1483">
        <v>23612830</v>
      </c>
      <c r="E351" s="1487">
        <v>1</v>
      </c>
      <c r="F351" s="1487">
        <v>1</v>
      </c>
      <c r="G351" s="1487">
        <v>567000005</v>
      </c>
    </row>
    <row r="352" spans="1:7">
      <c r="A352" s="1481" t="s">
        <v>5937</v>
      </c>
      <c r="B352" s="1482">
        <v>2000</v>
      </c>
      <c r="C352" s="1493">
        <v>2019074130</v>
      </c>
      <c r="D352" s="1483">
        <v>23967020</v>
      </c>
      <c r="E352" s="1484">
        <v>2</v>
      </c>
      <c r="F352" s="1488">
        <v>1</v>
      </c>
      <c r="G352" s="1484">
        <v>567000005</v>
      </c>
    </row>
  </sheetData>
  <phoneticPr fontId="6" type="noConversion"/>
  <pageMargins left="0.7" right="0.7" top="0.75" bottom="0.75" header="0.3" footer="0.3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24"/>
  <sheetViews>
    <sheetView workbookViewId="0"/>
  </sheetViews>
  <sheetFormatPr defaultRowHeight="16.5"/>
  <cols>
    <col min="1" max="1" width="2.875" customWidth="1"/>
    <col min="2" max="2" width="22.625" customWidth="1"/>
    <col min="3" max="3" width="16.5" bestFit="1" customWidth="1"/>
    <col min="4" max="5" width="8.625" bestFit="1" customWidth="1"/>
    <col min="6" max="6" width="13" customWidth="1"/>
    <col min="7" max="8" width="8.625" bestFit="1" customWidth="1"/>
  </cols>
  <sheetData>
    <row r="2" spans="2:2">
      <c r="B2" s="923" t="s">
        <v>5580</v>
      </c>
    </row>
    <row r="23" spans="2:2">
      <c r="B23" s="1142" t="s">
        <v>5582</v>
      </c>
    </row>
    <row r="24" spans="2:2">
      <c r="B24" s="1142" t="s">
        <v>5581</v>
      </c>
    </row>
  </sheetData>
  <phoneticPr fontId="6" type="noConversion"/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41"/>
  <sheetViews>
    <sheetView workbookViewId="0"/>
  </sheetViews>
  <sheetFormatPr defaultColWidth="9" defaultRowHeight="16.5" customHeight="1"/>
  <cols>
    <col min="1" max="1" width="20.375" style="33" customWidth="1"/>
    <col min="2" max="2" width="11.375" style="33" customWidth="1"/>
    <col min="3" max="3" width="13.5" style="33" customWidth="1"/>
    <col min="4" max="4" width="10.875" style="33" customWidth="1"/>
    <col min="5" max="5" width="24" style="33" customWidth="1"/>
    <col min="6" max="16384" width="9" style="33"/>
  </cols>
  <sheetData>
    <row r="1" spans="1:10" ht="23.25" customHeight="1">
      <c r="A1" s="30" t="s">
        <v>10</v>
      </c>
      <c r="B1" s="30" t="s">
        <v>10</v>
      </c>
      <c r="C1" s="30" t="s">
        <v>10</v>
      </c>
      <c r="D1" s="30" t="s">
        <v>10</v>
      </c>
      <c r="E1" s="30" t="s">
        <v>5502</v>
      </c>
      <c r="F1" s="30" t="s">
        <v>5535</v>
      </c>
      <c r="G1" s="30" t="s">
        <v>3686</v>
      </c>
      <c r="H1" s="30" t="s">
        <v>5533</v>
      </c>
      <c r="I1" s="30" t="s">
        <v>3685</v>
      </c>
      <c r="J1" s="30" t="s">
        <v>5534</v>
      </c>
    </row>
    <row r="2" spans="1:10" ht="16.5" customHeight="1">
      <c r="A2" s="1449" t="s">
        <v>747</v>
      </c>
      <c r="B2" s="1450" t="s">
        <v>5503</v>
      </c>
      <c r="C2" s="1450">
        <v>1002</v>
      </c>
      <c r="D2" s="1451" t="b">
        <v>1</v>
      </c>
      <c r="E2" s="1451">
        <v>10</v>
      </c>
      <c r="F2" s="1468" t="s">
        <v>235</v>
      </c>
      <c r="G2" s="1469">
        <v>99000</v>
      </c>
      <c r="H2" s="1469">
        <v>99000</v>
      </c>
      <c r="I2" s="1469">
        <v>99000</v>
      </c>
      <c r="J2" s="1469">
        <v>99000</v>
      </c>
    </row>
    <row r="3" spans="1:10" ht="16.5" customHeight="1">
      <c r="A3" s="1449" t="s">
        <v>747</v>
      </c>
      <c r="B3" s="1450" t="s">
        <v>5504</v>
      </c>
      <c r="C3" s="1450">
        <v>1003</v>
      </c>
      <c r="D3" s="1451" t="b">
        <v>1</v>
      </c>
      <c r="E3" s="1451">
        <v>7</v>
      </c>
      <c r="F3" s="1452" t="s">
        <v>236</v>
      </c>
      <c r="G3" s="1453">
        <v>500</v>
      </c>
      <c r="H3" s="1453">
        <v>500</v>
      </c>
      <c r="I3" s="1453">
        <v>500</v>
      </c>
      <c r="J3" s="1453">
        <v>500</v>
      </c>
    </row>
    <row r="4" spans="1:10" ht="16.5" customHeight="1">
      <c r="A4" s="1449" t="s">
        <v>747</v>
      </c>
      <c r="B4" s="1450" t="s">
        <v>5505</v>
      </c>
      <c r="C4" s="1450">
        <v>1004</v>
      </c>
      <c r="D4" s="1452" t="b">
        <v>1</v>
      </c>
      <c r="E4" s="1451">
        <v>3</v>
      </c>
      <c r="F4" s="1452" t="s">
        <v>236</v>
      </c>
      <c r="G4" s="1453">
        <v>500</v>
      </c>
      <c r="H4" s="1453">
        <v>500</v>
      </c>
      <c r="I4" s="1453">
        <v>500</v>
      </c>
      <c r="J4" s="1453">
        <v>500</v>
      </c>
    </row>
    <row r="5" spans="1:10" ht="16.5" customHeight="1">
      <c r="A5" s="1449" t="s">
        <v>747</v>
      </c>
      <c r="B5" s="1450" t="s">
        <v>5506</v>
      </c>
      <c r="C5" s="1450">
        <v>1005</v>
      </c>
      <c r="D5" s="1451" t="b">
        <v>1</v>
      </c>
      <c r="E5" s="1451">
        <v>5</v>
      </c>
      <c r="F5" s="1452" t="s">
        <v>236</v>
      </c>
      <c r="G5" s="1453">
        <v>500</v>
      </c>
      <c r="H5" s="1453">
        <v>500</v>
      </c>
      <c r="I5" s="1453">
        <v>500</v>
      </c>
      <c r="J5" s="1453">
        <v>500</v>
      </c>
    </row>
    <row r="6" spans="1:10" ht="16.5" customHeight="1">
      <c r="A6" s="1449" t="s">
        <v>747</v>
      </c>
      <c r="B6" s="1450" t="s">
        <v>5507</v>
      </c>
      <c r="C6" s="1450">
        <v>1007</v>
      </c>
      <c r="D6" s="1452" t="b">
        <v>1</v>
      </c>
      <c r="E6" s="1451">
        <v>8</v>
      </c>
      <c r="F6" s="1468" t="s">
        <v>1229</v>
      </c>
      <c r="G6" s="1469">
        <v>300</v>
      </c>
      <c r="H6" s="1469">
        <v>300</v>
      </c>
      <c r="I6" s="1469">
        <v>300</v>
      </c>
      <c r="J6" s="1469">
        <v>300</v>
      </c>
    </row>
    <row r="7" spans="1:10" ht="16.5" customHeight="1">
      <c r="A7" s="1449" t="s">
        <v>747</v>
      </c>
      <c r="B7" s="1450" t="s">
        <v>5508</v>
      </c>
      <c r="C7" s="1450">
        <v>1008</v>
      </c>
      <c r="D7" s="1451" t="b">
        <v>1</v>
      </c>
      <c r="E7" s="1451">
        <v>4</v>
      </c>
      <c r="F7" s="1452" t="s">
        <v>236</v>
      </c>
      <c r="G7" s="1453">
        <v>500</v>
      </c>
      <c r="H7" s="1453">
        <v>500</v>
      </c>
      <c r="I7" s="1453">
        <v>500</v>
      </c>
      <c r="J7" s="1453">
        <v>500</v>
      </c>
    </row>
    <row r="8" spans="1:10" ht="16.5" customHeight="1">
      <c r="A8" s="1449" t="s">
        <v>747</v>
      </c>
      <c r="B8" s="1450" t="s">
        <v>5509</v>
      </c>
      <c r="C8" s="1450">
        <v>1009</v>
      </c>
      <c r="D8" s="1451" t="b">
        <v>1</v>
      </c>
      <c r="E8" s="1451">
        <v>9</v>
      </c>
      <c r="F8" s="1468" t="s">
        <v>1229</v>
      </c>
      <c r="G8" s="1469">
        <v>300</v>
      </c>
      <c r="H8" s="1469">
        <v>300</v>
      </c>
      <c r="I8" s="1469">
        <v>300</v>
      </c>
      <c r="J8" s="1469">
        <v>300</v>
      </c>
    </row>
    <row r="9" spans="1:10" ht="16.5" customHeight="1">
      <c r="A9" s="1449" t="s">
        <v>747</v>
      </c>
      <c r="B9" s="1450" t="s">
        <v>5510</v>
      </c>
      <c r="C9" s="1450">
        <v>1010</v>
      </c>
      <c r="D9" s="1451" t="b">
        <v>1</v>
      </c>
      <c r="E9" s="1451">
        <v>6</v>
      </c>
      <c r="F9" s="1452" t="s">
        <v>236</v>
      </c>
      <c r="G9" s="1453">
        <v>500</v>
      </c>
      <c r="H9" s="1453">
        <v>500</v>
      </c>
      <c r="I9" s="1453">
        <v>500</v>
      </c>
      <c r="J9" s="1453">
        <v>500</v>
      </c>
    </row>
    <row r="10" spans="1:10" ht="16.5" customHeight="1">
      <c r="A10" s="1449" t="s">
        <v>747</v>
      </c>
      <c r="B10" s="1450" t="s">
        <v>5511</v>
      </c>
      <c r="C10" s="1450">
        <v>1013</v>
      </c>
      <c r="D10" s="1451" t="b">
        <v>1</v>
      </c>
      <c r="E10" s="1451">
        <v>2</v>
      </c>
      <c r="F10" s="1452" t="s">
        <v>236</v>
      </c>
      <c r="G10" s="1453">
        <v>500</v>
      </c>
      <c r="H10" s="1453">
        <v>500</v>
      </c>
      <c r="I10" s="1453">
        <v>500</v>
      </c>
      <c r="J10" s="1453">
        <v>500</v>
      </c>
    </row>
    <row r="11" spans="1:10" ht="16.5" customHeight="1">
      <c r="A11" s="1462" t="s">
        <v>747</v>
      </c>
      <c r="B11" s="1463" t="s">
        <v>5512</v>
      </c>
      <c r="C11" s="1463">
        <v>1015</v>
      </c>
      <c r="D11" s="1464" t="b">
        <v>1</v>
      </c>
      <c r="E11" s="1463">
        <v>1</v>
      </c>
      <c r="F11" s="1464" t="s">
        <v>236</v>
      </c>
      <c r="G11" s="1465">
        <v>2500</v>
      </c>
      <c r="H11" s="1465">
        <v>1000</v>
      </c>
      <c r="I11" s="1465">
        <v>1000</v>
      </c>
      <c r="J11" s="1465">
        <v>1000</v>
      </c>
    </row>
    <row r="12" spans="1:10" ht="16.5" customHeight="1">
      <c r="A12" s="1446" t="s">
        <v>796</v>
      </c>
      <c r="B12" s="1445" t="s">
        <v>5513</v>
      </c>
      <c r="C12" s="1445">
        <v>2002</v>
      </c>
      <c r="D12" s="1454" t="b">
        <v>1</v>
      </c>
      <c r="E12" s="1454">
        <v>10</v>
      </c>
      <c r="F12" s="1466" t="s">
        <v>235</v>
      </c>
      <c r="G12" s="1467">
        <v>99000</v>
      </c>
      <c r="H12" s="1467">
        <v>99000</v>
      </c>
      <c r="I12" s="1467">
        <v>99000</v>
      </c>
      <c r="J12" s="1467">
        <v>99000</v>
      </c>
    </row>
    <row r="13" spans="1:10" ht="16.5" customHeight="1">
      <c r="A13" s="1446" t="s">
        <v>796</v>
      </c>
      <c r="B13" s="1445" t="s">
        <v>5514</v>
      </c>
      <c r="C13" s="1445">
        <v>2003</v>
      </c>
      <c r="D13" s="1454" t="b">
        <v>1</v>
      </c>
      <c r="E13" s="1454">
        <v>7</v>
      </c>
      <c r="F13" s="1455" t="s">
        <v>236</v>
      </c>
      <c r="G13" s="1456">
        <v>500</v>
      </c>
      <c r="H13" s="1456">
        <v>500</v>
      </c>
      <c r="I13" s="1456">
        <v>500</v>
      </c>
      <c r="J13" s="1456">
        <v>500</v>
      </c>
    </row>
    <row r="14" spans="1:10" ht="16.5" customHeight="1">
      <c r="A14" s="1446" t="s">
        <v>796</v>
      </c>
      <c r="B14" s="1445" t="s">
        <v>5515</v>
      </c>
      <c r="C14" s="1445">
        <v>2004</v>
      </c>
      <c r="D14" s="1455" t="b">
        <v>1</v>
      </c>
      <c r="E14" s="1454">
        <v>3</v>
      </c>
      <c r="F14" s="1455" t="s">
        <v>236</v>
      </c>
      <c r="G14" s="1456">
        <v>500</v>
      </c>
      <c r="H14" s="1456">
        <v>500</v>
      </c>
      <c r="I14" s="1456">
        <v>500</v>
      </c>
      <c r="J14" s="1456">
        <v>500</v>
      </c>
    </row>
    <row r="15" spans="1:10" ht="16.5" customHeight="1">
      <c r="A15" s="1446" t="s">
        <v>796</v>
      </c>
      <c r="B15" s="1445" t="s">
        <v>5516</v>
      </c>
      <c r="C15" s="1445">
        <v>2005</v>
      </c>
      <c r="D15" s="1454" t="b">
        <v>1</v>
      </c>
      <c r="E15" s="1454">
        <v>5</v>
      </c>
      <c r="F15" s="1455" t="s">
        <v>236</v>
      </c>
      <c r="G15" s="1456">
        <v>500</v>
      </c>
      <c r="H15" s="1456">
        <v>500</v>
      </c>
      <c r="I15" s="1456">
        <v>500</v>
      </c>
      <c r="J15" s="1456">
        <v>500</v>
      </c>
    </row>
    <row r="16" spans="1:10" ht="16.5" customHeight="1">
      <c r="A16" s="1446" t="s">
        <v>796</v>
      </c>
      <c r="B16" s="1445" t="s">
        <v>5517</v>
      </c>
      <c r="C16" s="1445">
        <v>2007</v>
      </c>
      <c r="D16" s="1455" t="b">
        <v>1</v>
      </c>
      <c r="E16" s="1454">
        <v>8</v>
      </c>
      <c r="F16" s="1466" t="s">
        <v>1229</v>
      </c>
      <c r="G16" s="1467">
        <v>300</v>
      </c>
      <c r="H16" s="1467">
        <v>300</v>
      </c>
      <c r="I16" s="1467">
        <v>300</v>
      </c>
      <c r="J16" s="1467">
        <v>300</v>
      </c>
    </row>
    <row r="17" spans="1:10" ht="16.5" customHeight="1">
      <c r="A17" s="1446" t="s">
        <v>796</v>
      </c>
      <c r="B17" s="1445" t="s">
        <v>5518</v>
      </c>
      <c r="C17" s="1445">
        <v>2008</v>
      </c>
      <c r="D17" s="1454" t="b">
        <v>1</v>
      </c>
      <c r="E17" s="1454">
        <v>4</v>
      </c>
      <c r="F17" s="1455" t="s">
        <v>236</v>
      </c>
      <c r="G17" s="1456">
        <v>500</v>
      </c>
      <c r="H17" s="1456">
        <v>500</v>
      </c>
      <c r="I17" s="1456">
        <v>500</v>
      </c>
      <c r="J17" s="1456">
        <v>500</v>
      </c>
    </row>
    <row r="18" spans="1:10" ht="16.5" customHeight="1">
      <c r="A18" s="1446" t="s">
        <v>796</v>
      </c>
      <c r="B18" s="1445" t="s">
        <v>5509</v>
      </c>
      <c r="C18" s="1445">
        <v>2009</v>
      </c>
      <c r="D18" s="1454" t="b">
        <v>1</v>
      </c>
      <c r="E18" s="1454">
        <v>9</v>
      </c>
      <c r="F18" s="1466" t="s">
        <v>1229</v>
      </c>
      <c r="G18" s="1467">
        <v>300</v>
      </c>
      <c r="H18" s="1467">
        <v>300</v>
      </c>
      <c r="I18" s="1467">
        <v>300</v>
      </c>
      <c r="J18" s="1467">
        <v>300</v>
      </c>
    </row>
    <row r="19" spans="1:10" ht="16.5" customHeight="1">
      <c r="A19" s="1446" t="s">
        <v>796</v>
      </c>
      <c r="B19" s="1445" t="s">
        <v>5510</v>
      </c>
      <c r="C19" s="1445">
        <v>2010</v>
      </c>
      <c r="D19" s="1454" t="b">
        <v>1</v>
      </c>
      <c r="E19" s="1454">
        <v>6</v>
      </c>
      <c r="F19" s="1455" t="s">
        <v>236</v>
      </c>
      <c r="G19" s="1456">
        <v>500</v>
      </c>
      <c r="H19" s="1456">
        <v>500</v>
      </c>
      <c r="I19" s="1456">
        <v>500</v>
      </c>
      <c r="J19" s="1456">
        <v>500</v>
      </c>
    </row>
    <row r="20" spans="1:10" ht="16.5" customHeight="1">
      <c r="A20" s="1446" t="s">
        <v>796</v>
      </c>
      <c r="B20" s="1445" t="s">
        <v>5511</v>
      </c>
      <c r="C20" s="1445">
        <v>2013</v>
      </c>
      <c r="D20" s="1454" t="b">
        <v>1</v>
      </c>
      <c r="E20" s="1454">
        <v>2</v>
      </c>
      <c r="F20" s="1455" t="s">
        <v>236</v>
      </c>
      <c r="G20" s="1456">
        <v>500</v>
      </c>
      <c r="H20" s="1456">
        <v>500</v>
      </c>
      <c r="I20" s="1456">
        <v>500</v>
      </c>
      <c r="J20" s="1456">
        <v>500</v>
      </c>
    </row>
    <row r="21" spans="1:10" ht="16.5" customHeight="1">
      <c r="A21" s="1458" t="s">
        <v>796</v>
      </c>
      <c r="B21" s="1459" t="s">
        <v>5512</v>
      </c>
      <c r="C21" s="1459">
        <v>2015</v>
      </c>
      <c r="D21" s="1460" t="b">
        <v>1</v>
      </c>
      <c r="E21" s="1459">
        <v>1</v>
      </c>
      <c r="F21" s="1460" t="s">
        <v>236</v>
      </c>
      <c r="G21" s="1461">
        <v>2500</v>
      </c>
      <c r="H21" s="1461">
        <v>1000</v>
      </c>
      <c r="I21" s="1461">
        <v>1000</v>
      </c>
      <c r="J21" s="1461">
        <v>1000</v>
      </c>
    </row>
    <row r="22" spans="1:10" ht="16.5" customHeight="1">
      <c r="A22" s="1449" t="s">
        <v>845</v>
      </c>
      <c r="B22" s="1450" t="s">
        <v>5519</v>
      </c>
      <c r="C22" s="1450">
        <v>3002</v>
      </c>
      <c r="D22" s="1451" t="b">
        <v>1</v>
      </c>
      <c r="E22" s="1451">
        <v>10</v>
      </c>
      <c r="F22" s="1468" t="s">
        <v>235</v>
      </c>
      <c r="G22" s="1469">
        <v>99000</v>
      </c>
      <c r="H22" s="1469">
        <v>99000</v>
      </c>
      <c r="I22" s="1469">
        <v>99000</v>
      </c>
      <c r="J22" s="1469">
        <v>99000</v>
      </c>
    </row>
    <row r="23" spans="1:10" ht="16.5" customHeight="1">
      <c r="A23" s="1449" t="s">
        <v>845</v>
      </c>
      <c r="B23" s="1450" t="s">
        <v>5520</v>
      </c>
      <c r="C23" s="1450">
        <v>3003</v>
      </c>
      <c r="D23" s="1451" t="b">
        <v>1</v>
      </c>
      <c r="E23" s="1451">
        <v>7</v>
      </c>
      <c r="F23" s="1452" t="s">
        <v>236</v>
      </c>
      <c r="G23" s="1453">
        <v>500</v>
      </c>
      <c r="H23" s="1453">
        <v>500</v>
      </c>
      <c r="I23" s="1453">
        <v>500</v>
      </c>
      <c r="J23" s="1453">
        <v>500</v>
      </c>
    </row>
    <row r="24" spans="1:10" ht="16.5" customHeight="1">
      <c r="A24" s="1449" t="s">
        <v>845</v>
      </c>
      <c r="B24" s="1450" t="s">
        <v>5521</v>
      </c>
      <c r="C24" s="1450">
        <v>3004</v>
      </c>
      <c r="D24" s="1452" t="b">
        <v>1</v>
      </c>
      <c r="E24" s="1451">
        <v>3</v>
      </c>
      <c r="F24" s="1452" t="s">
        <v>236</v>
      </c>
      <c r="G24" s="1453">
        <v>500</v>
      </c>
      <c r="H24" s="1453">
        <v>500</v>
      </c>
      <c r="I24" s="1453">
        <v>500</v>
      </c>
      <c r="J24" s="1453">
        <v>500</v>
      </c>
    </row>
    <row r="25" spans="1:10" ht="16.5" customHeight="1">
      <c r="A25" s="1449" t="s">
        <v>845</v>
      </c>
      <c r="B25" s="1450" t="s">
        <v>5522</v>
      </c>
      <c r="C25" s="1450">
        <v>3005</v>
      </c>
      <c r="D25" s="1451" t="b">
        <v>1</v>
      </c>
      <c r="E25" s="1451">
        <v>5</v>
      </c>
      <c r="F25" s="1452" t="s">
        <v>236</v>
      </c>
      <c r="G25" s="1453">
        <v>500</v>
      </c>
      <c r="H25" s="1453">
        <v>500</v>
      </c>
      <c r="I25" s="1453">
        <v>500</v>
      </c>
      <c r="J25" s="1453">
        <v>500</v>
      </c>
    </row>
    <row r="26" spans="1:10" ht="16.5" customHeight="1">
      <c r="A26" s="1449" t="s">
        <v>845</v>
      </c>
      <c r="B26" s="1450" t="s">
        <v>5523</v>
      </c>
      <c r="C26" s="1450">
        <v>3007</v>
      </c>
      <c r="D26" s="1452" t="b">
        <v>1</v>
      </c>
      <c r="E26" s="1451">
        <v>8</v>
      </c>
      <c r="F26" s="1468" t="s">
        <v>1229</v>
      </c>
      <c r="G26" s="1469">
        <v>300</v>
      </c>
      <c r="H26" s="1469">
        <v>300</v>
      </c>
      <c r="I26" s="1469">
        <v>300</v>
      </c>
      <c r="J26" s="1469">
        <v>300</v>
      </c>
    </row>
    <row r="27" spans="1:10" ht="16.5" customHeight="1">
      <c r="A27" s="1449" t="s">
        <v>845</v>
      </c>
      <c r="B27" s="1450" t="s">
        <v>5524</v>
      </c>
      <c r="C27" s="1450">
        <v>3008</v>
      </c>
      <c r="D27" s="1451" t="b">
        <v>1</v>
      </c>
      <c r="E27" s="1451">
        <v>4</v>
      </c>
      <c r="F27" s="1452" t="s">
        <v>236</v>
      </c>
      <c r="G27" s="1453">
        <v>500</v>
      </c>
      <c r="H27" s="1453">
        <v>500</v>
      </c>
      <c r="I27" s="1453">
        <v>500</v>
      </c>
      <c r="J27" s="1453">
        <v>500</v>
      </c>
    </row>
    <row r="28" spans="1:10" ht="16.5" customHeight="1">
      <c r="A28" s="1449" t="s">
        <v>845</v>
      </c>
      <c r="B28" s="1450" t="s">
        <v>5509</v>
      </c>
      <c r="C28" s="1450">
        <v>3009</v>
      </c>
      <c r="D28" s="1451" t="b">
        <v>1</v>
      </c>
      <c r="E28" s="1451">
        <v>9</v>
      </c>
      <c r="F28" s="1468" t="s">
        <v>1229</v>
      </c>
      <c r="G28" s="1469">
        <v>300</v>
      </c>
      <c r="H28" s="1469">
        <v>300</v>
      </c>
      <c r="I28" s="1469">
        <v>300</v>
      </c>
      <c r="J28" s="1469">
        <v>300</v>
      </c>
    </row>
    <row r="29" spans="1:10" ht="16.5" customHeight="1">
      <c r="A29" s="1449" t="s">
        <v>845</v>
      </c>
      <c r="B29" s="1450" t="s">
        <v>5510</v>
      </c>
      <c r="C29" s="1450">
        <v>3010</v>
      </c>
      <c r="D29" s="1451" t="b">
        <v>1</v>
      </c>
      <c r="E29" s="1451">
        <v>6</v>
      </c>
      <c r="F29" s="1452" t="s">
        <v>236</v>
      </c>
      <c r="G29" s="1453">
        <v>500</v>
      </c>
      <c r="H29" s="1453">
        <v>500</v>
      </c>
      <c r="I29" s="1453">
        <v>500</v>
      </c>
      <c r="J29" s="1453">
        <v>500</v>
      </c>
    </row>
    <row r="30" spans="1:10" ht="16.5" customHeight="1">
      <c r="A30" s="1449" t="s">
        <v>845</v>
      </c>
      <c r="B30" s="1450" t="s">
        <v>5511</v>
      </c>
      <c r="C30" s="1450">
        <v>3013</v>
      </c>
      <c r="D30" s="1451" t="b">
        <v>1</v>
      </c>
      <c r="E30" s="1451">
        <v>2</v>
      </c>
      <c r="F30" s="1452" t="s">
        <v>236</v>
      </c>
      <c r="G30" s="1453">
        <v>500</v>
      </c>
      <c r="H30" s="1453">
        <v>500</v>
      </c>
      <c r="I30" s="1453">
        <v>500</v>
      </c>
      <c r="J30" s="1453">
        <v>500</v>
      </c>
    </row>
    <row r="31" spans="1:10" ht="16.5" customHeight="1">
      <c r="A31" s="1462" t="s">
        <v>845</v>
      </c>
      <c r="B31" s="1463" t="s">
        <v>5512</v>
      </c>
      <c r="C31" s="1463">
        <v>3015</v>
      </c>
      <c r="D31" s="1464" t="b">
        <v>1</v>
      </c>
      <c r="E31" s="1463">
        <v>1</v>
      </c>
      <c r="F31" s="1464" t="s">
        <v>236</v>
      </c>
      <c r="G31" s="1465">
        <v>2500</v>
      </c>
      <c r="H31" s="1465">
        <v>1000</v>
      </c>
      <c r="I31" s="1465">
        <v>1000</v>
      </c>
      <c r="J31" s="1465">
        <v>1000</v>
      </c>
    </row>
    <row r="32" spans="1:10" ht="16.5" customHeight="1">
      <c r="A32" s="1446" t="s">
        <v>894</v>
      </c>
      <c r="B32" s="1445" t="s">
        <v>5525</v>
      </c>
      <c r="C32" s="1445">
        <v>4002</v>
      </c>
      <c r="D32" s="1454" t="b">
        <v>1</v>
      </c>
      <c r="E32" s="1454">
        <v>10</v>
      </c>
      <c r="F32" s="1466" t="s">
        <v>235</v>
      </c>
      <c r="G32" s="1467">
        <v>99000</v>
      </c>
      <c r="H32" s="1467">
        <v>99000</v>
      </c>
      <c r="I32" s="1467">
        <v>99000</v>
      </c>
      <c r="J32" s="1467">
        <v>99000</v>
      </c>
    </row>
    <row r="33" spans="1:10" ht="16.5" customHeight="1">
      <c r="A33" s="1446" t="s">
        <v>894</v>
      </c>
      <c r="B33" s="1445" t="s">
        <v>5526</v>
      </c>
      <c r="C33" s="1445">
        <v>4003</v>
      </c>
      <c r="D33" s="1454" t="b">
        <v>1</v>
      </c>
      <c r="E33" s="1454">
        <v>7</v>
      </c>
      <c r="F33" s="1455" t="s">
        <v>236</v>
      </c>
      <c r="G33" s="1456">
        <v>500</v>
      </c>
      <c r="H33" s="1456">
        <v>500</v>
      </c>
      <c r="I33" s="1456">
        <v>500</v>
      </c>
      <c r="J33" s="1456">
        <v>500</v>
      </c>
    </row>
    <row r="34" spans="1:10" ht="16.5" customHeight="1">
      <c r="A34" s="1446" t="s">
        <v>894</v>
      </c>
      <c r="B34" s="1445" t="s">
        <v>5527</v>
      </c>
      <c r="C34" s="1445">
        <v>4004</v>
      </c>
      <c r="D34" s="1455" t="b">
        <v>1</v>
      </c>
      <c r="E34" s="1454">
        <v>3</v>
      </c>
      <c r="F34" s="1455" t="s">
        <v>236</v>
      </c>
      <c r="G34" s="1456">
        <v>500</v>
      </c>
      <c r="H34" s="1456">
        <v>500</v>
      </c>
      <c r="I34" s="1456">
        <v>500</v>
      </c>
      <c r="J34" s="1456">
        <v>500</v>
      </c>
    </row>
    <row r="35" spans="1:10" ht="16.5" customHeight="1">
      <c r="A35" s="1446" t="s">
        <v>894</v>
      </c>
      <c r="B35" s="1445" t="s">
        <v>5528</v>
      </c>
      <c r="C35" s="1445">
        <v>4005</v>
      </c>
      <c r="D35" s="1454" t="b">
        <v>1</v>
      </c>
      <c r="E35" s="1454">
        <v>5</v>
      </c>
      <c r="F35" s="1455" t="s">
        <v>236</v>
      </c>
      <c r="G35" s="1456">
        <v>500</v>
      </c>
      <c r="H35" s="1456">
        <v>500</v>
      </c>
      <c r="I35" s="1456">
        <v>500</v>
      </c>
      <c r="J35" s="1456">
        <v>500</v>
      </c>
    </row>
    <row r="36" spans="1:10" ht="16.5" customHeight="1">
      <c r="A36" s="1446" t="s">
        <v>894</v>
      </c>
      <c r="B36" s="1445" t="s">
        <v>5529</v>
      </c>
      <c r="C36" s="1445">
        <v>4007</v>
      </c>
      <c r="D36" s="1455" t="b">
        <v>1</v>
      </c>
      <c r="E36" s="1454">
        <v>8</v>
      </c>
      <c r="F36" s="1466" t="s">
        <v>1229</v>
      </c>
      <c r="G36" s="1467">
        <v>300</v>
      </c>
      <c r="H36" s="1467">
        <v>300</v>
      </c>
      <c r="I36" s="1467">
        <v>300</v>
      </c>
      <c r="J36" s="1467">
        <v>300</v>
      </c>
    </row>
    <row r="37" spans="1:10" ht="16.5" customHeight="1">
      <c r="A37" s="1446" t="s">
        <v>894</v>
      </c>
      <c r="B37" s="1445" t="s">
        <v>5530</v>
      </c>
      <c r="C37" s="1445">
        <v>4008</v>
      </c>
      <c r="D37" s="1454" t="b">
        <v>1</v>
      </c>
      <c r="E37" s="1454">
        <v>4</v>
      </c>
      <c r="F37" s="1455" t="s">
        <v>236</v>
      </c>
      <c r="G37" s="1456">
        <v>500</v>
      </c>
      <c r="H37" s="1456">
        <v>500</v>
      </c>
      <c r="I37" s="1456">
        <v>500</v>
      </c>
      <c r="J37" s="1456">
        <v>500</v>
      </c>
    </row>
    <row r="38" spans="1:10" ht="16.5" customHeight="1">
      <c r="A38" s="1448" t="s">
        <v>894</v>
      </c>
      <c r="B38" s="1447" t="s">
        <v>5509</v>
      </c>
      <c r="C38" s="1447">
        <v>4009</v>
      </c>
      <c r="D38" s="1454" t="b">
        <v>1</v>
      </c>
      <c r="E38" s="1457">
        <v>9</v>
      </c>
      <c r="F38" s="1466" t="s">
        <v>1229</v>
      </c>
      <c r="G38" s="1467">
        <v>300</v>
      </c>
      <c r="H38" s="1467">
        <v>300</v>
      </c>
      <c r="I38" s="1467">
        <v>300</v>
      </c>
      <c r="J38" s="1467">
        <v>300</v>
      </c>
    </row>
    <row r="39" spans="1:10" ht="16.5" customHeight="1">
      <c r="A39" s="1446" t="s">
        <v>894</v>
      </c>
      <c r="B39" s="1445" t="s">
        <v>5510</v>
      </c>
      <c r="C39" s="1445">
        <v>4010</v>
      </c>
      <c r="D39" s="1454" t="b">
        <v>1</v>
      </c>
      <c r="E39" s="1454">
        <v>6</v>
      </c>
      <c r="F39" s="1455" t="s">
        <v>236</v>
      </c>
      <c r="G39" s="1456">
        <v>500</v>
      </c>
      <c r="H39" s="1456">
        <v>500</v>
      </c>
      <c r="I39" s="1456">
        <v>500</v>
      </c>
      <c r="J39" s="1456">
        <v>500</v>
      </c>
    </row>
    <row r="40" spans="1:10" ht="16.5" customHeight="1">
      <c r="A40" s="1446" t="s">
        <v>894</v>
      </c>
      <c r="B40" s="1445" t="s">
        <v>5511</v>
      </c>
      <c r="C40" s="1447">
        <v>4013</v>
      </c>
      <c r="D40" s="1454" t="b">
        <v>1</v>
      </c>
      <c r="E40" s="1454">
        <v>2</v>
      </c>
      <c r="F40" s="1455" t="s">
        <v>236</v>
      </c>
      <c r="G40" s="1456">
        <v>500</v>
      </c>
      <c r="H40" s="1456">
        <v>500</v>
      </c>
      <c r="I40" s="1456">
        <v>500</v>
      </c>
      <c r="J40" s="1456">
        <v>500</v>
      </c>
    </row>
    <row r="41" spans="1:10" ht="16.5" customHeight="1">
      <c r="A41" s="1458" t="s">
        <v>894</v>
      </c>
      <c r="B41" s="1459" t="s">
        <v>5512</v>
      </c>
      <c r="C41" s="1459">
        <v>4015</v>
      </c>
      <c r="D41" s="1460" t="b">
        <v>1</v>
      </c>
      <c r="E41" s="1459">
        <v>1</v>
      </c>
      <c r="F41" s="1460" t="s">
        <v>236</v>
      </c>
      <c r="G41" s="1461">
        <v>2500</v>
      </c>
      <c r="H41" s="1461">
        <v>1000</v>
      </c>
      <c r="I41" s="1461">
        <v>1000</v>
      </c>
      <c r="J41" s="1461">
        <v>1000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K68"/>
  <sheetViews>
    <sheetView workbookViewId="0"/>
  </sheetViews>
  <sheetFormatPr defaultRowHeight="16.5"/>
  <cols>
    <col min="1" max="1" width="2.875" customWidth="1"/>
    <col min="2" max="2" width="35.25" bestFit="1" customWidth="1"/>
    <col min="3" max="3" width="18.875" bestFit="1" customWidth="1"/>
    <col min="4" max="4" width="18.125" bestFit="1" customWidth="1"/>
    <col min="5" max="5" width="15.625" bestFit="1" customWidth="1"/>
    <col min="6" max="6" width="28.125" bestFit="1" customWidth="1"/>
    <col min="7" max="7" width="14.625" bestFit="1" customWidth="1"/>
    <col min="8" max="8" width="31.625" bestFit="1" customWidth="1"/>
    <col min="9" max="9" width="14.625" bestFit="1" customWidth="1"/>
    <col min="10" max="10" width="28.125" bestFit="1" customWidth="1"/>
    <col min="11" max="11" width="14.625" bestFit="1" customWidth="1"/>
  </cols>
  <sheetData>
    <row r="2" spans="2:11">
      <c r="B2" s="923" t="s">
        <v>5544</v>
      </c>
    </row>
    <row r="3" spans="2:11" ht="27">
      <c r="B3" s="30" t="s">
        <v>5272</v>
      </c>
      <c r="C3" s="38" t="s">
        <v>5338</v>
      </c>
      <c r="D3" s="38" t="s">
        <v>5339</v>
      </c>
      <c r="E3" s="38" t="s">
        <v>5340</v>
      </c>
      <c r="F3" s="30" t="s">
        <v>5272</v>
      </c>
      <c r="G3" s="38" t="s">
        <v>5341</v>
      </c>
      <c r="H3" s="30" t="s">
        <v>5272</v>
      </c>
      <c r="I3" s="38" t="s">
        <v>5341</v>
      </c>
      <c r="J3" s="30" t="s">
        <v>5272</v>
      </c>
      <c r="K3" s="38" t="s">
        <v>5341</v>
      </c>
    </row>
    <row r="4" spans="2:11">
      <c r="B4" s="1436" t="s">
        <v>5273</v>
      </c>
      <c r="C4" s="1436">
        <v>1000000</v>
      </c>
      <c r="D4" s="1436">
        <v>3</v>
      </c>
      <c r="E4" s="1436">
        <v>80</v>
      </c>
      <c r="F4" s="1436" t="s">
        <v>5342</v>
      </c>
      <c r="G4" s="1436">
        <v>100</v>
      </c>
      <c r="H4" s="1440" t="s">
        <v>5365</v>
      </c>
      <c r="I4" s="1436" t="s">
        <v>5364</v>
      </c>
      <c r="J4" s="1436" t="s">
        <v>5364</v>
      </c>
      <c r="K4" s="1436" t="s">
        <v>5364</v>
      </c>
    </row>
    <row r="5" spans="2:11">
      <c r="B5" s="1436" t="s">
        <v>5274</v>
      </c>
      <c r="C5" s="1436">
        <v>1000000</v>
      </c>
      <c r="D5" s="1436">
        <v>3</v>
      </c>
      <c r="E5" s="1436">
        <v>80</v>
      </c>
      <c r="F5" s="1436" t="s">
        <v>5342</v>
      </c>
      <c r="G5" s="1436">
        <v>100</v>
      </c>
      <c r="H5" s="1436" t="s">
        <v>5364</v>
      </c>
      <c r="I5" s="1436" t="s">
        <v>5364</v>
      </c>
      <c r="J5" s="1436" t="s">
        <v>5364</v>
      </c>
      <c r="K5" s="1436" t="s">
        <v>5364</v>
      </c>
    </row>
    <row r="6" spans="2:11">
      <c r="B6" s="1436" t="s">
        <v>5275</v>
      </c>
      <c r="C6" s="1436">
        <v>1000000</v>
      </c>
      <c r="D6" s="1436">
        <v>3</v>
      </c>
      <c r="E6" s="1436">
        <v>80</v>
      </c>
      <c r="F6" s="1436" t="s">
        <v>5342</v>
      </c>
      <c r="G6" s="1436">
        <v>100</v>
      </c>
      <c r="H6" s="1436" t="s">
        <v>5364</v>
      </c>
      <c r="I6" s="1436" t="s">
        <v>5364</v>
      </c>
      <c r="J6" s="1436" t="s">
        <v>5364</v>
      </c>
      <c r="K6" s="1436" t="s">
        <v>5364</v>
      </c>
    </row>
    <row r="7" spans="2:11">
      <c r="B7" s="1436" t="s">
        <v>5276</v>
      </c>
      <c r="C7" s="1436">
        <v>1000000</v>
      </c>
      <c r="D7" s="1436">
        <v>3</v>
      </c>
      <c r="E7" s="1436">
        <v>80</v>
      </c>
      <c r="F7" s="1436" t="s">
        <v>5342</v>
      </c>
      <c r="G7" s="1436">
        <v>100</v>
      </c>
      <c r="H7" s="1436" t="s">
        <v>5364</v>
      </c>
      <c r="I7" s="1436" t="s">
        <v>5364</v>
      </c>
      <c r="J7" s="1436" t="s">
        <v>5364</v>
      </c>
      <c r="K7" s="1436" t="s">
        <v>5364</v>
      </c>
    </row>
    <row r="8" spans="2:11">
      <c r="B8" s="1436" t="s">
        <v>5277</v>
      </c>
      <c r="C8" s="1436">
        <v>1000000</v>
      </c>
      <c r="D8" s="1436">
        <v>3</v>
      </c>
      <c r="E8" s="1436">
        <v>80</v>
      </c>
      <c r="F8" s="1436" t="s">
        <v>5342</v>
      </c>
      <c r="G8" s="1436">
        <v>100</v>
      </c>
      <c r="H8" s="1436" t="s">
        <v>5364</v>
      </c>
      <c r="I8" s="1436" t="s">
        <v>5364</v>
      </c>
      <c r="J8" s="1436" t="s">
        <v>5364</v>
      </c>
      <c r="K8" s="1436" t="s">
        <v>5364</v>
      </c>
    </row>
    <row r="9" spans="2:11">
      <c r="B9" s="1436" t="s">
        <v>5278</v>
      </c>
      <c r="C9" s="1436">
        <v>1000000</v>
      </c>
      <c r="D9" s="1436">
        <v>3</v>
      </c>
      <c r="E9" s="1436">
        <v>80</v>
      </c>
      <c r="F9" s="1436" t="s">
        <v>5342</v>
      </c>
      <c r="G9" s="1436">
        <v>100</v>
      </c>
      <c r="H9" s="1436" t="s">
        <v>5364</v>
      </c>
      <c r="I9" s="1436" t="s">
        <v>5364</v>
      </c>
      <c r="J9" s="1436" t="s">
        <v>5364</v>
      </c>
      <c r="K9" s="1436" t="s">
        <v>5364</v>
      </c>
    </row>
    <row r="10" spans="2:11">
      <c r="B10" s="1437" t="s">
        <v>5279</v>
      </c>
      <c r="C10" s="1437">
        <v>600000</v>
      </c>
      <c r="D10" s="1437">
        <v>2</v>
      </c>
      <c r="E10" s="1437">
        <v>80</v>
      </c>
      <c r="F10" s="1437" t="s">
        <v>5343</v>
      </c>
      <c r="G10" s="1437">
        <v>40</v>
      </c>
      <c r="H10" s="1437" t="s">
        <v>5364</v>
      </c>
      <c r="I10" s="1437" t="s">
        <v>5364</v>
      </c>
      <c r="J10" s="1437" t="s">
        <v>5364</v>
      </c>
      <c r="K10" s="1437" t="s">
        <v>5364</v>
      </c>
    </row>
    <row r="11" spans="2:11">
      <c r="B11" s="1437" t="s">
        <v>5280</v>
      </c>
      <c r="C11" s="1437">
        <v>600000</v>
      </c>
      <c r="D11" s="1437">
        <v>2</v>
      </c>
      <c r="E11" s="1437">
        <v>80</v>
      </c>
      <c r="F11" s="1437" t="s">
        <v>5343</v>
      </c>
      <c r="G11" s="1437">
        <v>40</v>
      </c>
      <c r="H11" s="1437" t="s">
        <v>5364</v>
      </c>
      <c r="I11" s="1437" t="s">
        <v>5364</v>
      </c>
      <c r="J11" s="1437" t="s">
        <v>5364</v>
      </c>
      <c r="K11" s="1437" t="s">
        <v>5364</v>
      </c>
    </row>
    <row r="12" spans="2:11">
      <c r="B12" s="1437" t="s">
        <v>5281</v>
      </c>
      <c r="C12" s="1437">
        <v>600000</v>
      </c>
      <c r="D12" s="1437">
        <v>2</v>
      </c>
      <c r="E12" s="1437">
        <v>80</v>
      </c>
      <c r="F12" s="1437" t="s">
        <v>5343</v>
      </c>
      <c r="G12" s="1437">
        <v>40</v>
      </c>
      <c r="H12" s="1437" t="s">
        <v>5364</v>
      </c>
      <c r="I12" s="1437" t="s">
        <v>5364</v>
      </c>
      <c r="J12" s="1437" t="s">
        <v>5364</v>
      </c>
      <c r="K12" s="1437" t="s">
        <v>5364</v>
      </c>
    </row>
    <row r="13" spans="2:11">
      <c r="B13" s="1437" t="s">
        <v>5282</v>
      </c>
      <c r="C13" s="1437">
        <v>600000</v>
      </c>
      <c r="D13" s="1437">
        <v>2</v>
      </c>
      <c r="E13" s="1437">
        <v>80</v>
      </c>
      <c r="F13" s="1437" t="s">
        <v>5343</v>
      </c>
      <c r="G13" s="1437">
        <v>40</v>
      </c>
      <c r="H13" s="1437" t="s">
        <v>5364</v>
      </c>
      <c r="I13" s="1437" t="s">
        <v>5364</v>
      </c>
      <c r="J13" s="1437" t="s">
        <v>5364</v>
      </c>
      <c r="K13" s="1437" t="s">
        <v>5364</v>
      </c>
    </row>
    <row r="14" spans="2:11">
      <c r="B14" s="1437" t="s">
        <v>5283</v>
      </c>
      <c r="C14" s="1437">
        <v>600000</v>
      </c>
      <c r="D14" s="1437">
        <v>2</v>
      </c>
      <c r="E14" s="1437">
        <v>80</v>
      </c>
      <c r="F14" s="1437" t="s">
        <v>5343</v>
      </c>
      <c r="G14" s="1437">
        <v>40</v>
      </c>
      <c r="H14" s="1437" t="s">
        <v>5364</v>
      </c>
      <c r="I14" s="1437" t="s">
        <v>5364</v>
      </c>
      <c r="J14" s="1437" t="s">
        <v>5364</v>
      </c>
      <c r="K14" s="1437" t="s">
        <v>5364</v>
      </c>
    </row>
    <row r="15" spans="2:11">
      <c r="B15" s="1437" t="s">
        <v>5284</v>
      </c>
      <c r="C15" s="1437">
        <v>600000</v>
      </c>
      <c r="D15" s="1437">
        <v>2</v>
      </c>
      <c r="E15" s="1437">
        <v>80</v>
      </c>
      <c r="F15" s="1437" t="s">
        <v>5344</v>
      </c>
      <c r="G15" s="1437">
        <v>40</v>
      </c>
      <c r="H15" s="1437" t="s">
        <v>5364</v>
      </c>
      <c r="I15" s="1437" t="s">
        <v>5364</v>
      </c>
      <c r="J15" s="1437" t="s">
        <v>5364</v>
      </c>
      <c r="K15" s="1437" t="s">
        <v>5364</v>
      </c>
    </row>
    <row r="16" spans="2:11">
      <c r="B16" s="1437" t="s">
        <v>5285</v>
      </c>
      <c r="C16" s="1437">
        <v>600000</v>
      </c>
      <c r="D16" s="1437">
        <v>2</v>
      </c>
      <c r="E16" s="1437">
        <v>80</v>
      </c>
      <c r="F16" s="1437" t="s">
        <v>5344</v>
      </c>
      <c r="G16" s="1437">
        <v>40</v>
      </c>
      <c r="H16" s="1437" t="s">
        <v>5364</v>
      </c>
      <c r="I16" s="1437" t="s">
        <v>5364</v>
      </c>
      <c r="J16" s="1437" t="s">
        <v>5364</v>
      </c>
      <c r="K16" s="1437" t="s">
        <v>5364</v>
      </c>
    </row>
    <row r="17" spans="2:11">
      <c r="B17" s="1437" t="s">
        <v>5286</v>
      </c>
      <c r="C17" s="1437">
        <v>600000</v>
      </c>
      <c r="D17" s="1437">
        <v>2</v>
      </c>
      <c r="E17" s="1437">
        <v>80</v>
      </c>
      <c r="F17" s="1437" t="s">
        <v>5344</v>
      </c>
      <c r="G17" s="1437">
        <v>40</v>
      </c>
      <c r="H17" s="1437" t="s">
        <v>5364</v>
      </c>
      <c r="I17" s="1437" t="s">
        <v>5364</v>
      </c>
      <c r="J17" s="1437" t="s">
        <v>5364</v>
      </c>
      <c r="K17" s="1437" t="s">
        <v>5364</v>
      </c>
    </row>
    <row r="18" spans="2:11">
      <c r="B18" s="1437" t="s">
        <v>5287</v>
      </c>
      <c r="C18" s="1437">
        <v>600000</v>
      </c>
      <c r="D18" s="1437">
        <v>2</v>
      </c>
      <c r="E18" s="1437">
        <v>80</v>
      </c>
      <c r="F18" s="1437" t="s">
        <v>5344</v>
      </c>
      <c r="G18" s="1437">
        <v>40</v>
      </c>
      <c r="H18" s="1437" t="s">
        <v>5364</v>
      </c>
      <c r="I18" s="1437" t="s">
        <v>5364</v>
      </c>
      <c r="J18" s="1437" t="s">
        <v>5364</v>
      </c>
      <c r="K18" s="1437" t="s">
        <v>5364</v>
      </c>
    </row>
    <row r="19" spans="2:11">
      <c r="B19" s="1437" t="s">
        <v>5288</v>
      </c>
      <c r="C19" s="1437">
        <v>600000</v>
      </c>
      <c r="D19" s="1437">
        <v>2</v>
      </c>
      <c r="E19" s="1437">
        <v>80</v>
      </c>
      <c r="F19" s="1437" t="s">
        <v>5344</v>
      </c>
      <c r="G19" s="1437">
        <v>40</v>
      </c>
      <c r="H19" s="1437" t="s">
        <v>5364</v>
      </c>
      <c r="I19" s="1437" t="s">
        <v>5364</v>
      </c>
      <c r="J19" s="1437" t="s">
        <v>5364</v>
      </c>
      <c r="K19" s="1437" t="s">
        <v>5364</v>
      </c>
    </row>
    <row r="20" spans="2:11">
      <c r="B20" s="1437" t="s">
        <v>5289</v>
      </c>
      <c r="C20" s="1437">
        <v>600000</v>
      </c>
      <c r="D20" s="1437">
        <v>2</v>
      </c>
      <c r="E20" s="1437">
        <v>80</v>
      </c>
      <c r="F20" s="1437" t="s">
        <v>5345</v>
      </c>
      <c r="G20" s="1437">
        <v>40</v>
      </c>
      <c r="H20" s="1437" t="s">
        <v>5364</v>
      </c>
      <c r="I20" s="1437" t="s">
        <v>5364</v>
      </c>
      <c r="J20" s="1437" t="s">
        <v>5364</v>
      </c>
      <c r="K20" s="1437" t="s">
        <v>5364</v>
      </c>
    </row>
    <row r="21" spans="2:11">
      <c r="B21" s="1437" t="s">
        <v>5290</v>
      </c>
      <c r="C21" s="1437">
        <v>600000</v>
      </c>
      <c r="D21" s="1437">
        <v>2</v>
      </c>
      <c r="E21" s="1437">
        <v>80</v>
      </c>
      <c r="F21" s="1437" t="s">
        <v>5345</v>
      </c>
      <c r="G21" s="1437">
        <v>40</v>
      </c>
      <c r="H21" s="1437" t="s">
        <v>5364</v>
      </c>
      <c r="I21" s="1437" t="s">
        <v>5364</v>
      </c>
      <c r="J21" s="1437" t="s">
        <v>5364</v>
      </c>
      <c r="K21" s="1437" t="s">
        <v>5364</v>
      </c>
    </row>
    <row r="22" spans="2:11">
      <c r="B22" s="1437" t="s">
        <v>5291</v>
      </c>
      <c r="C22" s="1437">
        <v>600000</v>
      </c>
      <c r="D22" s="1437">
        <v>2</v>
      </c>
      <c r="E22" s="1437">
        <v>80</v>
      </c>
      <c r="F22" s="1437" t="s">
        <v>5345</v>
      </c>
      <c r="G22" s="1437">
        <v>40</v>
      </c>
      <c r="H22" s="1437" t="s">
        <v>5364</v>
      </c>
      <c r="I22" s="1437" t="s">
        <v>5364</v>
      </c>
      <c r="J22" s="1437" t="s">
        <v>5364</v>
      </c>
      <c r="K22" s="1437" t="s">
        <v>5364</v>
      </c>
    </row>
    <row r="23" spans="2:11">
      <c r="B23" s="1437" t="s">
        <v>5292</v>
      </c>
      <c r="C23" s="1437">
        <v>600000</v>
      </c>
      <c r="D23" s="1437">
        <v>2</v>
      </c>
      <c r="E23" s="1437">
        <v>80</v>
      </c>
      <c r="F23" s="1437" t="s">
        <v>5345</v>
      </c>
      <c r="G23" s="1437">
        <v>40</v>
      </c>
      <c r="H23" s="1437" t="s">
        <v>5364</v>
      </c>
      <c r="I23" s="1437" t="s">
        <v>5364</v>
      </c>
      <c r="J23" s="1437" t="s">
        <v>5364</v>
      </c>
      <c r="K23" s="1437" t="s">
        <v>5364</v>
      </c>
    </row>
    <row r="24" spans="2:11">
      <c r="B24" s="1437" t="s">
        <v>5293</v>
      </c>
      <c r="C24" s="1437">
        <v>600000</v>
      </c>
      <c r="D24" s="1437">
        <v>2</v>
      </c>
      <c r="E24" s="1437">
        <v>80</v>
      </c>
      <c r="F24" s="1437" t="s">
        <v>5345</v>
      </c>
      <c r="G24" s="1437">
        <v>40</v>
      </c>
      <c r="H24" s="1437" t="s">
        <v>5364</v>
      </c>
      <c r="I24" s="1437" t="s">
        <v>5364</v>
      </c>
      <c r="J24" s="1437" t="s">
        <v>5364</v>
      </c>
      <c r="K24" s="1437" t="s">
        <v>5364</v>
      </c>
    </row>
    <row r="25" spans="2:11">
      <c r="B25" s="1437" t="s">
        <v>5294</v>
      </c>
      <c r="C25" s="1437">
        <v>600000</v>
      </c>
      <c r="D25" s="1437">
        <v>2</v>
      </c>
      <c r="E25" s="1437">
        <v>80</v>
      </c>
      <c r="F25" s="1437" t="s">
        <v>5346</v>
      </c>
      <c r="G25" s="1437">
        <v>40</v>
      </c>
      <c r="H25" s="1437" t="s">
        <v>5364</v>
      </c>
      <c r="I25" s="1437" t="s">
        <v>5364</v>
      </c>
      <c r="J25" s="1437" t="s">
        <v>5364</v>
      </c>
      <c r="K25" s="1437" t="s">
        <v>5364</v>
      </c>
    </row>
    <row r="26" spans="2:11">
      <c r="B26" s="1437" t="s">
        <v>5295</v>
      </c>
      <c r="C26" s="1437">
        <v>600000</v>
      </c>
      <c r="D26" s="1437">
        <v>2</v>
      </c>
      <c r="E26" s="1437">
        <v>80</v>
      </c>
      <c r="F26" s="1437" t="s">
        <v>5346</v>
      </c>
      <c r="G26" s="1437">
        <v>40</v>
      </c>
      <c r="H26" s="1437" t="s">
        <v>5364</v>
      </c>
      <c r="I26" s="1437" t="s">
        <v>5364</v>
      </c>
      <c r="J26" s="1437" t="s">
        <v>5364</v>
      </c>
      <c r="K26" s="1437" t="s">
        <v>5364</v>
      </c>
    </row>
    <row r="27" spans="2:11">
      <c r="B27" s="1437" t="s">
        <v>5296</v>
      </c>
      <c r="C27" s="1437">
        <v>600000</v>
      </c>
      <c r="D27" s="1437">
        <v>2</v>
      </c>
      <c r="E27" s="1437">
        <v>80</v>
      </c>
      <c r="F27" s="1437" t="s">
        <v>5346</v>
      </c>
      <c r="G27" s="1437">
        <v>40</v>
      </c>
      <c r="H27" s="1437" t="s">
        <v>5364</v>
      </c>
      <c r="I27" s="1437" t="s">
        <v>5364</v>
      </c>
      <c r="J27" s="1437" t="s">
        <v>5364</v>
      </c>
      <c r="K27" s="1437" t="s">
        <v>5364</v>
      </c>
    </row>
    <row r="28" spans="2:11">
      <c r="B28" s="1437" t="s">
        <v>5297</v>
      </c>
      <c r="C28" s="1437">
        <v>600000</v>
      </c>
      <c r="D28" s="1437">
        <v>2</v>
      </c>
      <c r="E28" s="1437">
        <v>80</v>
      </c>
      <c r="F28" s="1437" t="s">
        <v>5346</v>
      </c>
      <c r="G28" s="1437">
        <v>40</v>
      </c>
      <c r="H28" s="1437" t="s">
        <v>5364</v>
      </c>
      <c r="I28" s="1437" t="s">
        <v>5364</v>
      </c>
      <c r="J28" s="1437" t="s">
        <v>5364</v>
      </c>
      <c r="K28" s="1437" t="s">
        <v>5364</v>
      </c>
    </row>
    <row r="29" spans="2:11">
      <c r="B29" s="1437" t="s">
        <v>5298</v>
      </c>
      <c r="C29" s="1437">
        <v>600000</v>
      </c>
      <c r="D29" s="1437">
        <v>2</v>
      </c>
      <c r="E29" s="1437">
        <v>80</v>
      </c>
      <c r="F29" s="1437" t="s">
        <v>5346</v>
      </c>
      <c r="G29" s="1437">
        <v>40</v>
      </c>
      <c r="H29" s="1437" t="s">
        <v>5364</v>
      </c>
      <c r="I29" s="1437" t="s">
        <v>5364</v>
      </c>
      <c r="J29" s="1437" t="s">
        <v>5364</v>
      </c>
      <c r="K29" s="1437" t="s">
        <v>5364</v>
      </c>
    </row>
    <row r="30" spans="2:11">
      <c r="B30" s="1437" t="s">
        <v>5299</v>
      </c>
      <c r="C30" s="1437">
        <v>600000</v>
      </c>
      <c r="D30" s="1437">
        <v>2</v>
      </c>
      <c r="E30" s="1437">
        <v>80</v>
      </c>
      <c r="F30" s="1437" t="s">
        <v>5347</v>
      </c>
      <c r="G30" s="1437">
        <v>40</v>
      </c>
      <c r="H30" s="1437" t="s">
        <v>5364</v>
      </c>
      <c r="I30" s="1437" t="s">
        <v>5364</v>
      </c>
      <c r="J30" s="1437" t="s">
        <v>5364</v>
      </c>
      <c r="K30" s="1437" t="s">
        <v>5364</v>
      </c>
    </row>
    <row r="31" spans="2:11">
      <c r="B31" s="1437" t="s">
        <v>5300</v>
      </c>
      <c r="C31" s="1437">
        <v>600000</v>
      </c>
      <c r="D31" s="1437">
        <v>2</v>
      </c>
      <c r="E31" s="1437">
        <v>80</v>
      </c>
      <c r="F31" s="1437" t="s">
        <v>5347</v>
      </c>
      <c r="G31" s="1437">
        <v>40</v>
      </c>
      <c r="H31" s="1437" t="s">
        <v>5364</v>
      </c>
      <c r="I31" s="1437" t="s">
        <v>5364</v>
      </c>
      <c r="J31" s="1437" t="s">
        <v>5364</v>
      </c>
      <c r="K31" s="1437" t="s">
        <v>5364</v>
      </c>
    </row>
    <row r="32" spans="2:11">
      <c r="B32" s="1437" t="s">
        <v>5301</v>
      </c>
      <c r="C32" s="1437">
        <v>600000</v>
      </c>
      <c r="D32" s="1437">
        <v>2</v>
      </c>
      <c r="E32" s="1437">
        <v>80</v>
      </c>
      <c r="F32" s="1437" t="s">
        <v>5347</v>
      </c>
      <c r="G32" s="1437">
        <v>40</v>
      </c>
      <c r="H32" s="1437" t="s">
        <v>5364</v>
      </c>
      <c r="I32" s="1437" t="s">
        <v>5364</v>
      </c>
      <c r="J32" s="1437" t="s">
        <v>5364</v>
      </c>
      <c r="K32" s="1437" t="s">
        <v>5364</v>
      </c>
    </row>
    <row r="33" spans="2:11">
      <c r="B33" s="1437" t="s">
        <v>5302</v>
      </c>
      <c r="C33" s="1437">
        <v>600000</v>
      </c>
      <c r="D33" s="1437">
        <v>2</v>
      </c>
      <c r="E33" s="1437">
        <v>80</v>
      </c>
      <c r="F33" s="1437" t="s">
        <v>5347</v>
      </c>
      <c r="G33" s="1437">
        <v>40</v>
      </c>
      <c r="H33" s="1437" t="s">
        <v>5364</v>
      </c>
      <c r="I33" s="1437" t="s">
        <v>5364</v>
      </c>
      <c r="J33" s="1437" t="s">
        <v>5364</v>
      </c>
      <c r="K33" s="1437" t="s">
        <v>5364</v>
      </c>
    </row>
    <row r="34" spans="2:11">
      <c r="B34" s="1437" t="s">
        <v>5303</v>
      </c>
      <c r="C34" s="1437">
        <v>600000</v>
      </c>
      <c r="D34" s="1437">
        <v>2</v>
      </c>
      <c r="E34" s="1437">
        <v>80</v>
      </c>
      <c r="F34" s="1437" t="s">
        <v>5347</v>
      </c>
      <c r="G34" s="1437">
        <v>40</v>
      </c>
      <c r="H34" s="1437" t="s">
        <v>5364</v>
      </c>
      <c r="I34" s="1437" t="s">
        <v>5364</v>
      </c>
      <c r="J34" s="1437" t="s">
        <v>5364</v>
      </c>
      <c r="K34" s="1437" t="s">
        <v>5364</v>
      </c>
    </row>
    <row r="35" spans="2:11">
      <c r="B35" s="1438" t="s">
        <v>5304</v>
      </c>
      <c r="C35" s="1438">
        <v>800000</v>
      </c>
      <c r="D35" s="1438">
        <v>2</v>
      </c>
      <c r="E35" s="1438">
        <v>80</v>
      </c>
      <c r="F35" s="1439" t="s">
        <v>5348</v>
      </c>
      <c r="G35" s="1439">
        <v>60</v>
      </c>
      <c r="H35" s="1439" t="s">
        <v>5364</v>
      </c>
      <c r="I35" s="1439" t="s">
        <v>5364</v>
      </c>
      <c r="J35" s="1439" t="s">
        <v>5364</v>
      </c>
      <c r="K35" s="1439" t="s">
        <v>5364</v>
      </c>
    </row>
    <row r="36" spans="2:11">
      <c r="B36" s="1438" t="s">
        <v>5305</v>
      </c>
      <c r="C36" s="1438">
        <v>800000</v>
      </c>
      <c r="D36" s="1438">
        <v>2</v>
      </c>
      <c r="E36" s="1438">
        <v>80</v>
      </c>
      <c r="F36" s="1439" t="s">
        <v>5348</v>
      </c>
      <c r="G36" s="1439">
        <v>60</v>
      </c>
      <c r="H36" s="1439" t="s">
        <v>5364</v>
      </c>
      <c r="I36" s="1439" t="s">
        <v>5364</v>
      </c>
      <c r="J36" s="1439" t="s">
        <v>5364</v>
      </c>
      <c r="K36" s="1439" t="s">
        <v>5364</v>
      </c>
    </row>
    <row r="37" spans="2:11">
      <c r="B37" s="1438" t="s">
        <v>5306</v>
      </c>
      <c r="C37" s="1438">
        <v>800000</v>
      </c>
      <c r="D37" s="1438">
        <v>2</v>
      </c>
      <c r="E37" s="1438">
        <v>80</v>
      </c>
      <c r="F37" s="1439" t="s">
        <v>5348</v>
      </c>
      <c r="G37" s="1439">
        <v>60</v>
      </c>
      <c r="H37" s="1439" t="s">
        <v>5364</v>
      </c>
      <c r="I37" s="1439" t="s">
        <v>5364</v>
      </c>
      <c r="J37" s="1439" t="s">
        <v>5364</v>
      </c>
      <c r="K37" s="1439" t="s">
        <v>5364</v>
      </c>
    </row>
    <row r="38" spans="2:11">
      <c r="B38" s="1438" t="s">
        <v>5307</v>
      </c>
      <c r="C38" s="1438">
        <v>800000</v>
      </c>
      <c r="D38" s="1438">
        <v>2</v>
      </c>
      <c r="E38" s="1438">
        <v>80</v>
      </c>
      <c r="F38" s="1439" t="s">
        <v>5349</v>
      </c>
      <c r="G38" s="1439">
        <v>60</v>
      </c>
      <c r="H38" s="1439" t="s">
        <v>5364</v>
      </c>
      <c r="I38" s="1439" t="s">
        <v>5364</v>
      </c>
      <c r="J38" s="1439" t="s">
        <v>5364</v>
      </c>
      <c r="K38" s="1439" t="s">
        <v>5364</v>
      </c>
    </row>
    <row r="39" spans="2:11">
      <c r="B39" s="1438" t="s">
        <v>5308</v>
      </c>
      <c r="C39" s="1438">
        <v>800000</v>
      </c>
      <c r="D39" s="1438">
        <v>2</v>
      </c>
      <c r="E39" s="1438">
        <v>80</v>
      </c>
      <c r="F39" s="1439" t="s">
        <v>5349</v>
      </c>
      <c r="G39" s="1439">
        <v>60</v>
      </c>
      <c r="H39" s="1439" t="s">
        <v>5364</v>
      </c>
      <c r="I39" s="1439" t="s">
        <v>5364</v>
      </c>
      <c r="J39" s="1439" t="s">
        <v>5364</v>
      </c>
      <c r="K39" s="1439" t="s">
        <v>5364</v>
      </c>
    </row>
    <row r="40" spans="2:11">
      <c r="B40" s="1438" t="s">
        <v>5309</v>
      </c>
      <c r="C40" s="1438">
        <v>800000</v>
      </c>
      <c r="D40" s="1438">
        <v>2</v>
      </c>
      <c r="E40" s="1438">
        <v>80</v>
      </c>
      <c r="F40" s="1439" t="s">
        <v>5349</v>
      </c>
      <c r="G40" s="1439">
        <v>60</v>
      </c>
      <c r="H40" s="1439" t="s">
        <v>5364</v>
      </c>
      <c r="I40" s="1439" t="s">
        <v>5364</v>
      </c>
      <c r="J40" s="1439" t="s">
        <v>5364</v>
      </c>
      <c r="K40" s="1439" t="s">
        <v>5364</v>
      </c>
    </row>
    <row r="41" spans="2:11">
      <c r="B41" s="1436" t="s">
        <v>5310</v>
      </c>
      <c r="C41" s="1436">
        <v>500</v>
      </c>
      <c r="D41" s="1436">
        <v>0</v>
      </c>
      <c r="E41" s="1436">
        <v>0</v>
      </c>
      <c r="F41" s="1436" t="s">
        <v>5350</v>
      </c>
      <c r="G41" s="1436">
        <v>50</v>
      </c>
      <c r="H41" s="1436" t="s">
        <v>5351</v>
      </c>
      <c r="I41" s="1436">
        <v>1</v>
      </c>
      <c r="J41" s="1436" t="s">
        <v>5364</v>
      </c>
      <c r="K41" s="1436" t="s">
        <v>5364</v>
      </c>
    </row>
    <row r="42" spans="2:11">
      <c r="B42" s="1436" t="s">
        <v>5311</v>
      </c>
      <c r="C42" s="1436">
        <v>2500</v>
      </c>
      <c r="D42" s="1436">
        <v>0</v>
      </c>
      <c r="E42" s="1436">
        <v>0</v>
      </c>
      <c r="F42" s="1436" t="s">
        <v>5352</v>
      </c>
      <c r="G42" s="1436">
        <v>250</v>
      </c>
      <c r="H42" s="1436" t="s">
        <v>5353</v>
      </c>
      <c r="I42" s="1436">
        <v>2</v>
      </c>
      <c r="J42" s="1436" t="s">
        <v>5364</v>
      </c>
      <c r="K42" s="1436" t="s">
        <v>5364</v>
      </c>
    </row>
    <row r="43" spans="2:11">
      <c r="B43" s="1436" t="s">
        <v>5312</v>
      </c>
      <c r="C43" s="1436">
        <v>12500</v>
      </c>
      <c r="D43" s="1436">
        <v>0</v>
      </c>
      <c r="E43" s="1436">
        <v>0</v>
      </c>
      <c r="F43" s="1436" t="s">
        <v>5354</v>
      </c>
      <c r="G43" s="1436">
        <v>1250</v>
      </c>
      <c r="H43" s="1436" t="s">
        <v>5355</v>
      </c>
      <c r="I43" s="1436">
        <v>5</v>
      </c>
      <c r="J43" s="1436" t="s">
        <v>5364</v>
      </c>
      <c r="K43" s="1436" t="s">
        <v>5364</v>
      </c>
    </row>
    <row r="44" spans="2:11">
      <c r="B44" s="1436" t="s">
        <v>5313</v>
      </c>
      <c r="C44" s="1436">
        <v>37500</v>
      </c>
      <c r="D44" s="1436">
        <v>0</v>
      </c>
      <c r="E44" s="1436">
        <v>0</v>
      </c>
      <c r="F44" s="1436" t="s">
        <v>5356</v>
      </c>
      <c r="G44" s="1436">
        <v>3750</v>
      </c>
      <c r="H44" s="1436" t="s">
        <v>5357</v>
      </c>
      <c r="I44" s="1436">
        <v>10</v>
      </c>
      <c r="J44" s="1436" t="s">
        <v>5364</v>
      </c>
      <c r="K44" s="1436" t="s">
        <v>5364</v>
      </c>
    </row>
    <row r="45" spans="2:11">
      <c r="B45" s="1436" t="s">
        <v>5314</v>
      </c>
      <c r="C45" s="1436">
        <v>112500</v>
      </c>
      <c r="D45" s="1436">
        <v>0</v>
      </c>
      <c r="E45" s="1436">
        <v>0</v>
      </c>
      <c r="F45" s="1436" t="s">
        <v>5358</v>
      </c>
      <c r="G45" s="1436">
        <v>11250</v>
      </c>
      <c r="H45" s="1436" t="s">
        <v>5359</v>
      </c>
      <c r="I45" s="1436">
        <v>25</v>
      </c>
      <c r="J45" s="1436" t="s">
        <v>5364</v>
      </c>
      <c r="K45" s="1436" t="s">
        <v>5364</v>
      </c>
    </row>
    <row r="46" spans="2:11">
      <c r="B46" s="1436" t="s">
        <v>5315</v>
      </c>
      <c r="C46" s="1436">
        <v>337500</v>
      </c>
      <c r="D46" s="1436">
        <v>0</v>
      </c>
      <c r="E46" s="1436">
        <v>0</v>
      </c>
      <c r="F46" s="1436" t="s">
        <v>5360</v>
      </c>
      <c r="G46" s="1436">
        <v>33750</v>
      </c>
      <c r="H46" s="1436" t="s">
        <v>5361</v>
      </c>
      <c r="I46" s="1436">
        <v>50</v>
      </c>
      <c r="J46" s="1436" t="s">
        <v>5364</v>
      </c>
      <c r="K46" s="1436" t="s">
        <v>5364</v>
      </c>
    </row>
    <row r="47" spans="2:11">
      <c r="B47" s="1436" t="s">
        <v>5316</v>
      </c>
      <c r="C47" s="1436">
        <v>1012500</v>
      </c>
      <c r="D47" s="1436">
        <v>0</v>
      </c>
      <c r="E47" s="1436">
        <v>0</v>
      </c>
      <c r="F47" s="1436" t="s">
        <v>5362</v>
      </c>
      <c r="G47" s="1436">
        <v>101250</v>
      </c>
      <c r="H47" s="1436" t="s">
        <v>5363</v>
      </c>
      <c r="I47" s="1436">
        <v>100</v>
      </c>
      <c r="J47" s="1436" t="s">
        <v>5364</v>
      </c>
      <c r="K47" s="1436" t="s">
        <v>5364</v>
      </c>
    </row>
    <row r="48" spans="2:11">
      <c r="B48" s="1437" t="s">
        <v>5317</v>
      </c>
      <c r="C48" s="1437">
        <v>500</v>
      </c>
      <c r="D48" s="1437">
        <v>0</v>
      </c>
      <c r="E48" s="1437">
        <v>0</v>
      </c>
      <c r="F48" s="1437" t="s">
        <v>5350</v>
      </c>
      <c r="G48" s="1437">
        <v>50</v>
      </c>
      <c r="H48" s="1437" t="s">
        <v>5351</v>
      </c>
      <c r="I48" s="1437">
        <v>1</v>
      </c>
      <c r="J48" s="1437" t="s">
        <v>5364</v>
      </c>
      <c r="K48" s="1437" t="s">
        <v>5364</v>
      </c>
    </row>
    <row r="49" spans="2:11">
      <c r="B49" s="1437" t="s">
        <v>5318</v>
      </c>
      <c r="C49" s="1437">
        <v>2500</v>
      </c>
      <c r="D49" s="1437">
        <v>0</v>
      </c>
      <c r="E49" s="1437">
        <v>0</v>
      </c>
      <c r="F49" s="1437" t="s">
        <v>5352</v>
      </c>
      <c r="G49" s="1437">
        <v>250</v>
      </c>
      <c r="H49" s="1437" t="s">
        <v>5353</v>
      </c>
      <c r="I49" s="1437">
        <v>2</v>
      </c>
      <c r="J49" s="1437" t="s">
        <v>5364</v>
      </c>
      <c r="K49" s="1437" t="s">
        <v>5364</v>
      </c>
    </row>
    <row r="50" spans="2:11">
      <c r="B50" s="1437" t="s">
        <v>5319</v>
      </c>
      <c r="C50" s="1437">
        <v>12500</v>
      </c>
      <c r="D50" s="1437">
        <v>0</v>
      </c>
      <c r="E50" s="1437">
        <v>0</v>
      </c>
      <c r="F50" s="1437" t="s">
        <v>5354</v>
      </c>
      <c r="G50" s="1437">
        <v>1250</v>
      </c>
      <c r="H50" s="1437" t="s">
        <v>5355</v>
      </c>
      <c r="I50" s="1437">
        <v>5</v>
      </c>
      <c r="J50" s="1437" t="s">
        <v>5364</v>
      </c>
      <c r="K50" s="1437" t="s">
        <v>5364</v>
      </c>
    </row>
    <row r="51" spans="2:11">
      <c r="B51" s="1437" t="s">
        <v>5320</v>
      </c>
      <c r="C51" s="1437">
        <v>37500</v>
      </c>
      <c r="D51" s="1437">
        <v>0</v>
      </c>
      <c r="E51" s="1437">
        <v>0</v>
      </c>
      <c r="F51" s="1437" t="s">
        <v>5356</v>
      </c>
      <c r="G51" s="1437">
        <v>3750</v>
      </c>
      <c r="H51" s="1437" t="s">
        <v>5357</v>
      </c>
      <c r="I51" s="1437">
        <v>10</v>
      </c>
      <c r="J51" s="1437" t="s">
        <v>5364</v>
      </c>
      <c r="K51" s="1437" t="s">
        <v>5364</v>
      </c>
    </row>
    <row r="52" spans="2:11">
      <c r="B52" s="1437" t="s">
        <v>5321</v>
      </c>
      <c r="C52" s="1437">
        <v>112500</v>
      </c>
      <c r="D52" s="1437">
        <v>0</v>
      </c>
      <c r="E52" s="1437">
        <v>0</v>
      </c>
      <c r="F52" s="1437" t="s">
        <v>5358</v>
      </c>
      <c r="G52" s="1437">
        <v>11250</v>
      </c>
      <c r="H52" s="1437" t="s">
        <v>5359</v>
      </c>
      <c r="I52" s="1437">
        <v>25</v>
      </c>
      <c r="J52" s="1437" t="s">
        <v>5364</v>
      </c>
      <c r="K52" s="1437" t="s">
        <v>5364</v>
      </c>
    </row>
    <row r="53" spans="2:11">
      <c r="B53" s="1437" t="s">
        <v>5322</v>
      </c>
      <c r="C53" s="1437">
        <v>337500</v>
      </c>
      <c r="D53" s="1437">
        <v>0</v>
      </c>
      <c r="E53" s="1437">
        <v>0</v>
      </c>
      <c r="F53" s="1437" t="s">
        <v>5360</v>
      </c>
      <c r="G53" s="1437">
        <v>33750</v>
      </c>
      <c r="H53" s="1437" t="s">
        <v>5361</v>
      </c>
      <c r="I53" s="1437">
        <v>50</v>
      </c>
      <c r="J53" s="1437" t="s">
        <v>5364</v>
      </c>
      <c r="K53" s="1437" t="s">
        <v>5364</v>
      </c>
    </row>
    <row r="54" spans="2:11">
      <c r="B54" s="1437" t="s">
        <v>5323</v>
      </c>
      <c r="C54" s="1437">
        <v>1012500</v>
      </c>
      <c r="D54" s="1437">
        <v>0</v>
      </c>
      <c r="E54" s="1437">
        <v>0</v>
      </c>
      <c r="F54" s="1437" t="s">
        <v>5362</v>
      </c>
      <c r="G54" s="1437">
        <v>101250</v>
      </c>
      <c r="H54" s="1437" t="s">
        <v>5363</v>
      </c>
      <c r="I54" s="1437">
        <v>100</v>
      </c>
      <c r="J54" s="1437" t="s">
        <v>5364</v>
      </c>
      <c r="K54" s="1437" t="s">
        <v>5364</v>
      </c>
    </row>
    <row r="55" spans="2:11">
      <c r="B55" s="1436" t="s">
        <v>5324</v>
      </c>
      <c r="C55" s="1436">
        <v>500</v>
      </c>
      <c r="D55" s="1436">
        <v>0</v>
      </c>
      <c r="E55" s="1436">
        <v>0</v>
      </c>
      <c r="F55" s="1436" t="s">
        <v>5350</v>
      </c>
      <c r="G55" s="1436">
        <v>50</v>
      </c>
      <c r="H55" s="1436" t="s">
        <v>5351</v>
      </c>
      <c r="I55" s="1436">
        <v>1</v>
      </c>
      <c r="J55" s="1436" t="s">
        <v>5364</v>
      </c>
      <c r="K55" s="1436" t="s">
        <v>5364</v>
      </c>
    </row>
    <row r="56" spans="2:11">
      <c r="B56" s="1436" t="s">
        <v>5325</v>
      </c>
      <c r="C56" s="1436">
        <v>2500</v>
      </c>
      <c r="D56" s="1436">
        <v>0</v>
      </c>
      <c r="E56" s="1436">
        <v>0</v>
      </c>
      <c r="F56" s="1436" t="s">
        <v>5352</v>
      </c>
      <c r="G56" s="1436">
        <v>250</v>
      </c>
      <c r="H56" s="1436" t="s">
        <v>5353</v>
      </c>
      <c r="I56" s="1436">
        <v>2</v>
      </c>
      <c r="J56" s="1436" t="s">
        <v>5364</v>
      </c>
      <c r="K56" s="1436" t="s">
        <v>5364</v>
      </c>
    </row>
    <row r="57" spans="2:11">
      <c r="B57" s="1436" t="s">
        <v>5326</v>
      </c>
      <c r="C57" s="1436">
        <v>12500</v>
      </c>
      <c r="D57" s="1436">
        <v>0</v>
      </c>
      <c r="E57" s="1436">
        <v>0</v>
      </c>
      <c r="F57" s="1436" t="s">
        <v>5354</v>
      </c>
      <c r="G57" s="1436">
        <v>1250</v>
      </c>
      <c r="H57" s="1436" t="s">
        <v>5355</v>
      </c>
      <c r="I57" s="1436">
        <v>5</v>
      </c>
      <c r="J57" s="1436" t="s">
        <v>5364</v>
      </c>
      <c r="K57" s="1436" t="s">
        <v>5364</v>
      </c>
    </row>
    <row r="58" spans="2:11">
      <c r="B58" s="1436" t="s">
        <v>5327</v>
      </c>
      <c r="C58" s="1436">
        <v>37500</v>
      </c>
      <c r="D58" s="1436">
        <v>0</v>
      </c>
      <c r="E58" s="1436">
        <v>0</v>
      </c>
      <c r="F58" s="1436" t="s">
        <v>5356</v>
      </c>
      <c r="G58" s="1436">
        <v>3750</v>
      </c>
      <c r="H58" s="1436" t="s">
        <v>5357</v>
      </c>
      <c r="I58" s="1436">
        <v>10</v>
      </c>
      <c r="J58" s="1436" t="s">
        <v>5364</v>
      </c>
      <c r="K58" s="1436" t="s">
        <v>5364</v>
      </c>
    </row>
    <row r="59" spans="2:11">
      <c r="B59" s="1436" t="s">
        <v>5328</v>
      </c>
      <c r="C59" s="1436">
        <v>112500</v>
      </c>
      <c r="D59" s="1436">
        <v>0</v>
      </c>
      <c r="E59" s="1436">
        <v>0</v>
      </c>
      <c r="F59" s="1436" t="s">
        <v>5358</v>
      </c>
      <c r="G59" s="1436">
        <v>11250</v>
      </c>
      <c r="H59" s="1436" t="s">
        <v>5359</v>
      </c>
      <c r="I59" s="1436">
        <v>25</v>
      </c>
      <c r="J59" s="1436" t="s">
        <v>5364</v>
      </c>
      <c r="K59" s="1436" t="s">
        <v>5364</v>
      </c>
    </row>
    <row r="60" spans="2:11">
      <c r="B60" s="1436" t="s">
        <v>5329</v>
      </c>
      <c r="C60" s="1436">
        <v>337500</v>
      </c>
      <c r="D60" s="1436">
        <v>0</v>
      </c>
      <c r="E60" s="1436">
        <v>0</v>
      </c>
      <c r="F60" s="1436" t="s">
        <v>5360</v>
      </c>
      <c r="G60" s="1436">
        <v>33750</v>
      </c>
      <c r="H60" s="1436" t="s">
        <v>5361</v>
      </c>
      <c r="I60" s="1436">
        <v>50</v>
      </c>
      <c r="J60" s="1436" t="s">
        <v>5364</v>
      </c>
      <c r="K60" s="1436" t="s">
        <v>5364</v>
      </c>
    </row>
    <row r="61" spans="2:11">
      <c r="B61" s="1436" t="s">
        <v>5330</v>
      </c>
      <c r="C61" s="1436">
        <v>1012500</v>
      </c>
      <c r="D61" s="1436">
        <v>0</v>
      </c>
      <c r="E61" s="1436">
        <v>0</v>
      </c>
      <c r="F61" s="1436" t="s">
        <v>5362</v>
      </c>
      <c r="G61" s="1436">
        <v>101250</v>
      </c>
      <c r="H61" s="1436" t="s">
        <v>5363</v>
      </c>
      <c r="I61" s="1436">
        <v>100</v>
      </c>
      <c r="J61" s="1436" t="s">
        <v>5364</v>
      </c>
      <c r="K61" s="1436" t="s">
        <v>5364</v>
      </c>
    </row>
    <row r="62" spans="2:11">
      <c r="B62" s="1437" t="s">
        <v>5331</v>
      </c>
      <c r="C62" s="1437">
        <v>500</v>
      </c>
      <c r="D62" s="1437">
        <v>0</v>
      </c>
      <c r="E62" s="1437">
        <v>0</v>
      </c>
      <c r="F62" s="1437" t="s">
        <v>5350</v>
      </c>
      <c r="G62" s="1437">
        <v>50</v>
      </c>
      <c r="H62" s="1437" t="s">
        <v>5351</v>
      </c>
      <c r="I62" s="1437">
        <v>1</v>
      </c>
      <c r="J62" s="1437" t="s">
        <v>5364</v>
      </c>
      <c r="K62" s="1437" t="s">
        <v>5364</v>
      </c>
    </row>
    <row r="63" spans="2:11">
      <c r="B63" s="1437" t="s">
        <v>5332</v>
      </c>
      <c r="C63" s="1437">
        <v>2500</v>
      </c>
      <c r="D63" s="1437">
        <v>0</v>
      </c>
      <c r="E63" s="1437">
        <v>0</v>
      </c>
      <c r="F63" s="1437" t="s">
        <v>5352</v>
      </c>
      <c r="G63" s="1437">
        <v>250</v>
      </c>
      <c r="H63" s="1437" t="s">
        <v>5353</v>
      </c>
      <c r="I63" s="1437">
        <v>2</v>
      </c>
      <c r="J63" s="1437" t="s">
        <v>5364</v>
      </c>
      <c r="K63" s="1437" t="s">
        <v>5364</v>
      </c>
    </row>
    <row r="64" spans="2:11">
      <c r="B64" s="1437" t="s">
        <v>5333</v>
      </c>
      <c r="C64" s="1437">
        <v>12500</v>
      </c>
      <c r="D64" s="1437">
        <v>0</v>
      </c>
      <c r="E64" s="1437">
        <v>0</v>
      </c>
      <c r="F64" s="1437" t="s">
        <v>5354</v>
      </c>
      <c r="G64" s="1437">
        <v>1250</v>
      </c>
      <c r="H64" s="1437" t="s">
        <v>5355</v>
      </c>
      <c r="I64" s="1437">
        <v>5</v>
      </c>
      <c r="J64" s="1437" t="s">
        <v>5364</v>
      </c>
      <c r="K64" s="1437" t="s">
        <v>5364</v>
      </c>
    </row>
    <row r="65" spans="2:11">
      <c r="B65" s="1437" t="s">
        <v>5334</v>
      </c>
      <c r="C65" s="1437">
        <v>37500</v>
      </c>
      <c r="D65" s="1437">
        <v>0</v>
      </c>
      <c r="E65" s="1437">
        <v>0</v>
      </c>
      <c r="F65" s="1437" t="s">
        <v>5356</v>
      </c>
      <c r="G65" s="1437">
        <v>3750</v>
      </c>
      <c r="H65" s="1437" t="s">
        <v>5357</v>
      </c>
      <c r="I65" s="1437">
        <v>10</v>
      </c>
      <c r="J65" s="1437" t="s">
        <v>5364</v>
      </c>
      <c r="K65" s="1437" t="s">
        <v>5364</v>
      </c>
    </row>
    <row r="66" spans="2:11">
      <c r="B66" s="1437" t="s">
        <v>5335</v>
      </c>
      <c r="C66" s="1437">
        <v>112500</v>
      </c>
      <c r="D66" s="1437">
        <v>0</v>
      </c>
      <c r="E66" s="1437">
        <v>0</v>
      </c>
      <c r="F66" s="1437" t="s">
        <v>5358</v>
      </c>
      <c r="G66" s="1437">
        <v>11250</v>
      </c>
      <c r="H66" s="1437" t="s">
        <v>5359</v>
      </c>
      <c r="I66" s="1437">
        <v>25</v>
      </c>
      <c r="J66" s="1437" t="s">
        <v>5364</v>
      </c>
      <c r="K66" s="1437" t="s">
        <v>5364</v>
      </c>
    </row>
    <row r="67" spans="2:11">
      <c r="B67" s="1437" t="s">
        <v>5336</v>
      </c>
      <c r="C67" s="1437">
        <v>337500</v>
      </c>
      <c r="D67" s="1437">
        <v>0</v>
      </c>
      <c r="E67" s="1437">
        <v>0</v>
      </c>
      <c r="F67" s="1437" t="s">
        <v>5360</v>
      </c>
      <c r="G67" s="1437">
        <v>33750</v>
      </c>
      <c r="H67" s="1437" t="s">
        <v>5361</v>
      </c>
      <c r="I67" s="1437">
        <v>50</v>
      </c>
      <c r="J67" s="1437" t="s">
        <v>5364</v>
      </c>
      <c r="K67" s="1437" t="s">
        <v>5364</v>
      </c>
    </row>
    <row r="68" spans="2:11">
      <c r="B68" s="1437" t="s">
        <v>5337</v>
      </c>
      <c r="C68" s="1437">
        <v>1012500</v>
      </c>
      <c r="D68" s="1437">
        <v>0</v>
      </c>
      <c r="E68" s="1437">
        <v>0</v>
      </c>
      <c r="F68" s="1437" t="s">
        <v>5362</v>
      </c>
      <c r="G68" s="1437">
        <v>101250</v>
      </c>
      <c r="H68" s="1437" t="s">
        <v>5363</v>
      </c>
      <c r="I68" s="1437">
        <v>100</v>
      </c>
      <c r="J68" s="1437" t="s">
        <v>5364</v>
      </c>
      <c r="K68" s="1437" t="s">
        <v>5364</v>
      </c>
    </row>
  </sheetData>
  <phoneticPr fontId="6" type="noConversion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136"/>
  <sheetViews>
    <sheetView workbookViewId="0">
      <selection activeCell="E6" sqref="E6"/>
    </sheetView>
  </sheetViews>
  <sheetFormatPr defaultRowHeight="16.5"/>
  <cols>
    <col min="1" max="1" width="2.875" customWidth="1"/>
    <col min="2" max="2" width="40.75" bestFit="1" customWidth="1"/>
    <col min="3" max="3" width="14.875" bestFit="1" customWidth="1"/>
    <col min="5" max="5" width="40.75" bestFit="1" customWidth="1"/>
    <col min="6" max="6" width="14.875" bestFit="1" customWidth="1"/>
  </cols>
  <sheetData>
    <row r="2" spans="2:3">
      <c r="B2" s="923" t="s">
        <v>5543</v>
      </c>
    </row>
    <row r="3" spans="2:3">
      <c r="B3" s="1142" t="s">
        <v>5497</v>
      </c>
    </row>
    <row r="4" spans="2:3">
      <c r="B4" s="1094" t="s">
        <v>5499</v>
      </c>
    </row>
    <row r="5" spans="2:3">
      <c r="B5" s="1094" t="s">
        <v>5498</v>
      </c>
    </row>
    <row r="6" spans="2:3" ht="40.5">
      <c r="B6" s="30" t="s">
        <v>1216</v>
      </c>
      <c r="C6" s="483" t="s">
        <v>5366</v>
      </c>
    </row>
    <row r="7" spans="2:3">
      <c r="B7" s="1442" t="s">
        <v>5367</v>
      </c>
      <c r="C7" s="1473">
        <v>0.2</v>
      </c>
    </row>
    <row r="8" spans="2:3">
      <c r="B8" s="1442" t="s">
        <v>5368</v>
      </c>
      <c r="C8" s="1473">
        <v>0.2</v>
      </c>
    </row>
    <row r="9" spans="2:3">
      <c r="B9" s="1442" t="s">
        <v>5369</v>
      </c>
      <c r="C9" s="1473">
        <v>0.2</v>
      </c>
    </row>
    <row r="10" spans="2:3">
      <c r="B10" s="1442" t="s">
        <v>5370</v>
      </c>
      <c r="C10" s="1473">
        <v>0.2</v>
      </c>
    </row>
    <row r="11" spans="2:3">
      <c r="B11" s="1442" t="s">
        <v>5371</v>
      </c>
      <c r="C11" s="1473">
        <v>0.2</v>
      </c>
    </row>
    <row r="12" spans="2:3">
      <c r="B12" s="1442" t="s">
        <v>5372</v>
      </c>
      <c r="C12" s="1473">
        <v>0</v>
      </c>
    </row>
    <row r="13" spans="2:3">
      <c r="B13" s="1441" t="s">
        <v>5373</v>
      </c>
      <c r="C13" s="1472">
        <v>0.2</v>
      </c>
    </row>
    <row r="14" spans="2:3">
      <c r="B14" s="1441" t="s">
        <v>5374</v>
      </c>
      <c r="C14" s="1472">
        <v>0.2</v>
      </c>
    </row>
    <row r="15" spans="2:3">
      <c r="B15" s="1441" t="s">
        <v>5375</v>
      </c>
      <c r="C15" s="1472">
        <v>0.2</v>
      </c>
    </row>
    <row r="16" spans="2:3">
      <c r="B16" s="1441" t="s">
        <v>5376</v>
      </c>
      <c r="C16" s="1472">
        <v>0.2</v>
      </c>
    </row>
    <row r="17" spans="2:3">
      <c r="B17" s="1441" t="s">
        <v>5377</v>
      </c>
      <c r="C17" s="1472">
        <v>0.2</v>
      </c>
    </row>
    <row r="18" spans="2:3">
      <c r="B18" s="1441" t="s">
        <v>5378</v>
      </c>
      <c r="C18" s="1472">
        <v>0</v>
      </c>
    </row>
    <row r="19" spans="2:3">
      <c r="B19" s="1442" t="s">
        <v>5379</v>
      </c>
      <c r="C19" s="1473">
        <v>0.2</v>
      </c>
    </row>
    <row r="20" spans="2:3">
      <c r="B20" s="1442" t="s">
        <v>5380</v>
      </c>
      <c r="C20" s="1473">
        <v>0.2</v>
      </c>
    </row>
    <row r="21" spans="2:3">
      <c r="B21" s="1442" t="s">
        <v>5381</v>
      </c>
      <c r="C21" s="1473">
        <v>0.2</v>
      </c>
    </row>
    <row r="22" spans="2:3">
      <c r="B22" s="1442" t="s">
        <v>5382</v>
      </c>
      <c r="C22" s="1473">
        <v>0.2</v>
      </c>
    </row>
    <row r="23" spans="2:3">
      <c r="B23" s="1442" t="s">
        <v>5383</v>
      </c>
      <c r="C23" s="1473">
        <v>0.2</v>
      </c>
    </row>
    <row r="24" spans="2:3">
      <c r="B24" s="1442" t="s">
        <v>5384</v>
      </c>
      <c r="C24" s="1473">
        <v>0</v>
      </c>
    </row>
    <row r="25" spans="2:3">
      <c r="B25" s="1441" t="s">
        <v>5385</v>
      </c>
      <c r="C25" s="1472">
        <v>0.2</v>
      </c>
    </row>
    <row r="26" spans="2:3">
      <c r="B26" s="1441" t="s">
        <v>5386</v>
      </c>
      <c r="C26" s="1472">
        <v>0.2</v>
      </c>
    </row>
    <row r="27" spans="2:3">
      <c r="B27" s="1441" t="s">
        <v>5387</v>
      </c>
      <c r="C27" s="1472">
        <v>0.2</v>
      </c>
    </row>
    <row r="28" spans="2:3">
      <c r="B28" s="1441" t="s">
        <v>5388</v>
      </c>
      <c r="C28" s="1472">
        <v>0.2</v>
      </c>
    </row>
    <row r="29" spans="2:3">
      <c r="B29" s="1441" t="s">
        <v>5389</v>
      </c>
      <c r="C29" s="1472">
        <v>0.2</v>
      </c>
    </row>
    <row r="30" spans="2:3">
      <c r="B30" s="1441" t="s">
        <v>5390</v>
      </c>
      <c r="C30" s="1472">
        <v>0</v>
      </c>
    </row>
    <row r="31" spans="2:3">
      <c r="B31" s="1442" t="s">
        <v>5391</v>
      </c>
      <c r="C31" s="1473">
        <v>0.04</v>
      </c>
    </row>
    <row r="32" spans="2:3">
      <c r="B32" s="1442" t="s">
        <v>5392</v>
      </c>
      <c r="C32" s="1473">
        <v>0.04</v>
      </c>
    </row>
    <row r="33" spans="2:3">
      <c r="B33" s="1442" t="s">
        <v>5393</v>
      </c>
      <c r="C33" s="1473">
        <v>0.04</v>
      </c>
    </row>
    <row r="34" spans="2:3">
      <c r="B34" s="1442" t="s">
        <v>5394</v>
      </c>
      <c r="C34" s="1473">
        <v>0.04</v>
      </c>
    </row>
    <row r="35" spans="2:3">
      <c r="B35" s="1442" t="s">
        <v>5395</v>
      </c>
      <c r="C35" s="1473">
        <v>0.04</v>
      </c>
    </row>
    <row r="36" spans="2:3">
      <c r="B36" s="1442" t="s">
        <v>5396</v>
      </c>
      <c r="C36" s="1473">
        <v>0.04</v>
      </c>
    </row>
    <row r="37" spans="2:3">
      <c r="B37" s="1442" t="s">
        <v>5397</v>
      </c>
      <c r="C37" s="1473">
        <v>0.04</v>
      </c>
    </row>
    <row r="38" spans="2:3">
      <c r="B38" s="1442" t="s">
        <v>5398</v>
      </c>
      <c r="C38" s="1473">
        <v>0.04</v>
      </c>
    </row>
    <row r="39" spans="2:3">
      <c r="B39" s="1442" t="s">
        <v>5399</v>
      </c>
      <c r="C39" s="1473">
        <v>0.04</v>
      </c>
    </row>
    <row r="40" spans="2:3">
      <c r="B40" s="1442" t="s">
        <v>5400</v>
      </c>
      <c r="C40" s="1473">
        <v>0.04</v>
      </c>
    </row>
    <row r="41" spans="2:3">
      <c r="B41" s="1442" t="s">
        <v>5401</v>
      </c>
      <c r="C41" s="1473">
        <v>0.04</v>
      </c>
    </row>
    <row r="42" spans="2:3">
      <c r="B42" s="1442" t="s">
        <v>5402</v>
      </c>
      <c r="C42" s="1473">
        <v>0.04</v>
      </c>
    </row>
    <row r="43" spans="2:3">
      <c r="B43" s="1442" t="s">
        <v>5403</v>
      </c>
      <c r="C43" s="1473">
        <v>0.04</v>
      </c>
    </row>
    <row r="44" spans="2:3">
      <c r="B44" s="1442" t="s">
        <v>5404</v>
      </c>
      <c r="C44" s="1473">
        <v>0.04</v>
      </c>
    </row>
    <row r="45" spans="2:3">
      <c r="B45" s="1442" t="s">
        <v>5405</v>
      </c>
      <c r="C45" s="1473">
        <v>0.04</v>
      </c>
    </row>
    <row r="46" spans="2:3">
      <c r="B46" s="1442" t="s">
        <v>5406</v>
      </c>
      <c r="C46" s="1473">
        <v>0.04</v>
      </c>
    </row>
    <row r="47" spans="2:3">
      <c r="B47" s="1442" t="s">
        <v>5407</v>
      </c>
      <c r="C47" s="1473">
        <v>0.04</v>
      </c>
    </row>
    <row r="48" spans="2:3">
      <c r="B48" s="1442" t="s">
        <v>5408</v>
      </c>
      <c r="C48" s="1473">
        <v>0.04</v>
      </c>
    </row>
    <row r="49" spans="2:3">
      <c r="B49" s="1442" t="s">
        <v>5409</v>
      </c>
      <c r="C49" s="1473">
        <v>0.04</v>
      </c>
    </row>
    <row r="50" spans="2:3">
      <c r="B50" s="1442" t="s">
        <v>5410</v>
      </c>
      <c r="C50" s="1473">
        <v>0.04</v>
      </c>
    </row>
    <row r="51" spans="2:3">
      <c r="B51" s="1442" t="s">
        <v>5411</v>
      </c>
      <c r="C51" s="1473">
        <v>0.04</v>
      </c>
    </row>
    <row r="52" spans="2:3">
      <c r="B52" s="1442" t="s">
        <v>5412</v>
      </c>
      <c r="C52" s="1473">
        <v>0.04</v>
      </c>
    </row>
    <row r="53" spans="2:3">
      <c r="B53" s="1442" t="s">
        <v>5413</v>
      </c>
      <c r="C53" s="1473">
        <v>0.04</v>
      </c>
    </row>
    <row r="54" spans="2:3">
      <c r="B54" s="1442" t="s">
        <v>5414</v>
      </c>
      <c r="C54" s="1473">
        <v>0.04</v>
      </c>
    </row>
    <row r="55" spans="2:3">
      <c r="B55" s="1442" t="s">
        <v>5415</v>
      </c>
      <c r="C55" s="1473">
        <v>0.04</v>
      </c>
    </row>
    <row r="56" spans="2:3">
      <c r="B56" s="1441" t="s">
        <v>5416</v>
      </c>
      <c r="C56" s="1472">
        <v>0.04</v>
      </c>
    </row>
    <row r="57" spans="2:3">
      <c r="B57" s="1441" t="s">
        <v>5417</v>
      </c>
      <c r="C57" s="1472">
        <v>0.04</v>
      </c>
    </row>
    <row r="58" spans="2:3">
      <c r="B58" s="1441" t="s">
        <v>5418</v>
      </c>
      <c r="C58" s="1472">
        <v>0.04</v>
      </c>
    </row>
    <row r="59" spans="2:3">
      <c r="B59" s="1441" t="s">
        <v>5419</v>
      </c>
      <c r="C59" s="1472">
        <v>0.04</v>
      </c>
    </row>
    <row r="60" spans="2:3">
      <c r="B60" s="1441" t="s">
        <v>5420</v>
      </c>
      <c r="C60" s="1472">
        <v>0.04</v>
      </c>
    </row>
    <row r="61" spans="2:3">
      <c r="B61" s="1441" t="s">
        <v>5421</v>
      </c>
      <c r="C61" s="1472">
        <v>0.04</v>
      </c>
    </row>
    <row r="62" spans="2:3">
      <c r="B62" s="1441" t="s">
        <v>5422</v>
      </c>
      <c r="C62" s="1472">
        <v>0.04</v>
      </c>
    </row>
    <row r="63" spans="2:3">
      <c r="B63" s="1441" t="s">
        <v>5423</v>
      </c>
      <c r="C63" s="1472">
        <v>0.04</v>
      </c>
    </row>
    <row r="64" spans="2:3">
      <c r="B64" s="1441" t="s">
        <v>5424</v>
      </c>
      <c r="C64" s="1472">
        <v>0.04</v>
      </c>
    </row>
    <row r="65" spans="2:3">
      <c r="B65" s="1441" t="s">
        <v>5425</v>
      </c>
      <c r="C65" s="1472">
        <v>0.04</v>
      </c>
    </row>
    <row r="66" spans="2:3">
      <c r="B66" s="1441" t="s">
        <v>5426</v>
      </c>
      <c r="C66" s="1472">
        <v>0.04</v>
      </c>
    </row>
    <row r="67" spans="2:3">
      <c r="B67" s="1441" t="s">
        <v>5427</v>
      </c>
      <c r="C67" s="1472">
        <v>0.04</v>
      </c>
    </row>
    <row r="68" spans="2:3">
      <c r="B68" s="1441" t="s">
        <v>5428</v>
      </c>
      <c r="C68" s="1472">
        <v>0.04</v>
      </c>
    </row>
    <row r="69" spans="2:3">
      <c r="B69" s="1441" t="s">
        <v>5429</v>
      </c>
      <c r="C69" s="1472">
        <v>0.04</v>
      </c>
    </row>
    <row r="70" spans="2:3">
      <c r="B70" s="1441" t="s">
        <v>5430</v>
      </c>
      <c r="C70" s="1472">
        <v>0.04</v>
      </c>
    </row>
    <row r="71" spans="2:3">
      <c r="B71" s="1441" t="s">
        <v>5431</v>
      </c>
      <c r="C71" s="1472">
        <v>0.04</v>
      </c>
    </row>
    <row r="72" spans="2:3">
      <c r="B72" s="1441" t="s">
        <v>5432</v>
      </c>
      <c r="C72" s="1472">
        <v>0.04</v>
      </c>
    </row>
    <row r="73" spans="2:3">
      <c r="B73" s="1441" t="s">
        <v>5433</v>
      </c>
      <c r="C73" s="1472">
        <v>0.04</v>
      </c>
    </row>
    <row r="74" spans="2:3">
      <c r="B74" s="1441" t="s">
        <v>5434</v>
      </c>
      <c r="C74" s="1472">
        <v>0.04</v>
      </c>
    </row>
    <row r="75" spans="2:3">
      <c r="B75" s="1441" t="s">
        <v>5435</v>
      </c>
      <c r="C75" s="1472">
        <v>0.04</v>
      </c>
    </row>
    <row r="76" spans="2:3">
      <c r="B76" s="1441" t="s">
        <v>5436</v>
      </c>
      <c r="C76" s="1472">
        <v>0.04</v>
      </c>
    </row>
    <row r="77" spans="2:3">
      <c r="B77" s="1441" t="s">
        <v>5437</v>
      </c>
      <c r="C77" s="1472">
        <v>0.04</v>
      </c>
    </row>
    <row r="78" spans="2:3">
      <c r="B78" s="1441" t="s">
        <v>5438</v>
      </c>
      <c r="C78" s="1472">
        <v>0.04</v>
      </c>
    </row>
    <row r="79" spans="2:3">
      <c r="B79" s="1441" t="s">
        <v>5439</v>
      </c>
      <c r="C79" s="1472">
        <v>0.04</v>
      </c>
    </row>
    <row r="80" spans="2:3">
      <c r="B80" s="1441" t="s">
        <v>5440</v>
      </c>
      <c r="C80" s="1472">
        <v>0.04</v>
      </c>
    </row>
    <row r="81" spans="2:3">
      <c r="B81" s="1442" t="s">
        <v>5441</v>
      </c>
      <c r="C81" s="1473">
        <v>0.04</v>
      </c>
    </row>
    <row r="82" spans="2:3">
      <c r="B82" s="1442" t="s">
        <v>5442</v>
      </c>
      <c r="C82" s="1473">
        <v>0.04</v>
      </c>
    </row>
    <row r="83" spans="2:3">
      <c r="B83" s="1442" t="s">
        <v>5443</v>
      </c>
      <c r="C83" s="1473">
        <v>0.04</v>
      </c>
    </row>
    <row r="84" spans="2:3">
      <c r="B84" s="1442" t="s">
        <v>5444</v>
      </c>
      <c r="C84" s="1473">
        <v>0.04</v>
      </c>
    </row>
    <row r="85" spans="2:3">
      <c r="B85" s="1442" t="s">
        <v>5445</v>
      </c>
      <c r="C85" s="1473">
        <v>0.04</v>
      </c>
    </row>
    <row r="86" spans="2:3">
      <c r="B86" s="1442" t="s">
        <v>5446</v>
      </c>
      <c r="C86" s="1473">
        <v>0.04</v>
      </c>
    </row>
    <row r="87" spans="2:3">
      <c r="B87" s="1442" t="s">
        <v>5447</v>
      </c>
      <c r="C87" s="1473">
        <v>0.04</v>
      </c>
    </row>
    <row r="88" spans="2:3">
      <c r="B88" s="1442" t="s">
        <v>5448</v>
      </c>
      <c r="C88" s="1473">
        <v>0.04</v>
      </c>
    </row>
    <row r="89" spans="2:3">
      <c r="B89" s="1442" t="s">
        <v>5449</v>
      </c>
      <c r="C89" s="1473">
        <v>0.04</v>
      </c>
    </row>
    <row r="90" spans="2:3">
      <c r="B90" s="1442" t="s">
        <v>5450</v>
      </c>
      <c r="C90" s="1473">
        <v>0.04</v>
      </c>
    </row>
    <row r="91" spans="2:3">
      <c r="B91" s="1442" t="s">
        <v>5451</v>
      </c>
      <c r="C91" s="1473">
        <v>0.04</v>
      </c>
    </row>
    <row r="92" spans="2:3">
      <c r="B92" s="1442" t="s">
        <v>5452</v>
      </c>
      <c r="C92" s="1473">
        <v>0.04</v>
      </c>
    </row>
    <row r="93" spans="2:3">
      <c r="B93" s="1442" t="s">
        <v>5453</v>
      </c>
      <c r="C93" s="1473">
        <v>0.04</v>
      </c>
    </row>
    <row r="94" spans="2:3">
      <c r="B94" s="1442" t="s">
        <v>5454</v>
      </c>
      <c r="C94" s="1473">
        <v>0.04</v>
      </c>
    </row>
    <row r="95" spans="2:3">
      <c r="B95" s="1442" t="s">
        <v>5455</v>
      </c>
      <c r="C95" s="1473">
        <v>0.04</v>
      </c>
    </row>
    <row r="96" spans="2:3">
      <c r="B96" s="1442" t="s">
        <v>5456</v>
      </c>
      <c r="C96" s="1473">
        <v>0.04</v>
      </c>
    </row>
    <row r="97" spans="2:3">
      <c r="B97" s="1442" t="s">
        <v>5457</v>
      </c>
      <c r="C97" s="1473">
        <v>0.04</v>
      </c>
    </row>
    <row r="98" spans="2:3">
      <c r="B98" s="1442" t="s">
        <v>5458</v>
      </c>
      <c r="C98" s="1473">
        <v>0.04</v>
      </c>
    </row>
    <row r="99" spans="2:3">
      <c r="B99" s="1442" t="s">
        <v>5459</v>
      </c>
      <c r="C99" s="1473">
        <v>0.04</v>
      </c>
    </row>
    <row r="100" spans="2:3">
      <c r="B100" s="1442" t="s">
        <v>5460</v>
      </c>
      <c r="C100" s="1473">
        <v>0.04</v>
      </c>
    </row>
    <row r="101" spans="2:3">
      <c r="B101" s="1442" t="s">
        <v>5461</v>
      </c>
      <c r="C101" s="1473">
        <v>0.04</v>
      </c>
    </row>
    <row r="102" spans="2:3">
      <c r="B102" s="1442" t="s">
        <v>5462</v>
      </c>
      <c r="C102" s="1473">
        <v>0.04</v>
      </c>
    </row>
    <row r="103" spans="2:3">
      <c r="B103" s="1442" t="s">
        <v>5463</v>
      </c>
      <c r="C103" s="1473">
        <v>0.04</v>
      </c>
    </row>
    <row r="104" spans="2:3">
      <c r="B104" s="1442" t="s">
        <v>5464</v>
      </c>
      <c r="C104" s="1473">
        <v>0.04</v>
      </c>
    </row>
    <row r="105" spans="2:3">
      <c r="B105" s="1442" t="s">
        <v>5465</v>
      </c>
      <c r="C105" s="1473">
        <v>0.04</v>
      </c>
    </row>
    <row r="106" spans="2:3">
      <c r="B106" s="1441" t="s">
        <v>5466</v>
      </c>
      <c r="C106" s="1472">
        <v>0.04</v>
      </c>
    </row>
    <row r="107" spans="2:3">
      <c r="B107" s="1441" t="s">
        <v>5467</v>
      </c>
      <c r="C107" s="1472">
        <v>0.04</v>
      </c>
    </row>
    <row r="108" spans="2:3">
      <c r="B108" s="1441" t="s">
        <v>5468</v>
      </c>
      <c r="C108" s="1472">
        <v>0.04</v>
      </c>
    </row>
    <row r="109" spans="2:3">
      <c r="B109" s="1441" t="s">
        <v>5469</v>
      </c>
      <c r="C109" s="1472">
        <v>0.04</v>
      </c>
    </row>
    <row r="110" spans="2:3">
      <c r="B110" s="1441" t="s">
        <v>5470</v>
      </c>
      <c r="C110" s="1472">
        <v>0.04</v>
      </c>
    </row>
    <row r="111" spans="2:3">
      <c r="B111" s="1441" t="s">
        <v>5471</v>
      </c>
      <c r="C111" s="1472">
        <v>0.04</v>
      </c>
    </row>
    <row r="112" spans="2:3">
      <c r="B112" s="1441" t="s">
        <v>5472</v>
      </c>
      <c r="C112" s="1472">
        <v>0.04</v>
      </c>
    </row>
    <row r="113" spans="2:3">
      <c r="B113" s="1441" t="s">
        <v>5473</v>
      </c>
      <c r="C113" s="1472">
        <v>0.04</v>
      </c>
    </row>
    <row r="114" spans="2:3">
      <c r="B114" s="1441" t="s">
        <v>5474</v>
      </c>
      <c r="C114" s="1472">
        <v>0.04</v>
      </c>
    </row>
    <row r="115" spans="2:3">
      <c r="B115" s="1441" t="s">
        <v>5475</v>
      </c>
      <c r="C115" s="1472">
        <v>0.04</v>
      </c>
    </row>
    <row r="116" spans="2:3">
      <c r="B116" s="1441" t="s">
        <v>5476</v>
      </c>
      <c r="C116" s="1472">
        <v>0.04</v>
      </c>
    </row>
    <row r="117" spans="2:3">
      <c r="B117" s="1441" t="s">
        <v>5477</v>
      </c>
      <c r="C117" s="1472">
        <v>0.04</v>
      </c>
    </row>
    <row r="118" spans="2:3">
      <c r="B118" s="1441" t="s">
        <v>5478</v>
      </c>
      <c r="C118" s="1472">
        <v>0.04</v>
      </c>
    </row>
    <row r="119" spans="2:3">
      <c r="B119" s="1441" t="s">
        <v>5479</v>
      </c>
      <c r="C119" s="1472">
        <v>0.04</v>
      </c>
    </row>
    <row r="120" spans="2:3">
      <c r="B120" s="1441" t="s">
        <v>5480</v>
      </c>
      <c r="C120" s="1472">
        <v>0.04</v>
      </c>
    </row>
    <row r="121" spans="2:3">
      <c r="B121" s="1441" t="s">
        <v>5481</v>
      </c>
      <c r="C121" s="1472">
        <v>0.04</v>
      </c>
    </row>
    <row r="122" spans="2:3">
      <c r="B122" s="1441" t="s">
        <v>5482</v>
      </c>
      <c r="C122" s="1472">
        <v>0.04</v>
      </c>
    </row>
    <row r="123" spans="2:3">
      <c r="B123" s="1441" t="s">
        <v>5483</v>
      </c>
      <c r="C123" s="1472">
        <v>0.04</v>
      </c>
    </row>
    <row r="124" spans="2:3">
      <c r="B124" s="1441" t="s">
        <v>5484</v>
      </c>
      <c r="C124" s="1472">
        <v>0.04</v>
      </c>
    </row>
    <row r="125" spans="2:3">
      <c r="B125" s="1441" t="s">
        <v>5485</v>
      </c>
      <c r="C125" s="1472">
        <v>0.04</v>
      </c>
    </row>
    <row r="126" spans="2:3">
      <c r="B126" s="1441" t="s">
        <v>5486</v>
      </c>
      <c r="C126" s="1472">
        <v>0.04</v>
      </c>
    </row>
    <row r="127" spans="2:3">
      <c r="B127" s="1441" t="s">
        <v>5487</v>
      </c>
      <c r="C127" s="1472">
        <v>0.04</v>
      </c>
    </row>
    <row r="128" spans="2:3">
      <c r="B128" s="1441" t="s">
        <v>5488</v>
      </c>
      <c r="C128" s="1472">
        <v>0.04</v>
      </c>
    </row>
    <row r="129" spans="2:3">
      <c r="B129" s="1441" t="s">
        <v>5489</v>
      </c>
      <c r="C129" s="1472">
        <v>0.04</v>
      </c>
    </row>
    <row r="130" spans="2:3">
      <c r="B130" s="1441" t="s">
        <v>5490</v>
      </c>
      <c r="C130" s="1472">
        <v>0.04</v>
      </c>
    </row>
    <row r="131" spans="2:3">
      <c r="B131" s="1442" t="s">
        <v>5491</v>
      </c>
      <c r="C131" s="1473">
        <v>0.2</v>
      </c>
    </row>
    <row r="132" spans="2:3">
      <c r="B132" s="1442" t="s">
        <v>5492</v>
      </c>
      <c r="C132" s="1473">
        <v>0.1</v>
      </c>
    </row>
    <row r="133" spans="2:3">
      <c r="B133" s="1442" t="s">
        <v>5493</v>
      </c>
      <c r="C133" s="1473">
        <v>0.2</v>
      </c>
    </row>
    <row r="134" spans="2:3">
      <c r="B134" s="1442" t="s">
        <v>5494</v>
      </c>
      <c r="C134" s="1473">
        <v>0.2</v>
      </c>
    </row>
    <row r="135" spans="2:3">
      <c r="B135" s="1442" t="s">
        <v>5495</v>
      </c>
      <c r="C135" s="1473">
        <v>0.1</v>
      </c>
    </row>
    <row r="136" spans="2:3">
      <c r="B136" s="1442" t="s">
        <v>5496</v>
      </c>
      <c r="C136" s="1473">
        <v>0.2</v>
      </c>
    </row>
  </sheetData>
  <phoneticPr fontId="6" type="noConversion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H28"/>
  <sheetViews>
    <sheetView topLeftCell="A10" workbookViewId="0">
      <selection activeCell="B25" sqref="B25"/>
    </sheetView>
  </sheetViews>
  <sheetFormatPr defaultRowHeight="16.5"/>
  <cols>
    <col min="1" max="1" width="2.875" customWidth="1"/>
    <col min="2" max="2" width="22.625" customWidth="1"/>
    <col min="3" max="3" width="16.5" bestFit="1" customWidth="1"/>
    <col min="4" max="5" width="8.625" bestFit="1" customWidth="1"/>
    <col min="6" max="6" width="13" customWidth="1"/>
    <col min="7" max="8" width="8.625" bestFit="1" customWidth="1"/>
  </cols>
  <sheetData>
    <row r="2" spans="2:8">
      <c r="B2" s="923" t="s">
        <v>5538</v>
      </c>
    </row>
    <row r="3" spans="2:8">
      <c r="B3" s="1094" t="s">
        <v>5539</v>
      </c>
    </row>
    <row r="4" spans="2:8">
      <c r="B4" s="1094" t="s">
        <v>5542</v>
      </c>
    </row>
    <row r="5" spans="2:8">
      <c r="B5" s="1094" t="s">
        <v>5540</v>
      </c>
    </row>
    <row r="6" spans="2:8">
      <c r="B6" s="1094" t="s">
        <v>5541</v>
      </c>
    </row>
    <row r="7" spans="2:8">
      <c r="B7" s="30" t="s">
        <v>10</v>
      </c>
      <c r="C7" s="30" t="s">
        <v>668</v>
      </c>
      <c r="D7" s="30" t="s">
        <v>669</v>
      </c>
      <c r="E7" s="30" t="s">
        <v>4198</v>
      </c>
    </row>
    <row r="8" spans="2:8">
      <c r="B8" s="1470" t="s">
        <v>5536</v>
      </c>
      <c r="C8" s="1471" t="s">
        <v>4200</v>
      </c>
      <c r="D8" s="1470">
        <v>1000</v>
      </c>
      <c r="E8" s="1470">
        <v>5</v>
      </c>
    </row>
    <row r="9" spans="2:8">
      <c r="B9" s="1470" t="s">
        <v>5537</v>
      </c>
      <c r="C9" s="1471" t="s">
        <v>4200</v>
      </c>
      <c r="D9" s="1470">
        <v>1000</v>
      </c>
      <c r="E9" s="1470">
        <v>5</v>
      </c>
    </row>
    <row r="10" spans="2:8">
      <c r="B10" s="1470" t="s">
        <v>5548</v>
      </c>
      <c r="C10" s="1471" t="s">
        <v>4200</v>
      </c>
      <c r="D10" s="1470">
        <v>1000</v>
      </c>
      <c r="E10" s="1470">
        <v>10</v>
      </c>
    </row>
    <row r="11" spans="2:8">
      <c r="B11" s="1470" t="s">
        <v>4203</v>
      </c>
      <c r="C11" s="1471" t="s">
        <v>4200</v>
      </c>
      <c r="D11" s="1470">
        <v>500</v>
      </c>
      <c r="E11" s="1470">
        <v>20</v>
      </c>
    </row>
    <row r="13" spans="2:8">
      <c r="B13" s="923" t="s">
        <v>5552</v>
      </c>
    </row>
    <row r="14" spans="2:8">
      <c r="B14" s="1474" t="s">
        <v>5553</v>
      </c>
      <c r="C14" s="67"/>
      <c r="F14" s="1474" t="s">
        <v>5560</v>
      </c>
      <c r="G14" s="67"/>
      <c r="H14" s="67"/>
    </row>
    <row r="15" spans="2:8">
      <c r="B15" s="1475" t="s">
        <v>5554</v>
      </c>
      <c r="C15" s="1476" t="s">
        <v>5555</v>
      </c>
      <c r="F15" s="1475" t="s">
        <v>5554</v>
      </c>
      <c r="G15" s="1475" t="s">
        <v>5561</v>
      </c>
      <c r="H15" s="1475" t="s">
        <v>5562</v>
      </c>
    </row>
    <row r="16" spans="2:8">
      <c r="B16" s="1477" t="s">
        <v>5556</v>
      </c>
      <c r="C16" s="1478" t="s">
        <v>5557</v>
      </c>
      <c r="F16" s="1477" t="s">
        <v>5563</v>
      </c>
      <c r="G16" s="1479">
        <v>0.33333000000000002</v>
      </c>
      <c r="H16" s="1477">
        <v>1</v>
      </c>
    </row>
    <row r="17" spans="2:8">
      <c r="B17" s="1477" t="s">
        <v>5558</v>
      </c>
      <c r="C17" s="1478" t="s">
        <v>5559</v>
      </c>
      <c r="F17" s="1477" t="s">
        <v>5564</v>
      </c>
      <c r="G17" s="1479">
        <v>0.33333000000000002</v>
      </c>
      <c r="H17" s="1477">
        <v>1</v>
      </c>
    </row>
    <row r="18" spans="2:8">
      <c r="F18" s="1477" t="s">
        <v>5565</v>
      </c>
      <c r="G18" s="1479">
        <v>0.33333000000000002</v>
      </c>
      <c r="H18" s="1477">
        <v>1</v>
      </c>
    </row>
    <row r="19" spans="2:8">
      <c r="F19" s="1480" t="s">
        <v>5566</v>
      </c>
      <c r="G19" s="924"/>
      <c r="H19" s="67"/>
    </row>
    <row r="21" spans="2:8">
      <c r="B21" s="1142" t="s">
        <v>5567</v>
      </c>
    </row>
    <row r="22" spans="2:8">
      <c r="B22" s="1142" t="s">
        <v>5568</v>
      </c>
    </row>
    <row r="23" spans="2:8">
      <c r="B23" s="1142" t="s">
        <v>5571</v>
      </c>
    </row>
    <row r="24" spans="2:8">
      <c r="B24" s="1142" t="s">
        <v>5572</v>
      </c>
    </row>
    <row r="25" spans="2:8">
      <c r="B25" s="1142" t="s">
        <v>5569</v>
      </c>
    </row>
    <row r="26" spans="2:8">
      <c r="B26" s="1142" t="s">
        <v>5570</v>
      </c>
    </row>
    <row r="27" spans="2:8">
      <c r="B27" s="1142" t="s">
        <v>5573</v>
      </c>
    </row>
    <row r="28" spans="2:8">
      <c r="B28" s="1094" t="s">
        <v>5575</v>
      </c>
    </row>
  </sheetData>
  <phoneticPr fontId="6" type="noConversion"/>
  <conditionalFormatting sqref="C8:C10">
    <cfRule type="cellIs" dxfId="9" priority="2" operator="lessThan">
      <formula>1</formula>
    </cfRule>
  </conditionalFormatting>
  <conditionalFormatting sqref="C11">
    <cfRule type="cellIs" dxfId="8" priority="1" operator="lessThan">
      <formula>1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24"/>
  <sheetViews>
    <sheetView workbookViewId="0"/>
  </sheetViews>
  <sheetFormatPr defaultColWidth="9" defaultRowHeight="16.5" customHeight="1"/>
  <cols>
    <col min="1" max="1" width="15" style="1099" customWidth="1"/>
    <col min="2" max="2" width="22" style="1099" customWidth="1"/>
    <col min="3" max="3" width="24.5" style="1099" customWidth="1"/>
    <col min="4" max="4" width="19.375" style="1099" customWidth="1"/>
    <col min="5" max="5" width="21.375" style="1099" customWidth="1"/>
    <col min="6" max="6" width="40.875" style="1099" customWidth="1"/>
    <col min="7" max="7" width="26.75" style="1099" customWidth="1"/>
    <col min="8" max="8" width="28.125" style="1099" customWidth="1"/>
    <col min="9" max="9" width="26.75" style="1099" customWidth="1"/>
    <col min="10" max="10" width="33.375" style="1099" customWidth="1"/>
    <col min="11" max="12" width="9" style="1099"/>
    <col min="13" max="13" width="37.125" style="1099" bestFit="1" customWidth="1"/>
    <col min="14" max="16384" width="9" style="1099"/>
  </cols>
  <sheetData>
    <row r="1" spans="1:10" ht="67.5" customHeight="1">
      <c r="A1" s="38" t="s">
        <v>5030</v>
      </c>
      <c r="B1" s="30" t="s">
        <v>5031</v>
      </c>
      <c r="C1" s="38" t="s">
        <v>5032</v>
      </c>
      <c r="D1" s="329" t="s">
        <v>5033</v>
      </c>
      <c r="E1" s="329" t="s">
        <v>5034</v>
      </c>
      <c r="F1" s="1331" t="s">
        <v>5264</v>
      </c>
      <c r="G1" s="1331" t="s">
        <v>5036</v>
      </c>
      <c r="H1" s="1332" t="s">
        <v>5265</v>
      </c>
      <c r="I1" s="1332" t="s">
        <v>5266</v>
      </c>
      <c r="J1" s="1332" t="s">
        <v>5039</v>
      </c>
    </row>
    <row r="2" spans="1:10" ht="16.5" customHeight="1">
      <c r="A2" s="1427" t="b">
        <v>1</v>
      </c>
      <c r="B2" s="1427" t="s">
        <v>5040</v>
      </c>
      <c r="C2" s="1427">
        <v>1001</v>
      </c>
      <c r="D2" s="1427" t="s">
        <v>5041</v>
      </c>
      <c r="E2" s="1427">
        <v>1</v>
      </c>
      <c r="F2" s="1428" t="s">
        <v>1657</v>
      </c>
      <c r="G2" s="1428">
        <v>50000</v>
      </c>
      <c r="H2" s="1428">
        <v>-1</v>
      </c>
      <c r="I2" s="1428">
        <v>-1</v>
      </c>
      <c r="J2" s="1428" t="s">
        <v>5043</v>
      </c>
    </row>
    <row r="3" spans="1:10" ht="16.5" customHeight="1">
      <c r="A3" s="1427" t="b">
        <v>1</v>
      </c>
      <c r="B3" s="1427" t="s">
        <v>5040</v>
      </c>
      <c r="C3" s="1427">
        <v>1001</v>
      </c>
      <c r="D3" s="1427" t="s">
        <v>5041</v>
      </c>
      <c r="E3" s="1427">
        <v>2</v>
      </c>
      <c r="F3" s="1428">
        <v>160002003</v>
      </c>
      <c r="G3" s="1428">
        <v>300</v>
      </c>
      <c r="H3" s="1428">
        <v>-1</v>
      </c>
      <c r="I3" s="1428">
        <v>-1</v>
      </c>
      <c r="J3" s="1428" t="s">
        <v>5073</v>
      </c>
    </row>
    <row r="4" spans="1:10" ht="16.5" customHeight="1">
      <c r="A4" s="1427" t="b">
        <v>1</v>
      </c>
      <c r="B4" s="1427" t="s">
        <v>5040</v>
      </c>
      <c r="C4" s="1427">
        <v>1001</v>
      </c>
      <c r="D4" s="1427" t="s">
        <v>5041</v>
      </c>
      <c r="E4" s="1427">
        <v>3</v>
      </c>
      <c r="F4" s="1428">
        <v>156104010</v>
      </c>
      <c r="G4" s="1428">
        <v>1</v>
      </c>
      <c r="H4" s="1428">
        <v>-1</v>
      </c>
      <c r="I4" s="1428">
        <v>-1</v>
      </c>
      <c r="J4" s="1428" t="s">
        <v>5074</v>
      </c>
    </row>
    <row r="5" spans="1:10" ht="16.5" customHeight="1">
      <c r="A5" s="1427" t="b">
        <v>1</v>
      </c>
      <c r="B5" s="1427" t="s">
        <v>5040</v>
      </c>
      <c r="C5" s="1427">
        <v>1001</v>
      </c>
      <c r="D5" s="1427" t="s">
        <v>5041</v>
      </c>
      <c r="E5" s="1427">
        <v>4</v>
      </c>
      <c r="F5" s="1428">
        <v>156102018</v>
      </c>
      <c r="G5" s="1428">
        <v>1</v>
      </c>
      <c r="H5" s="1428">
        <v>-1</v>
      </c>
      <c r="I5" s="1428">
        <v>-1</v>
      </c>
      <c r="J5" s="1428" t="s">
        <v>5042</v>
      </c>
    </row>
    <row r="6" spans="1:10" ht="16.5" customHeight="1">
      <c r="A6" s="1427" t="b">
        <v>1</v>
      </c>
      <c r="B6" s="1427" t="s">
        <v>5040</v>
      </c>
      <c r="C6" s="1427">
        <v>1001</v>
      </c>
      <c r="D6" s="1427" t="s">
        <v>5041</v>
      </c>
      <c r="E6" s="1427">
        <v>5</v>
      </c>
      <c r="F6" s="1428">
        <v>160002005</v>
      </c>
      <c r="G6" s="1428">
        <v>30</v>
      </c>
      <c r="H6" s="1428">
        <v>-1</v>
      </c>
      <c r="I6" s="1428">
        <v>-1</v>
      </c>
      <c r="J6" s="1428" t="s">
        <v>5075</v>
      </c>
    </row>
    <row r="7" spans="1:10" ht="16.5" customHeight="1">
      <c r="A7" s="1427" t="b">
        <v>1</v>
      </c>
      <c r="B7" s="1427" t="s">
        <v>5040</v>
      </c>
      <c r="C7" s="1427">
        <v>1001</v>
      </c>
      <c r="D7" s="1427" t="s">
        <v>5041</v>
      </c>
      <c r="E7" s="1427">
        <v>6</v>
      </c>
      <c r="F7" s="1428">
        <v>156103009</v>
      </c>
      <c r="G7" s="1428">
        <v>1</v>
      </c>
      <c r="H7" s="1428">
        <v>-1</v>
      </c>
      <c r="I7" s="1428">
        <v>-1</v>
      </c>
      <c r="J7" s="1428" t="s">
        <v>5044</v>
      </c>
    </row>
    <row r="8" spans="1:10" ht="16.5" customHeight="1">
      <c r="A8" s="1427" t="b">
        <v>1</v>
      </c>
      <c r="B8" s="1427" t="s">
        <v>5040</v>
      </c>
      <c r="C8" s="1427">
        <v>1001</v>
      </c>
      <c r="D8" s="1427" t="s">
        <v>5041</v>
      </c>
      <c r="E8" s="1427">
        <v>7</v>
      </c>
      <c r="F8" s="1428">
        <v>160001002</v>
      </c>
      <c r="G8" s="1428">
        <v>700</v>
      </c>
      <c r="H8" s="1428">
        <v>156101011</v>
      </c>
      <c r="I8" s="1428">
        <v>1</v>
      </c>
      <c r="J8" s="1428" t="s">
        <v>5076</v>
      </c>
    </row>
    <row r="9" spans="1:10" ht="16.5" customHeight="1">
      <c r="A9" s="1429" t="b">
        <v>1</v>
      </c>
      <c r="B9" s="1429" t="s">
        <v>5255</v>
      </c>
      <c r="C9" s="1433">
        <v>1002</v>
      </c>
      <c r="D9" s="1429" t="s">
        <v>5041</v>
      </c>
      <c r="E9" s="1429">
        <v>1</v>
      </c>
      <c r="F9" s="1430" t="s">
        <v>1657</v>
      </c>
      <c r="G9" s="1430">
        <v>100000</v>
      </c>
      <c r="H9" s="1429">
        <v>-1</v>
      </c>
      <c r="I9" s="1429">
        <v>-1</v>
      </c>
      <c r="J9" s="1432" t="s">
        <v>5256</v>
      </c>
    </row>
    <row r="10" spans="1:10" ht="16.5" customHeight="1">
      <c r="A10" s="1429" t="b">
        <v>1</v>
      </c>
      <c r="B10" s="1429" t="s">
        <v>5255</v>
      </c>
      <c r="C10" s="1433">
        <v>1002</v>
      </c>
      <c r="D10" s="1429" t="s">
        <v>5041</v>
      </c>
      <c r="E10" s="1429">
        <v>2</v>
      </c>
      <c r="F10" s="1430">
        <v>160002003</v>
      </c>
      <c r="G10" s="1430">
        <v>500</v>
      </c>
      <c r="H10" s="1429">
        <v>-1</v>
      </c>
      <c r="I10" s="1429">
        <v>-1</v>
      </c>
      <c r="J10" s="1432" t="s">
        <v>5257</v>
      </c>
    </row>
    <row r="11" spans="1:10" ht="16.5" customHeight="1">
      <c r="A11" s="1429" t="b">
        <v>1</v>
      </c>
      <c r="B11" s="1429" t="s">
        <v>5255</v>
      </c>
      <c r="C11" s="1433">
        <v>1002</v>
      </c>
      <c r="D11" s="1429" t="s">
        <v>5041</v>
      </c>
      <c r="E11" s="1429">
        <v>3</v>
      </c>
      <c r="F11" s="1430">
        <v>156103010</v>
      </c>
      <c r="G11" s="1430">
        <v>1</v>
      </c>
      <c r="H11" s="1429">
        <v>-1</v>
      </c>
      <c r="I11" s="1429">
        <v>-1</v>
      </c>
      <c r="J11" s="1432" t="s">
        <v>5258</v>
      </c>
    </row>
    <row r="12" spans="1:10" ht="16.5" customHeight="1">
      <c r="A12" s="1429" t="b">
        <v>1</v>
      </c>
      <c r="B12" s="1429" t="s">
        <v>5255</v>
      </c>
      <c r="C12" s="1433">
        <v>1002</v>
      </c>
      <c r="D12" s="1429" t="s">
        <v>5041</v>
      </c>
      <c r="E12" s="1429">
        <v>4</v>
      </c>
      <c r="F12" s="1431">
        <v>160004004</v>
      </c>
      <c r="G12" s="1431">
        <v>50</v>
      </c>
      <c r="H12" s="1429">
        <v>-1</v>
      </c>
      <c r="I12" s="1429">
        <v>-1</v>
      </c>
      <c r="J12" s="1433" t="s">
        <v>5259</v>
      </c>
    </row>
    <row r="13" spans="1:10" ht="16.5" customHeight="1">
      <c r="A13" s="1429" t="b">
        <v>1</v>
      </c>
      <c r="B13" s="1429" t="s">
        <v>5255</v>
      </c>
      <c r="C13" s="1433">
        <v>1002</v>
      </c>
      <c r="D13" s="1429" t="s">
        <v>5041</v>
      </c>
      <c r="E13" s="1429">
        <v>5</v>
      </c>
      <c r="F13" s="1430">
        <v>156102011</v>
      </c>
      <c r="G13" s="1430">
        <v>1</v>
      </c>
      <c r="H13" s="1429">
        <v>-1</v>
      </c>
      <c r="I13" s="1429">
        <v>-1</v>
      </c>
      <c r="J13" s="1432" t="s">
        <v>5260</v>
      </c>
    </row>
    <row r="14" spans="1:10" ht="16.5" customHeight="1">
      <c r="A14" s="1429" t="b">
        <v>1</v>
      </c>
      <c r="B14" s="1429" t="s">
        <v>5255</v>
      </c>
      <c r="C14" s="1433">
        <v>1002</v>
      </c>
      <c r="D14" s="1429" t="s">
        <v>5041</v>
      </c>
      <c r="E14" s="1429">
        <v>6</v>
      </c>
      <c r="F14" s="1431">
        <v>160000602</v>
      </c>
      <c r="G14" s="1431">
        <v>10</v>
      </c>
      <c r="H14" s="1429">
        <v>-1</v>
      </c>
      <c r="I14" s="1429">
        <v>-1</v>
      </c>
      <c r="J14" s="1433" t="s">
        <v>5261</v>
      </c>
    </row>
    <row r="15" spans="1:10" ht="16.5" customHeight="1">
      <c r="A15" s="1429" t="b">
        <v>1</v>
      </c>
      <c r="B15" s="1429" t="s">
        <v>5255</v>
      </c>
      <c r="C15" s="1433">
        <v>1002</v>
      </c>
      <c r="D15" s="1429" t="s">
        <v>5041</v>
      </c>
      <c r="E15" s="1429">
        <v>7</v>
      </c>
      <c r="F15" s="1430">
        <v>160000601</v>
      </c>
      <c r="G15" s="1430">
        <v>10</v>
      </c>
      <c r="H15" s="1430">
        <v>156101011</v>
      </c>
      <c r="I15" s="1430">
        <v>1</v>
      </c>
      <c r="J15" s="1432" t="s">
        <v>5262</v>
      </c>
    </row>
    <row r="17" spans="1:6" ht="75" customHeight="1">
      <c r="A17" s="38" t="s">
        <v>5030</v>
      </c>
      <c r="B17" s="30" t="s">
        <v>5031</v>
      </c>
      <c r="C17" s="38" t="s">
        <v>5032</v>
      </c>
      <c r="D17" s="329" t="s">
        <v>5033</v>
      </c>
      <c r="E17" s="329" t="s">
        <v>5034</v>
      </c>
      <c r="F17" s="1332" t="s">
        <v>5039</v>
      </c>
    </row>
    <row r="18" spans="1:6" ht="16.5" customHeight="1">
      <c r="A18" s="1424" t="b">
        <v>1</v>
      </c>
      <c r="B18" s="1425" t="s">
        <v>5040</v>
      </c>
      <c r="C18" s="1434">
        <v>1002</v>
      </c>
      <c r="D18" s="1425" t="s">
        <v>5041</v>
      </c>
      <c r="E18" s="1425">
        <v>1</v>
      </c>
      <c r="F18" s="1425" t="s">
        <v>5248</v>
      </c>
    </row>
    <row r="19" spans="1:6" ht="16.5" customHeight="1">
      <c r="A19" s="1424" t="b">
        <v>1</v>
      </c>
      <c r="B19" s="1425" t="s">
        <v>5040</v>
      </c>
      <c r="C19" s="1434">
        <v>1002</v>
      </c>
      <c r="D19" s="1425" t="s">
        <v>5041</v>
      </c>
      <c r="E19" s="1425">
        <v>2</v>
      </c>
      <c r="F19" s="1425" t="s">
        <v>5249</v>
      </c>
    </row>
    <row r="20" spans="1:6" ht="16.5" customHeight="1">
      <c r="A20" s="1424" t="b">
        <v>1</v>
      </c>
      <c r="B20" s="1425" t="s">
        <v>5040</v>
      </c>
      <c r="C20" s="1434">
        <v>1002</v>
      </c>
      <c r="D20" s="1425" t="s">
        <v>5041</v>
      </c>
      <c r="E20" s="1425">
        <v>3</v>
      </c>
      <c r="F20" s="1426" t="s">
        <v>5250</v>
      </c>
    </row>
    <row r="21" spans="1:6" ht="16.5" customHeight="1">
      <c r="A21" s="1424" t="b">
        <v>1</v>
      </c>
      <c r="B21" s="1425" t="s">
        <v>5040</v>
      </c>
      <c r="C21" s="1434">
        <v>1002</v>
      </c>
      <c r="D21" s="1425" t="s">
        <v>5041</v>
      </c>
      <c r="E21" s="1425">
        <v>4</v>
      </c>
      <c r="F21" s="1425" t="s">
        <v>5251</v>
      </c>
    </row>
    <row r="22" spans="1:6" ht="16.5" customHeight="1">
      <c r="A22" s="1424" t="b">
        <v>1</v>
      </c>
      <c r="B22" s="1425" t="s">
        <v>5040</v>
      </c>
      <c r="C22" s="1434">
        <v>1002</v>
      </c>
      <c r="D22" s="1425" t="s">
        <v>5041</v>
      </c>
      <c r="E22" s="1425">
        <v>5</v>
      </c>
      <c r="F22" s="1426" t="s">
        <v>5252</v>
      </c>
    </row>
    <row r="23" spans="1:6" ht="16.5" customHeight="1">
      <c r="A23" s="1424" t="b">
        <v>1</v>
      </c>
      <c r="B23" s="1425" t="s">
        <v>5040</v>
      </c>
      <c r="C23" s="1434">
        <v>1002</v>
      </c>
      <c r="D23" s="1425" t="s">
        <v>5041</v>
      </c>
      <c r="E23" s="1425">
        <v>6</v>
      </c>
      <c r="F23" s="1425" t="s">
        <v>5253</v>
      </c>
    </row>
    <row r="24" spans="1:6" ht="16.5" customHeight="1">
      <c r="A24" s="1424" t="b">
        <v>1</v>
      </c>
      <c r="B24" s="1425" t="s">
        <v>5040</v>
      </c>
      <c r="C24" s="1434">
        <v>1002</v>
      </c>
      <c r="D24" s="1425" t="s">
        <v>5041</v>
      </c>
      <c r="E24" s="1425">
        <v>7</v>
      </c>
      <c r="F24" s="1426" t="s">
        <v>5254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2"/>
  <sheetViews>
    <sheetView zoomScaleNormal="100" workbookViewId="0">
      <selection activeCell="E19" sqref="E19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5245</v>
      </c>
      <c r="C2" s="3"/>
      <c r="D2" s="47"/>
      <c r="E2" s="7"/>
      <c r="H2" s="67"/>
    </row>
    <row r="3" spans="2:8" customFormat="1">
      <c r="D3" s="48" t="s">
        <v>5244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/>
      <c r="F6" s="24"/>
    </row>
    <row r="7" spans="2:8">
      <c r="B7" s="20"/>
      <c r="C7" s="21"/>
      <c r="D7" s="29"/>
      <c r="E7" s="162"/>
      <c r="F7" s="24"/>
    </row>
    <row r="8" spans="2:8">
      <c r="B8" s="20"/>
      <c r="C8" s="21"/>
      <c r="E8" s="162"/>
      <c r="F8" s="24"/>
    </row>
    <row r="9" spans="2:8">
      <c r="B9" s="866"/>
      <c r="C9" s="1119"/>
      <c r="E9" s="162"/>
      <c r="F9" s="24"/>
    </row>
    <row r="10" spans="2:8">
      <c r="B10" s="866"/>
      <c r="C10" s="21"/>
      <c r="E10" s="606"/>
      <c r="F10" s="24"/>
    </row>
    <row r="11" spans="2:8">
      <c r="B11" s="20"/>
      <c r="C11" s="21"/>
      <c r="D11" s="26" t="s">
        <v>4222</v>
      </c>
      <c r="F11" s="24"/>
    </row>
    <row r="12" spans="2:8">
      <c r="B12" s="866"/>
      <c r="C12" s="1119"/>
      <c r="D12" s="26" t="s">
        <v>5080</v>
      </c>
      <c r="F12" s="24"/>
    </row>
    <row r="13" spans="2:8">
      <c r="B13" s="866"/>
      <c r="C13" s="1119"/>
      <c r="D13" s="26"/>
      <c r="E13" s="9" t="s">
        <v>5081</v>
      </c>
      <c r="F13" s="24"/>
    </row>
    <row r="14" spans="2:8">
      <c r="B14" s="866"/>
      <c r="C14" s="1119"/>
      <c r="D14" s="26"/>
      <c r="F14" s="24"/>
    </row>
    <row r="15" spans="2:8">
      <c r="B15" s="866"/>
      <c r="C15" s="1119"/>
      <c r="D15" s="26" t="s">
        <v>5084</v>
      </c>
      <c r="F15" s="24"/>
    </row>
    <row r="16" spans="2:8">
      <c r="B16" s="866"/>
      <c r="C16" s="1119"/>
      <c r="D16" s="26"/>
      <c r="E16" s="9" t="s">
        <v>5094</v>
      </c>
      <c r="F16" s="24"/>
    </row>
    <row r="17" spans="2:6">
      <c r="B17" s="866"/>
      <c r="C17" s="1119"/>
      <c r="F17" s="24"/>
    </row>
    <row r="18" spans="2:6">
      <c r="B18" s="866"/>
      <c r="C18" s="21"/>
      <c r="D18" s="26" t="s">
        <v>4055</v>
      </c>
      <c r="F18" s="24"/>
    </row>
    <row r="19" spans="2:6">
      <c r="B19" s="866"/>
      <c r="C19" s="1119"/>
      <c r="D19" s="26" t="s">
        <v>5077</v>
      </c>
      <c r="F19" s="24"/>
    </row>
    <row r="20" spans="2:6">
      <c r="B20" s="866"/>
      <c r="C20" s="1119"/>
      <c r="D20" s="26"/>
      <c r="E20" s="9" t="s">
        <v>5093</v>
      </c>
      <c r="F20" s="24"/>
    </row>
    <row r="21" spans="2:6">
      <c r="B21" s="866"/>
      <c r="C21" s="1119"/>
      <c r="D21" s="26"/>
      <c r="F21" s="24"/>
    </row>
    <row r="22" spans="2:6">
      <c r="B22" s="866"/>
      <c r="C22" s="1119"/>
      <c r="D22" s="26" t="s">
        <v>5078</v>
      </c>
      <c r="F22" s="24"/>
    </row>
    <row r="23" spans="2:6">
      <c r="B23" s="866"/>
      <c r="C23" s="1119"/>
      <c r="D23" s="26"/>
      <c r="E23" s="9" t="s">
        <v>5079</v>
      </c>
      <c r="F23" s="24"/>
    </row>
    <row r="24" spans="2:6">
      <c r="B24" s="866"/>
      <c r="C24" s="1119"/>
      <c r="D24" s="26"/>
      <c r="F24" s="24"/>
    </row>
    <row r="25" spans="2:6">
      <c r="B25" s="866"/>
      <c r="C25" s="21"/>
      <c r="D25" s="26" t="s">
        <v>5082</v>
      </c>
      <c r="E25" s="404"/>
      <c r="F25" s="24"/>
    </row>
    <row r="26" spans="2:6">
      <c r="B26" s="866"/>
      <c r="C26" s="1119"/>
      <c r="E26" s="9" t="s">
        <v>5083</v>
      </c>
      <c r="F26" s="24"/>
    </row>
    <row r="27" spans="2:6">
      <c r="B27" s="866"/>
      <c r="C27" s="1119"/>
      <c r="F27" s="24"/>
    </row>
    <row r="28" spans="2:6">
      <c r="B28" s="866"/>
      <c r="C28" s="1119"/>
      <c r="D28" s="26" t="s">
        <v>5065</v>
      </c>
      <c r="F28" s="24"/>
    </row>
    <row r="29" spans="2:6">
      <c r="B29" s="866"/>
      <c r="C29" s="1119"/>
      <c r="D29" s="26"/>
      <c r="E29" s="9" t="s">
        <v>5095</v>
      </c>
      <c r="F29" s="24"/>
    </row>
    <row r="30" spans="2:6">
      <c r="B30" s="866"/>
      <c r="C30" s="1119"/>
      <c r="D30" s="26"/>
      <c r="E30" s="9" t="s">
        <v>5096</v>
      </c>
      <c r="F30" s="24"/>
    </row>
    <row r="31" spans="2:6">
      <c r="B31" s="866"/>
      <c r="C31" s="1119"/>
      <c r="E31" s="9" t="s">
        <v>5097</v>
      </c>
      <c r="F31" s="24"/>
    </row>
    <row r="32" spans="2:6">
      <c r="B32" s="866"/>
      <c r="C32" s="1119"/>
      <c r="F32" s="24"/>
    </row>
    <row r="33" spans="2:8">
      <c r="B33" s="866"/>
      <c r="C33" s="1119"/>
      <c r="D33" s="26" t="s">
        <v>5239</v>
      </c>
      <c r="F33" s="24"/>
    </row>
    <row r="34" spans="2:8">
      <c r="B34" s="866"/>
      <c r="C34" s="1119"/>
      <c r="E34" s="9" t="s">
        <v>5243</v>
      </c>
      <c r="F34" s="24"/>
    </row>
    <row r="35" spans="2:8">
      <c r="B35" s="866"/>
      <c r="C35" s="1119"/>
      <c r="F35" s="24"/>
    </row>
    <row r="36" spans="2:8">
      <c r="B36" s="20"/>
      <c r="C36" s="21"/>
      <c r="F36" s="24"/>
      <c r="H36" s="19"/>
    </row>
    <row r="37" spans="2:8">
      <c r="B37" s="20"/>
      <c r="C37" s="21"/>
      <c r="D37" s="26" t="s">
        <v>502</v>
      </c>
      <c r="F37" s="24"/>
    </row>
    <row r="38" spans="2:8">
      <c r="B38" s="20"/>
      <c r="C38" s="21"/>
      <c r="D38" s="26"/>
      <c r="F38" s="24"/>
    </row>
    <row r="39" spans="2:8">
      <c r="B39" s="51"/>
      <c r="C39" s="49"/>
      <c r="D39" s="23"/>
      <c r="E39" s="7"/>
      <c r="F39" s="24"/>
    </row>
    <row r="40" spans="2:8">
      <c r="B40" s="51"/>
      <c r="C40" s="49"/>
      <c r="D40" s="23"/>
      <c r="F40" s="24"/>
    </row>
    <row r="41" spans="2:8">
      <c r="B41" s="51"/>
      <c r="C41" s="49"/>
      <c r="D41" s="23"/>
      <c r="F41" s="24"/>
    </row>
    <row r="42" spans="2:8">
      <c r="B42" s="52"/>
      <c r="C42" s="50"/>
      <c r="D42" s="27"/>
      <c r="E42" s="8"/>
      <c r="F42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133"/>
  <sheetViews>
    <sheetView topLeftCell="A31" zoomScaleNormal="100" workbookViewId="0">
      <selection activeCell="C51" sqref="C51"/>
    </sheetView>
  </sheetViews>
  <sheetFormatPr defaultRowHeight="13.5"/>
  <cols>
    <col min="1" max="1" width="19.125" style="67" customWidth="1"/>
    <col min="2" max="3" width="20.625" style="67" customWidth="1"/>
    <col min="4" max="4" width="15.625" style="924" customWidth="1"/>
    <col min="5" max="6" width="15.625" style="67" customWidth="1"/>
    <col min="7" max="8" width="10.625" style="67" customWidth="1"/>
    <col min="9" max="10" width="20.625" style="67" customWidth="1"/>
    <col min="11" max="12" width="30.625" style="67" customWidth="1"/>
    <col min="13" max="14" width="15.625" style="924" customWidth="1"/>
    <col min="15" max="15" width="9" style="67"/>
    <col min="16" max="16" width="13.625" style="67" customWidth="1"/>
    <col min="17" max="17" width="9.625" style="67" customWidth="1"/>
    <col min="18" max="16384" width="9" style="67"/>
  </cols>
  <sheetData>
    <row r="1" spans="1:22">
      <c r="A1" s="923" t="s">
        <v>5098</v>
      </c>
      <c r="L1" s="1376"/>
    </row>
    <row r="2" spans="1:22">
      <c r="A2" s="1377" t="s">
        <v>3847</v>
      </c>
      <c r="B2" s="1377" t="s">
        <v>3848</v>
      </c>
      <c r="C2" s="1378" t="s">
        <v>3911</v>
      </c>
      <c r="D2" s="1379" t="s">
        <v>5099</v>
      </c>
      <c r="E2" s="1380" t="s">
        <v>3851</v>
      </c>
      <c r="F2" s="1380" t="s">
        <v>3852</v>
      </c>
      <c r="G2" s="1380" t="s">
        <v>3853</v>
      </c>
      <c r="H2" s="1381" t="s">
        <v>3854</v>
      </c>
      <c r="I2" s="1377" t="s">
        <v>3855</v>
      </c>
      <c r="J2" s="1377" t="s">
        <v>5100</v>
      </c>
      <c r="K2" s="1377" t="s">
        <v>3857</v>
      </c>
      <c r="L2" s="1382"/>
      <c r="M2" s="1383" t="s">
        <v>1805</v>
      </c>
      <c r="N2" s="1383" t="s">
        <v>3858</v>
      </c>
      <c r="P2" s="1383" t="s">
        <v>3859</v>
      </c>
      <c r="Q2" s="1383" t="s">
        <v>3860</v>
      </c>
      <c r="R2" s="1383" t="s">
        <v>3861</v>
      </c>
    </row>
    <row r="3" spans="1:22">
      <c r="A3" s="2024" t="s">
        <v>5101</v>
      </c>
      <c r="B3" s="2024" t="s">
        <v>5102</v>
      </c>
      <c r="C3" s="1384"/>
      <c r="D3" s="1385"/>
      <c r="E3" s="1386"/>
      <c r="F3" s="2025">
        <f>SUM(E3:E7)</f>
        <v>7196.2056370277496</v>
      </c>
      <c r="G3" s="2025">
        <v>5500</v>
      </c>
      <c r="H3" s="2024">
        <f>1-G3/F3</f>
        <v>0.23570833333333341</v>
      </c>
      <c r="I3" s="2022" t="s">
        <v>5103</v>
      </c>
      <c r="J3" s="2022" t="s">
        <v>5104</v>
      </c>
      <c r="K3" s="2023" t="s">
        <v>5105</v>
      </c>
      <c r="L3" s="1387"/>
      <c r="M3" s="1388" t="s">
        <v>3690</v>
      </c>
      <c r="N3" s="1389">
        <v>11</v>
      </c>
      <c r="P3" s="1390" t="s">
        <v>5106</v>
      </c>
      <c r="Q3" s="1391">
        <v>300</v>
      </c>
      <c r="R3" s="1392">
        <v>3300</v>
      </c>
    </row>
    <row r="4" spans="1:22">
      <c r="A4" s="2024"/>
      <c r="B4" s="2024"/>
      <c r="C4" s="1384" t="s">
        <v>5107</v>
      </c>
      <c r="D4" s="1385">
        <v>2</v>
      </c>
      <c r="E4" s="1392"/>
      <c r="F4" s="2025"/>
      <c r="G4" s="2025"/>
      <c r="H4" s="2024"/>
      <c r="I4" s="2022"/>
      <c r="J4" s="2022"/>
      <c r="K4" s="2023"/>
      <c r="L4" s="1387"/>
      <c r="M4" s="1388" t="s">
        <v>5108</v>
      </c>
      <c r="N4" s="1389">
        <f>R4/Q4</f>
        <v>27.5</v>
      </c>
      <c r="P4" s="1390" t="s">
        <v>5109</v>
      </c>
      <c r="Q4" s="1391">
        <v>20</v>
      </c>
      <c r="R4" s="1392">
        <v>550</v>
      </c>
      <c r="S4" s="939"/>
    </row>
    <row r="5" spans="1:22">
      <c r="A5" s="2024"/>
      <c r="B5" s="2024"/>
      <c r="C5" s="1384" t="s">
        <v>5110</v>
      </c>
      <c r="D5" s="1385">
        <v>500</v>
      </c>
      <c r="E5" s="1386">
        <f>D5*$N$22</f>
        <v>7196.2056370277496</v>
      </c>
      <c r="F5" s="2025"/>
      <c r="G5" s="2025"/>
      <c r="H5" s="2024"/>
      <c r="I5" s="2022"/>
      <c r="J5" s="2022"/>
      <c r="K5" s="2023"/>
      <c r="L5" s="1387"/>
      <c r="M5" s="1393" t="s">
        <v>3957</v>
      </c>
      <c r="N5" s="1394">
        <f>R5/Q5</f>
        <v>1.8333333333333333E-2</v>
      </c>
      <c r="P5" s="1390" t="s">
        <v>5111</v>
      </c>
      <c r="Q5" s="1391">
        <v>30000</v>
      </c>
      <c r="R5" s="1392">
        <v>550</v>
      </c>
    </row>
    <row r="6" spans="1:22">
      <c r="A6" s="2024"/>
      <c r="B6" s="2024"/>
      <c r="C6" s="1384"/>
      <c r="D6" s="1385"/>
      <c r="E6" s="1386"/>
      <c r="F6" s="2025"/>
      <c r="G6" s="2025"/>
      <c r="H6" s="2024"/>
      <c r="I6" s="2022"/>
      <c r="J6" s="2022"/>
      <c r="K6" s="2023"/>
      <c r="L6" s="1387"/>
      <c r="M6" s="1393" t="s">
        <v>3873</v>
      </c>
      <c r="N6" s="1389">
        <v>399325.59436305572</v>
      </c>
      <c r="P6" s="1390" t="s">
        <v>3874</v>
      </c>
      <c r="Q6" s="1391">
        <v>100</v>
      </c>
      <c r="R6" s="1392">
        <v>32371.24304639372</v>
      </c>
      <c r="S6" s="67" t="s">
        <v>3875</v>
      </c>
    </row>
    <row r="7" spans="1:22">
      <c r="A7" s="2024"/>
      <c r="B7" s="2024"/>
      <c r="C7" s="1384"/>
      <c r="D7" s="1395"/>
      <c r="E7" s="1386"/>
      <c r="F7" s="2025"/>
      <c r="G7" s="2025"/>
      <c r="H7" s="2024"/>
      <c r="I7" s="2022"/>
      <c r="J7" s="2022"/>
      <c r="K7" s="2023"/>
      <c r="L7" s="1387"/>
      <c r="M7" s="1393" t="s">
        <v>3876</v>
      </c>
      <c r="N7" s="1389">
        <v>141071.64470229481</v>
      </c>
      <c r="P7" s="1390" t="s">
        <v>3877</v>
      </c>
      <c r="Q7" s="1391">
        <v>100</v>
      </c>
      <c r="R7" s="1392">
        <v>11000</v>
      </c>
      <c r="S7" s="67" t="s">
        <v>5112</v>
      </c>
    </row>
    <row r="8" spans="1:22">
      <c r="A8" s="2024"/>
      <c r="B8" s="2024" t="s">
        <v>5113</v>
      </c>
      <c r="C8" s="1384"/>
      <c r="D8" s="1385"/>
      <c r="E8" s="1386"/>
      <c r="F8" s="2025">
        <f>SUM(E8:E12)</f>
        <v>7196.2056370277496</v>
      </c>
      <c r="G8" s="2025">
        <v>5500</v>
      </c>
      <c r="H8" s="2024">
        <f>1-G8/F8</f>
        <v>0.23570833333333341</v>
      </c>
      <c r="I8" s="2022" t="s">
        <v>5103</v>
      </c>
      <c r="J8" s="2022" t="s">
        <v>5104</v>
      </c>
      <c r="K8" s="2023"/>
      <c r="L8" s="1387"/>
      <c r="M8" s="1393" t="s">
        <v>3880</v>
      </c>
      <c r="N8" s="1389">
        <v>73358.876990567675</v>
      </c>
      <c r="P8" s="1390" t="s">
        <v>3326</v>
      </c>
      <c r="Q8" s="1391">
        <v>90</v>
      </c>
      <c r="R8" s="1392">
        <f>1500*N3+(60*6*N4)</f>
        <v>26400</v>
      </c>
      <c r="S8" s="67" t="s">
        <v>5114</v>
      </c>
    </row>
    <row r="9" spans="1:22">
      <c r="A9" s="2024"/>
      <c r="B9" s="2024"/>
      <c r="C9" s="1384" t="s">
        <v>5107</v>
      </c>
      <c r="D9" s="1385">
        <v>2</v>
      </c>
      <c r="E9" s="1392"/>
      <c r="F9" s="2025"/>
      <c r="G9" s="2025"/>
      <c r="H9" s="2024"/>
      <c r="I9" s="2022"/>
      <c r="J9" s="2022"/>
      <c r="K9" s="2023"/>
      <c r="L9" s="1387"/>
      <c r="M9" s="1393" t="s">
        <v>3883</v>
      </c>
      <c r="N9" s="1389">
        <v>18135.720562123603</v>
      </c>
      <c r="P9" s="1390" t="s">
        <v>3884</v>
      </c>
      <c r="Q9" s="1391">
        <v>5000</v>
      </c>
      <c r="R9" s="1392">
        <v>71962.056370277496</v>
      </c>
      <c r="S9" s="943" t="s">
        <v>5115</v>
      </c>
    </row>
    <row r="10" spans="1:22">
      <c r="A10" s="2024"/>
      <c r="B10" s="2024"/>
      <c r="C10" s="1384" t="s">
        <v>5116</v>
      </c>
      <c r="D10" s="1385">
        <v>500</v>
      </c>
      <c r="E10" s="1386">
        <f>D10*$N$22</f>
        <v>7196.2056370277496</v>
      </c>
      <c r="F10" s="2025"/>
      <c r="G10" s="2025"/>
      <c r="H10" s="2024"/>
      <c r="I10" s="2022"/>
      <c r="J10" s="2022"/>
      <c r="K10" s="2023"/>
      <c r="L10" s="1387"/>
      <c r="M10" s="1393" t="s">
        <v>3887</v>
      </c>
      <c r="N10" s="1389">
        <v>3000</v>
      </c>
      <c r="P10" s="1390" t="s">
        <v>3888</v>
      </c>
      <c r="Q10" s="1391">
        <v>50</v>
      </c>
      <c r="R10" s="1392">
        <v>77961.624939025845</v>
      </c>
      <c r="S10" s="943" t="s">
        <v>5117</v>
      </c>
    </row>
    <row r="11" spans="1:22">
      <c r="A11" s="2024"/>
      <c r="B11" s="2024"/>
      <c r="C11" s="1384"/>
      <c r="D11" s="1385"/>
      <c r="E11" s="1386"/>
      <c r="F11" s="2025"/>
      <c r="G11" s="2025"/>
      <c r="H11" s="2024"/>
      <c r="I11" s="2022"/>
      <c r="J11" s="2022"/>
      <c r="K11" s="2023"/>
      <c r="L11" s="1387"/>
      <c r="M11" s="1393" t="s">
        <v>3891</v>
      </c>
      <c r="N11" s="1389">
        <v>29180.351847812417</v>
      </c>
      <c r="P11" s="1390" t="s">
        <v>3785</v>
      </c>
      <c r="Q11" s="1391">
        <v>50</v>
      </c>
      <c r="R11" s="1392">
        <v>77961.624939025845</v>
      </c>
      <c r="S11" s="943" t="s">
        <v>5117</v>
      </c>
    </row>
    <row r="12" spans="1:22">
      <c r="A12" s="2024"/>
      <c r="B12" s="2024"/>
      <c r="C12" s="1384"/>
      <c r="D12" s="1385"/>
      <c r="E12" s="1386"/>
      <c r="F12" s="2025"/>
      <c r="G12" s="2025"/>
      <c r="H12" s="2024"/>
      <c r="I12" s="2022"/>
      <c r="J12" s="2022"/>
      <c r="K12" s="2023"/>
      <c r="L12" s="1387"/>
      <c r="M12" s="1393" t="s">
        <v>3893</v>
      </c>
      <c r="N12" s="1389">
        <v>97782.744984599325</v>
      </c>
      <c r="P12" s="1390" t="s">
        <v>3894</v>
      </c>
      <c r="Q12" s="1391">
        <v>50</v>
      </c>
      <c r="R12" s="1392">
        <v>77961.624939025845</v>
      </c>
      <c r="S12" s="943" t="s">
        <v>5117</v>
      </c>
    </row>
    <row r="13" spans="1:22">
      <c r="A13" s="2024"/>
      <c r="B13" s="2024" t="s">
        <v>5118</v>
      </c>
      <c r="C13" s="1384"/>
      <c r="D13" s="1385"/>
      <c r="E13" s="1386"/>
      <c r="F13" s="2025">
        <f>SUM(E13:E17)</f>
        <v>7196.2056370277496</v>
      </c>
      <c r="G13" s="2025">
        <v>5500</v>
      </c>
      <c r="H13" s="2024">
        <f>1-G13/F13</f>
        <v>0.23570833333333341</v>
      </c>
      <c r="I13" s="2022" t="s">
        <v>5103</v>
      </c>
      <c r="J13" s="2022" t="s">
        <v>5104</v>
      </c>
      <c r="K13" s="2023"/>
      <c r="L13" s="1387"/>
      <c r="M13" s="1393" t="s">
        <v>3897</v>
      </c>
      <c r="N13" s="1389">
        <v>143654.18419890243</v>
      </c>
      <c r="P13" s="1390" t="s">
        <v>3898</v>
      </c>
      <c r="Q13" s="1391">
        <v>100</v>
      </c>
      <c r="R13" s="1392">
        <v>148500</v>
      </c>
      <c r="S13" s="67" t="s">
        <v>3899</v>
      </c>
    </row>
    <row r="14" spans="1:22">
      <c r="A14" s="2024"/>
      <c r="B14" s="2024"/>
      <c r="C14" s="1384" t="s">
        <v>5107</v>
      </c>
      <c r="D14" s="1385">
        <v>2</v>
      </c>
      <c r="E14" s="1392"/>
      <c r="F14" s="2025"/>
      <c r="G14" s="2025"/>
      <c r="H14" s="2024"/>
      <c r="I14" s="2022"/>
      <c r="J14" s="2022"/>
      <c r="K14" s="2023"/>
      <c r="L14" s="1387"/>
      <c r="M14" s="1396" t="s">
        <v>5119</v>
      </c>
      <c r="N14" s="1397">
        <f>R7/Q7</f>
        <v>110</v>
      </c>
      <c r="P14" s="1398" t="s">
        <v>3345</v>
      </c>
      <c r="Q14" s="1398">
        <v>50</v>
      </c>
      <c r="R14" s="1399">
        <v>165000.00000000003</v>
      </c>
      <c r="S14" s="67" t="s">
        <v>3902</v>
      </c>
      <c r="V14" s="939"/>
    </row>
    <row r="15" spans="1:22">
      <c r="A15" s="2024"/>
      <c r="B15" s="2024"/>
      <c r="C15" s="1384" t="s">
        <v>5120</v>
      </c>
      <c r="D15" s="1385">
        <v>500</v>
      </c>
      <c r="E15" s="1386">
        <f>D15*$N$22</f>
        <v>7196.2056370277496</v>
      </c>
      <c r="F15" s="2025"/>
      <c r="G15" s="2025"/>
      <c r="H15" s="2024"/>
      <c r="I15" s="2022"/>
      <c r="J15" s="2022"/>
      <c r="K15" s="2023"/>
      <c r="L15" s="1387"/>
      <c r="M15" s="1396" t="s">
        <v>5121</v>
      </c>
      <c r="N15" s="1397">
        <f>R6/Q6</f>
        <v>323.71243046393721</v>
      </c>
      <c r="P15" s="1398" t="s">
        <v>3904</v>
      </c>
      <c r="Q15" s="1398">
        <v>5</v>
      </c>
      <c r="R15" s="1399">
        <v>15000</v>
      </c>
    </row>
    <row r="16" spans="1:22">
      <c r="A16" s="2024"/>
      <c r="B16" s="2024"/>
      <c r="C16" s="1384"/>
      <c r="D16" s="1385"/>
      <c r="E16" s="1386"/>
      <c r="F16" s="2025"/>
      <c r="G16" s="2025"/>
      <c r="H16" s="2024"/>
      <c r="I16" s="2022"/>
      <c r="J16" s="2022"/>
      <c r="K16" s="2023"/>
      <c r="L16" s="1387"/>
      <c r="M16" s="1396" t="s">
        <v>3906</v>
      </c>
      <c r="N16" s="1397">
        <v>110</v>
      </c>
    </row>
    <row r="17" spans="1:14">
      <c r="A17" s="2024"/>
      <c r="B17" s="2024"/>
      <c r="C17" s="1384"/>
      <c r="D17" s="1385"/>
      <c r="E17" s="1386"/>
      <c r="F17" s="2025"/>
      <c r="G17" s="2025"/>
      <c r="H17" s="2024"/>
      <c r="I17" s="2022"/>
      <c r="J17" s="2022"/>
      <c r="K17" s="2023"/>
      <c r="L17" s="1387"/>
      <c r="M17" s="1396" t="s">
        <v>3908</v>
      </c>
      <c r="N17" s="1397">
        <v>110</v>
      </c>
    </row>
    <row r="18" spans="1:14">
      <c r="E18" s="948"/>
      <c r="L18" s="1376"/>
      <c r="M18" s="1400" t="s">
        <v>3900</v>
      </c>
      <c r="N18" s="1397">
        <f>R8/Q8</f>
        <v>293.33333333333331</v>
      </c>
    </row>
    <row r="19" spans="1:14">
      <c r="A19" s="923" t="s">
        <v>5122</v>
      </c>
      <c r="E19" s="948"/>
      <c r="L19" s="1376"/>
      <c r="M19" s="1400" t="s">
        <v>3888</v>
      </c>
      <c r="N19" s="1397">
        <f>R10/Q10</f>
        <v>1559.2324987805168</v>
      </c>
    </row>
    <row r="20" spans="1:14">
      <c r="A20" s="1377" t="s">
        <v>3847</v>
      </c>
      <c r="B20" s="1377" t="s">
        <v>3848</v>
      </c>
      <c r="C20" s="1378" t="s">
        <v>5123</v>
      </c>
      <c r="D20" s="1379" t="s">
        <v>3850</v>
      </c>
      <c r="E20" s="1401" t="s">
        <v>3851</v>
      </c>
      <c r="F20" s="1380" t="s">
        <v>3852</v>
      </c>
      <c r="G20" s="1380" t="s">
        <v>3853</v>
      </c>
      <c r="H20" s="1381" t="s">
        <v>3854</v>
      </c>
      <c r="I20" s="1377" t="s">
        <v>3855</v>
      </c>
      <c r="J20" s="1377" t="s">
        <v>5124</v>
      </c>
      <c r="K20" s="1377" t="s">
        <v>3857</v>
      </c>
      <c r="L20" s="1382"/>
      <c r="M20" s="1400" t="s">
        <v>3785</v>
      </c>
      <c r="N20" s="1397">
        <f>R11/Q11</f>
        <v>1559.2324987805168</v>
      </c>
    </row>
    <row r="21" spans="1:14">
      <c r="A21" s="2024" t="s">
        <v>5125</v>
      </c>
      <c r="B21" s="2024" t="s">
        <v>5126</v>
      </c>
      <c r="C21" s="1396" t="s">
        <v>3690</v>
      </c>
      <c r="D21" s="1385">
        <v>1000</v>
      </c>
      <c r="E21" s="1389">
        <f>D21*11</f>
        <v>11000</v>
      </c>
      <c r="F21" s="2025">
        <f>SUM(E21:E25)</f>
        <v>47684.649975610337</v>
      </c>
      <c r="G21" s="2025">
        <v>5500</v>
      </c>
      <c r="H21" s="2024">
        <f>1-G21/F21</f>
        <v>0.88465889960787947</v>
      </c>
      <c r="I21" s="2022" t="s">
        <v>3915</v>
      </c>
      <c r="J21" s="2022" t="s">
        <v>5127</v>
      </c>
      <c r="K21" s="2023" t="s">
        <v>5128</v>
      </c>
      <c r="L21" s="1387"/>
      <c r="M21" s="1400" t="s">
        <v>3894</v>
      </c>
      <c r="N21" s="1397">
        <f>R12/Q12</f>
        <v>1559.2324987805168</v>
      </c>
    </row>
    <row r="22" spans="1:14">
      <c r="A22" s="2024"/>
      <c r="B22" s="2024"/>
      <c r="C22" s="1396" t="s">
        <v>5129</v>
      </c>
      <c r="D22" s="1402">
        <v>300000</v>
      </c>
      <c r="E22" s="1389">
        <f>D22*N5</f>
        <v>5500</v>
      </c>
      <c r="F22" s="2025"/>
      <c r="G22" s="2025"/>
      <c r="H22" s="2024"/>
      <c r="I22" s="2022"/>
      <c r="J22" s="2022"/>
      <c r="K22" s="2023"/>
      <c r="L22" s="1387"/>
      <c r="M22" s="1400" t="s">
        <v>5130</v>
      </c>
      <c r="N22" s="1403">
        <f>R9/Q9</f>
        <v>14.392411274055499</v>
      </c>
    </row>
    <row r="23" spans="1:14">
      <c r="A23" s="2024"/>
      <c r="B23" s="2024"/>
      <c r="C23" s="1396" t="s">
        <v>5131</v>
      </c>
      <c r="D23" s="1385">
        <v>20</v>
      </c>
      <c r="E23" s="1389">
        <f>D23*N19</f>
        <v>31184.649975610337</v>
      </c>
      <c r="F23" s="2025"/>
      <c r="G23" s="2025"/>
      <c r="H23" s="2024"/>
      <c r="I23" s="2022"/>
      <c r="J23" s="2022"/>
      <c r="K23" s="2023"/>
      <c r="L23" s="1387"/>
      <c r="N23" s="952"/>
    </row>
    <row r="24" spans="1:14">
      <c r="A24" s="2024"/>
      <c r="B24" s="2024"/>
      <c r="C24" s="1396"/>
      <c r="D24" s="1385"/>
      <c r="E24" s="1389"/>
      <c r="F24" s="2025"/>
      <c r="G24" s="2025"/>
      <c r="H24" s="2024"/>
      <c r="I24" s="2022"/>
      <c r="J24" s="2022"/>
      <c r="K24" s="2023"/>
      <c r="L24" s="1387"/>
      <c r="M24" s="924" t="s">
        <v>5132</v>
      </c>
    </row>
    <row r="25" spans="1:14">
      <c r="A25" s="2024"/>
      <c r="B25" s="2024"/>
      <c r="C25" s="1396"/>
      <c r="D25" s="1395"/>
      <c r="E25" s="1389"/>
      <c r="F25" s="2025"/>
      <c r="G25" s="2025"/>
      <c r="H25" s="2024"/>
      <c r="I25" s="2022"/>
      <c r="J25" s="2022"/>
      <c r="K25" s="2023"/>
      <c r="L25" s="1387"/>
      <c r="M25" s="1404" t="s">
        <v>1805</v>
      </c>
      <c r="N25" s="1404" t="s">
        <v>3858</v>
      </c>
    </row>
    <row r="26" spans="1:14">
      <c r="A26" s="2024"/>
      <c r="B26" s="2024" t="s">
        <v>5133</v>
      </c>
      <c r="C26" s="1396" t="s">
        <v>3690</v>
      </c>
      <c r="D26" s="1385">
        <v>2000</v>
      </c>
      <c r="E26" s="1389">
        <f>D26*11</f>
        <v>22000</v>
      </c>
      <c r="F26" s="2025">
        <f>SUM(E26:E30)</f>
        <v>89527.370362291491</v>
      </c>
      <c r="G26" s="2025">
        <v>11000</v>
      </c>
      <c r="H26" s="2024">
        <f>1-G26/F26</f>
        <v>0.87713254666716822</v>
      </c>
      <c r="I26" s="2022" t="s">
        <v>3915</v>
      </c>
      <c r="J26" s="2022" t="s">
        <v>5127</v>
      </c>
      <c r="K26" s="2023"/>
      <c r="L26" s="1387"/>
      <c r="M26" s="1397" t="s">
        <v>5134</v>
      </c>
      <c r="N26" s="1397">
        <v>249514.79034624758</v>
      </c>
    </row>
    <row r="27" spans="1:14">
      <c r="A27" s="2024"/>
      <c r="B27" s="2024"/>
      <c r="C27" s="1396" t="s">
        <v>5129</v>
      </c>
      <c r="D27" s="1385">
        <v>500000</v>
      </c>
      <c r="E27" s="1389">
        <f>D27*N5</f>
        <v>9166.6666666666661</v>
      </c>
      <c r="F27" s="2025"/>
      <c r="G27" s="2025"/>
      <c r="H27" s="2024"/>
      <c r="I27" s="2022"/>
      <c r="J27" s="2022"/>
      <c r="K27" s="2023"/>
      <c r="L27" s="1387"/>
      <c r="M27" s="1397" t="s">
        <v>5135</v>
      </c>
      <c r="N27" s="1397">
        <v>49902.958069249515</v>
      </c>
    </row>
    <row r="28" spans="1:14">
      <c r="A28" s="2024"/>
      <c r="B28" s="2024"/>
      <c r="C28" s="1396" t="s">
        <v>5136</v>
      </c>
      <c r="D28" s="1385">
        <v>2</v>
      </c>
      <c r="E28" s="1389">
        <f>N11*D28</f>
        <v>58360.703695624834</v>
      </c>
      <c r="F28" s="2025"/>
      <c r="G28" s="2025"/>
      <c r="H28" s="2024"/>
      <c r="I28" s="2022"/>
      <c r="J28" s="2022"/>
      <c r="K28" s="2023"/>
      <c r="L28" s="1387"/>
      <c r="M28" s="1397" t="s">
        <v>5137</v>
      </c>
      <c r="N28" s="1397">
        <v>9980.5916138499033</v>
      </c>
    </row>
    <row r="29" spans="1:14">
      <c r="A29" s="2024"/>
      <c r="B29" s="2024"/>
      <c r="C29" s="1396"/>
      <c r="D29" s="1385"/>
      <c r="E29" s="1389"/>
      <c r="F29" s="2025"/>
      <c r="G29" s="2025"/>
      <c r="H29" s="2024"/>
      <c r="I29" s="2022"/>
      <c r="J29" s="2022"/>
      <c r="K29" s="2023"/>
      <c r="L29" s="1387"/>
      <c r="M29" s="1397" t="s">
        <v>5138</v>
      </c>
      <c r="N29" s="1397">
        <v>3029.1656637442529</v>
      </c>
    </row>
    <row r="30" spans="1:14">
      <c r="A30" s="2024"/>
      <c r="B30" s="2024"/>
      <c r="C30" s="1396"/>
      <c r="D30" s="1395"/>
      <c r="E30" s="1389"/>
      <c r="F30" s="2025"/>
      <c r="G30" s="2025"/>
      <c r="H30" s="2024"/>
      <c r="I30" s="2022"/>
      <c r="J30" s="2022"/>
      <c r="K30" s="2023"/>
      <c r="L30" s="1387"/>
      <c r="M30" s="1397" t="s">
        <v>5139</v>
      </c>
      <c r="N30" s="1397">
        <v>2700</v>
      </c>
    </row>
    <row r="31" spans="1:14">
      <c r="A31" s="2024"/>
      <c r="B31" s="2024" t="s">
        <v>5140</v>
      </c>
      <c r="C31" s="1396" t="s">
        <v>3690</v>
      </c>
      <c r="D31" s="1385">
        <v>6000</v>
      </c>
      <c r="E31" s="1389">
        <f>D31*11</f>
        <v>66000</v>
      </c>
      <c r="F31" s="2025">
        <f>SUM(E31:E35)</f>
        <v>304742.72379136516</v>
      </c>
      <c r="G31" s="2025">
        <v>33000</v>
      </c>
      <c r="H31" s="2024">
        <f>1-G31/F31</f>
        <v>0.89171193461343257</v>
      </c>
      <c r="I31" s="2022" t="s">
        <v>3915</v>
      </c>
      <c r="J31" s="2022" t="s">
        <v>5141</v>
      </c>
      <c r="K31" s="2023"/>
      <c r="L31" s="1387"/>
      <c r="M31" s="1397" t="s">
        <v>5142</v>
      </c>
      <c r="N31" s="1397">
        <v>55004</v>
      </c>
    </row>
    <row r="32" spans="1:14">
      <c r="A32" s="2024"/>
      <c r="B32" s="2024"/>
      <c r="C32" s="1396" t="s">
        <v>5143</v>
      </c>
      <c r="D32" s="1385">
        <v>3000</v>
      </c>
      <c r="E32" s="1389">
        <f>D32*N22</f>
        <v>43177.233822166498</v>
      </c>
      <c r="F32" s="2025"/>
      <c r="G32" s="2025"/>
      <c r="H32" s="2024"/>
      <c r="I32" s="2022"/>
      <c r="J32" s="2022"/>
      <c r="K32" s="2023"/>
      <c r="L32" s="1387"/>
      <c r="M32" s="67"/>
      <c r="N32" s="67"/>
    </row>
    <row r="33" spans="1:13">
      <c r="A33" s="2024"/>
      <c r="B33" s="2024"/>
      <c r="C33" s="1396" t="s">
        <v>5144</v>
      </c>
      <c r="D33" s="1395">
        <v>2</v>
      </c>
      <c r="E33" s="1389">
        <f>D33*N12</f>
        <v>195565.48996919865</v>
      </c>
      <c r="F33" s="2025"/>
      <c r="G33" s="2025"/>
      <c r="H33" s="2024"/>
      <c r="I33" s="2022"/>
      <c r="J33" s="2022"/>
      <c r="K33" s="2023"/>
      <c r="L33" s="1387"/>
    </row>
    <row r="34" spans="1:13">
      <c r="A34" s="2024"/>
      <c r="B34" s="2024"/>
      <c r="C34" s="1396"/>
      <c r="D34" s="1385"/>
      <c r="E34" s="1389"/>
      <c r="F34" s="2025"/>
      <c r="G34" s="2025"/>
      <c r="H34" s="2024"/>
      <c r="I34" s="2022"/>
      <c r="J34" s="2022"/>
      <c r="K34" s="2023"/>
      <c r="L34" s="1387"/>
    </row>
    <row r="35" spans="1:13">
      <c r="A35" s="2024"/>
      <c r="B35" s="2024"/>
      <c r="C35" s="1396"/>
      <c r="D35" s="1395"/>
      <c r="E35" s="1389"/>
      <c r="F35" s="2025"/>
      <c r="G35" s="2025"/>
      <c r="H35" s="2024"/>
      <c r="I35" s="2022"/>
      <c r="J35" s="2022"/>
      <c r="K35" s="2023"/>
      <c r="L35" s="1387"/>
    </row>
    <row r="36" spans="1:13">
      <c r="A36" s="2024"/>
      <c r="B36" s="2024" t="s">
        <v>5145</v>
      </c>
      <c r="C36" s="1396" t="s">
        <v>3690</v>
      </c>
      <c r="D36" s="1385">
        <v>10000</v>
      </c>
      <c r="E36" s="1389">
        <f>D36*11</f>
        <v>110000</v>
      </c>
      <c r="F36" s="2025">
        <f>SUM(E36:E40)</f>
        <v>470645.70173113816</v>
      </c>
      <c r="G36" s="2025">
        <v>55000</v>
      </c>
      <c r="H36" s="2024">
        <f>1-G36/F36</f>
        <v>0.88313927058571251</v>
      </c>
      <c r="I36" s="2022" t="s">
        <v>3915</v>
      </c>
      <c r="J36" s="2022" t="s">
        <v>5141</v>
      </c>
      <c r="K36" s="2023"/>
      <c r="L36" s="1387"/>
    </row>
    <row r="37" spans="1:13">
      <c r="A37" s="2024"/>
      <c r="B37" s="2024"/>
      <c r="C37" s="1396" t="s">
        <v>5146</v>
      </c>
      <c r="D37" s="1385">
        <v>1000000</v>
      </c>
      <c r="E37" s="1389">
        <f>D37*N5</f>
        <v>18333.333333333332</v>
      </c>
      <c r="F37" s="2025"/>
      <c r="G37" s="2025"/>
      <c r="H37" s="2024"/>
      <c r="I37" s="2022"/>
      <c r="J37" s="2022"/>
      <c r="K37" s="2023"/>
      <c r="L37" s="1387"/>
    </row>
    <row r="38" spans="1:13">
      <c r="A38" s="2024"/>
      <c r="B38" s="2024"/>
      <c r="C38" s="1396" t="s">
        <v>5147</v>
      </c>
      <c r="D38" s="1385">
        <v>1</v>
      </c>
      <c r="E38" s="1389">
        <f>D38*N31</f>
        <v>55004</v>
      </c>
      <c r="F38" s="2025"/>
      <c r="G38" s="2025"/>
      <c r="H38" s="2024"/>
      <c r="I38" s="2022"/>
      <c r="J38" s="2022"/>
      <c r="K38" s="2023"/>
      <c r="L38" s="1387"/>
      <c r="M38" s="956"/>
    </row>
    <row r="39" spans="1:13">
      <c r="A39" s="2024"/>
      <c r="B39" s="2024"/>
      <c r="C39" s="1396" t="s">
        <v>5148</v>
      </c>
      <c r="D39" s="1385">
        <v>2</v>
      </c>
      <c r="E39" s="1389">
        <f>D39*N13</f>
        <v>287308.36839780485</v>
      </c>
      <c r="F39" s="2025"/>
      <c r="G39" s="2025"/>
      <c r="H39" s="2024"/>
      <c r="I39" s="2022"/>
      <c r="J39" s="2022"/>
      <c r="K39" s="2023"/>
      <c r="L39" s="1387"/>
    </row>
    <row r="40" spans="1:13">
      <c r="A40" s="2024"/>
      <c r="B40" s="2024"/>
      <c r="C40" s="1396"/>
      <c r="D40" s="1385"/>
      <c r="E40" s="1389"/>
      <c r="F40" s="2025"/>
      <c r="G40" s="2025"/>
      <c r="H40" s="2024"/>
      <c r="I40" s="2022"/>
      <c r="J40" s="2022"/>
      <c r="K40" s="2023"/>
      <c r="L40" s="1387"/>
    </row>
    <row r="41" spans="1:13">
      <c r="A41" s="2024"/>
      <c r="B41" s="2024" t="s">
        <v>5149</v>
      </c>
      <c r="C41" s="1396" t="s">
        <v>3690</v>
      </c>
      <c r="D41" s="1385">
        <v>20000</v>
      </c>
      <c r="E41" s="1389">
        <f>D41*11</f>
        <v>220000</v>
      </c>
      <c r="F41" s="2025">
        <f>SUM(E41:E45)</f>
        <v>707969.62493902585</v>
      </c>
      <c r="G41" s="2025">
        <v>110000</v>
      </c>
      <c r="H41" s="2024">
        <f>1-G41/F41</f>
        <v>0.84462610241297598</v>
      </c>
      <c r="I41" s="2022" t="s">
        <v>3915</v>
      </c>
      <c r="J41" s="2022" t="s">
        <v>5141</v>
      </c>
      <c r="K41" s="2023"/>
      <c r="L41" s="1387"/>
    </row>
    <row r="42" spans="1:13">
      <c r="A42" s="2024"/>
      <c r="B42" s="2024"/>
      <c r="C42" s="1396" t="s">
        <v>5150</v>
      </c>
      <c r="D42" s="1395">
        <v>50</v>
      </c>
      <c r="E42" s="1389">
        <f>D42*N19</f>
        <v>77961.624939025845</v>
      </c>
      <c r="F42" s="2025"/>
      <c r="G42" s="2025"/>
      <c r="H42" s="2024"/>
      <c r="I42" s="2022"/>
      <c r="J42" s="2022"/>
      <c r="K42" s="2023"/>
      <c r="L42" s="1387"/>
    </row>
    <row r="43" spans="1:13">
      <c r="A43" s="2024"/>
      <c r="B43" s="2024"/>
      <c r="C43" s="1396" t="s">
        <v>5147</v>
      </c>
      <c r="D43" s="1385">
        <v>2</v>
      </c>
      <c r="E43" s="1389">
        <f>D43*N31</f>
        <v>110008</v>
      </c>
      <c r="F43" s="2025"/>
      <c r="G43" s="2025"/>
      <c r="H43" s="2024"/>
      <c r="I43" s="2022"/>
      <c r="J43" s="2022"/>
      <c r="K43" s="2023"/>
      <c r="L43" s="1387"/>
    </row>
    <row r="44" spans="1:13">
      <c r="A44" s="2024"/>
      <c r="B44" s="2024"/>
      <c r="C44" s="1396" t="s">
        <v>5151</v>
      </c>
      <c r="D44" s="1385">
        <v>1</v>
      </c>
      <c r="E44" s="1389">
        <v>300000</v>
      </c>
      <c r="F44" s="2025"/>
      <c r="G44" s="2025"/>
      <c r="H44" s="2024"/>
      <c r="I44" s="2022"/>
      <c r="J44" s="2022"/>
      <c r="K44" s="2023"/>
      <c r="L44" s="1387"/>
    </row>
    <row r="45" spans="1:13">
      <c r="A45" s="2024"/>
      <c r="B45" s="2024"/>
      <c r="C45" s="1384"/>
      <c r="D45" s="1385"/>
      <c r="E45" s="1386"/>
      <c r="F45" s="2025"/>
      <c r="G45" s="2025"/>
      <c r="H45" s="2024"/>
      <c r="I45" s="2022"/>
      <c r="J45" s="2022"/>
      <c r="K45" s="2023"/>
      <c r="L45" s="1387"/>
    </row>
    <row r="46" spans="1:13">
      <c r="L46" s="1376"/>
      <c r="M46" s="956"/>
    </row>
    <row r="47" spans="1:13">
      <c r="A47" s="923" t="s">
        <v>5152</v>
      </c>
      <c r="E47" s="948"/>
      <c r="L47" s="1376"/>
    </row>
    <row r="48" spans="1:13">
      <c r="A48" s="1377" t="s">
        <v>3847</v>
      </c>
      <c r="B48" s="1377" t="s">
        <v>3848</v>
      </c>
      <c r="C48" s="1378" t="s">
        <v>5153</v>
      </c>
      <c r="D48" s="1379" t="s">
        <v>3850</v>
      </c>
      <c r="E48" s="1401" t="s">
        <v>3851</v>
      </c>
      <c r="F48" s="1380" t="s">
        <v>3852</v>
      </c>
      <c r="G48" s="1380" t="s">
        <v>3853</v>
      </c>
      <c r="H48" s="1381" t="s">
        <v>3854</v>
      </c>
      <c r="I48" s="1377" t="s">
        <v>3855</v>
      </c>
      <c r="J48" s="1377" t="s">
        <v>5154</v>
      </c>
      <c r="K48" s="1377" t="s">
        <v>3857</v>
      </c>
      <c r="L48" s="1382"/>
    </row>
    <row r="49" spans="1:12">
      <c r="A49" s="2026" t="s">
        <v>5155</v>
      </c>
      <c r="B49" s="2027" t="s">
        <v>5240</v>
      </c>
      <c r="C49" s="1405" t="s">
        <v>3690</v>
      </c>
      <c r="D49" s="1406">
        <v>10000</v>
      </c>
      <c r="E49" s="1407">
        <f>D49*N3</f>
        <v>110000</v>
      </c>
      <c r="F49" s="2030">
        <f>SUM(E49:E54)</f>
        <v>717960.14415362047</v>
      </c>
      <c r="G49" s="2030">
        <v>110000</v>
      </c>
      <c r="H49" s="2033">
        <f>1-(G49/F49)</f>
        <v>0.84678815266316021</v>
      </c>
      <c r="I49" s="2030" t="s">
        <v>5156</v>
      </c>
      <c r="J49" s="2030" t="s">
        <v>5157</v>
      </c>
      <c r="K49" s="2036"/>
      <c r="L49" s="1416" t="s">
        <v>5242</v>
      </c>
    </row>
    <row r="50" spans="1:12">
      <c r="A50" s="2026"/>
      <c r="B50" s="2028"/>
      <c r="C50" s="1405" t="s">
        <v>1780</v>
      </c>
      <c r="D50" s="1406">
        <v>2000000</v>
      </c>
      <c r="E50" s="1407">
        <f>D50*N5</f>
        <v>36666.666666666664</v>
      </c>
      <c r="F50" s="2031"/>
      <c r="G50" s="2031"/>
      <c r="H50" s="2034"/>
      <c r="I50" s="2031"/>
      <c r="J50" s="2031"/>
      <c r="K50" s="2036"/>
      <c r="L50" s="1408"/>
    </row>
    <row r="51" spans="1:12">
      <c r="A51" s="2026"/>
      <c r="B51" s="2028"/>
      <c r="C51" s="1409" t="s">
        <v>5158</v>
      </c>
      <c r="D51" s="1406">
        <v>3</v>
      </c>
      <c r="E51" s="1407">
        <f>D51*N13</f>
        <v>430962.55259670725</v>
      </c>
      <c r="F51" s="2031"/>
      <c r="G51" s="2031"/>
      <c r="H51" s="2034"/>
      <c r="I51" s="2031"/>
      <c r="J51" s="2031"/>
      <c r="K51" s="2036"/>
      <c r="L51" s="1408"/>
    </row>
    <row r="52" spans="1:12">
      <c r="A52" s="2026"/>
      <c r="B52" s="2028"/>
      <c r="C52" s="1405" t="s">
        <v>3888</v>
      </c>
      <c r="D52" s="1406">
        <v>30</v>
      </c>
      <c r="E52" s="1407">
        <f>D52*N19</f>
        <v>46776.974963415501</v>
      </c>
      <c r="F52" s="2031"/>
      <c r="G52" s="2031"/>
      <c r="H52" s="2034"/>
      <c r="I52" s="2031"/>
      <c r="J52" s="2031"/>
      <c r="K52" s="2036"/>
      <c r="L52" s="1408"/>
    </row>
    <row r="53" spans="1:12">
      <c r="A53" s="2026"/>
      <c r="B53" s="2028"/>
      <c r="C53" s="1405" t="s">
        <v>5159</v>
      </c>
      <c r="D53" s="1406">
        <v>30</v>
      </c>
      <c r="E53" s="1407">
        <f>D53*N20</f>
        <v>46776.974963415501</v>
      </c>
      <c r="F53" s="2031"/>
      <c r="G53" s="2031"/>
      <c r="H53" s="2034"/>
      <c r="I53" s="2031"/>
      <c r="J53" s="2031"/>
      <c r="K53" s="2036"/>
      <c r="L53" s="1408"/>
    </row>
    <row r="54" spans="1:12">
      <c r="A54" s="2026"/>
      <c r="B54" s="2029"/>
      <c r="C54" s="1405" t="s">
        <v>5160</v>
      </c>
      <c r="D54" s="1406">
        <v>30</v>
      </c>
      <c r="E54" s="1407">
        <f>D54*N21</f>
        <v>46776.974963415501</v>
      </c>
      <c r="F54" s="2032"/>
      <c r="G54" s="2032"/>
      <c r="H54" s="2035"/>
      <c r="I54" s="2032"/>
      <c r="J54" s="2032"/>
      <c r="K54" s="2036"/>
      <c r="L54" s="1408"/>
    </row>
    <row r="55" spans="1:12">
      <c r="A55" s="2026"/>
      <c r="B55" s="2024" t="s">
        <v>5161</v>
      </c>
      <c r="C55" s="1384" t="s">
        <v>5162</v>
      </c>
      <c r="D55" s="1385">
        <v>500</v>
      </c>
      <c r="E55" s="1386">
        <f>D55*N3</f>
        <v>5500</v>
      </c>
      <c r="F55" s="2025">
        <f>SUM(E55:E56)</f>
        <v>14300</v>
      </c>
      <c r="G55" s="2025">
        <v>5500</v>
      </c>
      <c r="H55" s="2024">
        <f>1-G55/F55</f>
        <v>0.61538461538461542</v>
      </c>
      <c r="I55" s="2022" t="s">
        <v>5163</v>
      </c>
      <c r="J55" s="2022" t="s">
        <v>5164</v>
      </c>
      <c r="K55" s="2037" t="s">
        <v>5165</v>
      </c>
      <c r="L55" s="1410"/>
    </row>
    <row r="56" spans="1:12">
      <c r="A56" s="2026"/>
      <c r="B56" s="2024"/>
      <c r="C56" s="1384" t="s">
        <v>5166</v>
      </c>
      <c r="D56" s="1385">
        <v>30</v>
      </c>
      <c r="E56" s="1386">
        <f>D56*N18</f>
        <v>8800</v>
      </c>
      <c r="F56" s="2025"/>
      <c r="G56" s="2025"/>
      <c r="H56" s="2024"/>
      <c r="I56" s="2022"/>
      <c r="J56" s="2022"/>
      <c r="K56" s="2037"/>
      <c r="L56" s="1410"/>
    </row>
    <row r="57" spans="1:12">
      <c r="A57" s="2026"/>
      <c r="B57" s="2024" t="s">
        <v>5167</v>
      </c>
      <c r="C57" s="1384" t="s">
        <v>5162</v>
      </c>
      <c r="D57" s="1385">
        <v>500</v>
      </c>
      <c r="E57" s="1386">
        <f>D57*N3</f>
        <v>5500</v>
      </c>
      <c r="F57" s="2025">
        <f>SUM(E57:E58)</f>
        <v>11000</v>
      </c>
      <c r="G57" s="2025">
        <v>5500</v>
      </c>
      <c r="H57" s="2024">
        <f>1-G57/F57</f>
        <v>0.5</v>
      </c>
      <c r="I57" s="2022" t="s">
        <v>5163</v>
      </c>
      <c r="J57" s="2022" t="s">
        <v>5164</v>
      </c>
      <c r="K57" s="2037" t="s">
        <v>5165</v>
      </c>
      <c r="L57" s="1410"/>
    </row>
    <row r="58" spans="1:12">
      <c r="A58" s="2026"/>
      <c r="B58" s="2024"/>
      <c r="C58" s="1384" t="s">
        <v>5168</v>
      </c>
      <c r="D58" s="1385">
        <v>50</v>
      </c>
      <c r="E58" s="1386">
        <f>D58*N14</f>
        <v>5500</v>
      </c>
      <c r="F58" s="2025"/>
      <c r="G58" s="2025"/>
      <c r="H58" s="2024"/>
      <c r="I58" s="2022"/>
      <c r="J58" s="2022"/>
      <c r="K58" s="2037"/>
      <c r="L58" s="1410"/>
    </row>
    <row r="59" spans="1:12">
      <c r="A59" s="2026"/>
      <c r="B59" s="2024" t="s">
        <v>5169</v>
      </c>
      <c r="C59" s="1384" t="s">
        <v>5162</v>
      </c>
      <c r="D59" s="1385">
        <v>500</v>
      </c>
      <c r="E59" s="1386">
        <f>D59*N3</f>
        <v>5500</v>
      </c>
      <c r="F59" s="2025">
        <f>SUM(E59:E60)</f>
        <v>19250</v>
      </c>
      <c r="G59" s="2025">
        <v>5500</v>
      </c>
      <c r="H59" s="2024">
        <f>1-G59/F59</f>
        <v>0.7142857142857143</v>
      </c>
      <c r="I59" s="2022" t="s">
        <v>5163</v>
      </c>
      <c r="J59" s="2022" t="s">
        <v>5164</v>
      </c>
      <c r="K59" s="2037" t="s">
        <v>5165</v>
      </c>
      <c r="L59" s="1410"/>
    </row>
    <row r="60" spans="1:12">
      <c r="A60" s="2026"/>
      <c r="B60" s="2024"/>
      <c r="C60" s="1384" t="s">
        <v>5170</v>
      </c>
      <c r="D60" s="1385">
        <v>500</v>
      </c>
      <c r="E60" s="1386">
        <f>D60*N4</f>
        <v>13750</v>
      </c>
      <c r="F60" s="2025"/>
      <c r="G60" s="2025"/>
      <c r="H60" s="2024"/>
      <c r="I60" s="2022"/>
      <c r="J60" s="2022"/>
      <c r="K60" s="2037"/>
      <c r="L60" s="1410"/>
    </row>
    <row r="61" spans="1:12">
      <c r="A61" s="2026"/>
      <c r="B61" s="2024" t="s">
        <v>5171</v>
      </c>
      <c r="C61" s="1384" t="s">
        <v>3947</v>
      </c>
      <c r="D61" s="1385">
        <v>5000</v>
      </c>
      <c r="E61" s="1386">
        <f>D61*N22</f>
        <v>71962.056370277496</v>
      </c>
      <c r="F61" s="2025">
        <f>SUM(E61:E62)</f>
        <v>77462.056370277496</v>
      </c>
      <c r="G61" s="2025">
        <v>22000</v>
      </c>
      <c r="H61" s="2024">
        <f>1-G61/F61</f>
        <v>0.71598998231033939</v>
      </c>
      <c r="I61" s="2025" t="s">
        <v>5163</v>
      </c>
      <c r="J61" s="2025" t="s">
        <v>5141</v>
      </c>
      <c r="K61" s="2025" t="s">
        <v>5165</v>
      </c>
      <c r="L61" s="1411"/>
    </row>
    <row r="62" spans="1:12">
      <c r="A62" s="2026"/>
      <c r="B62" s="2024"/>
      <c r="C62" s="1384" t="s">
        <v>1780</v>
      </c>
      <c r="D62" s="1385">
        <v>300000</v>
      </c>
      <c r="E62" s="1386">
        <f>D62*N5</f>
        <v>5500</v>
      </c>
      <c r="F62" s="2025"/>
      <c r="G62" s="2025"/>
      <c r="H62" s="2024"/>
      <c r="I62" s="2025"/>
      <c r="J62" s="2025"/>
      <c r="K62" s="2025"/>
      <c r="L62" s="1411"/>
    </row>
    <row r="63" spans="1:12">
      <c r="A63" s="2026"/>
      <c r="B63" s="2024" t="s">
        <v>5172</v>
      </c>
      <c r="C63" s="1384" t="s">
        <v>3888</v>
      </c>
      <c r="D63" s="1385">
        <v>30</v>
      </c>
      <c r="E63" s="1386">
        <f>D63*$N$19</f>
        <v>46776.974963415501</v>
      </c>
      <c r="F63" s="2025">
        <f>SUM(E63:E64)</f>
        <v>52276.974963415501</v>
      </c>
      <c r="G63" s="2025">
        <v>22000</v>
      </c>
      <c r="H63" s="2024">
        <f>1-G63/F63</f>
        <v>0.57916463193602818</v>
      </c>
      <c r="I63" s="2025" t="s">
        <v>5163</v>
      </c>
      <c r="J63" s="2025" t="s">
        <v>5141</v>
      </c>
      <c r="K63" s="2025" t="s">
        <v>5165</v>
      </c>
      <c r="L63" s="1411"/>
    </row>
    <row r="64" spans="1:12">
      <c r="A64" s="2026"/>
      <c r="B64" s="2024"/>
      <c r="C64" s="1384" t="s">
        <v>1780</v>
      </c>
      <c r="D64" s="1385">
        <v>300000</v>
      </c>
      <c r="E64" s="1386">
        <f>D64*$N$5</f>
        <v>5500</v>
      </c>
      <c r="F64" s="2025"/>
      <c r="G64" s="2025"/>
      <c r="H64" s="2024"/>
      <c r="I64" s="2025"/>
      <c r="J64" s="2025"/>
      <c r="K64" s="2025"/>
      <c r="L64" s="1411"/>
    </row>
    <row r="65" spans="1:12">
      <c r="A65" s="2026"/>
      <c r="B65" s="2024" t="s">
        <v>5173</v>
      </c>
      <c r="C65" s="1384" t="s">
        <v>3785</v>
      </c>
      <c r="D65" s="1385">
        <v>30</v>
      </c>
      <c r="E65" s="1386">
        <f>D65*$N$20</f>
        <v>46776.974963415501</v>
      </c>
      <c r="F65" s="2025">
        <f>SUM(E65:E66)</f>
        <v>52276.974963415501</v>
      </c>
      <c r="G65" s="2025">
        <v>22000</v>
      </c>
      <c r="H65" s="2024">
        <f>1-G65/F65</f>
        <v>0.57916463193602818</v>
      </c>
      <c r="I65" s="2025" t="s">
        <v>5163</v>
      </c>
      <c r="J65" s="2025" t="s">
        <v>5141</v>
      </c>
      <c r="K65" s="2025" t="s">
        <v>5165</v>
      </c>
      <c r="L65" s="1411"/>
    </row>
    <row r="66" spans="1:12">
      <c r="A66" s="2026"/>
      <c r="B66" s="2024"/>
      <c r="C66" s="1384" t="s">
        <v>1780</v>
      </c>
      <c r="D66" s="1385">
        <v>300000</v>
      </c>
      <c r="E66" s="1386">
        <f>D66*$N$5</f>
        <v>5500</v>
      </c>
      <c r="F66" s="2025"/>
      <c r="G66" s="2025"/>
      <c r="H66" s="2024"/>
      <c r="I66" s="2025"/>
      <c r="J66" s="2025"/>
      <c r="K66" s="2025"/>
      <c r="L66" s="1411"/>
    </row>
    <row r="67" spans="1:12">
      <c r="A67" s="2026"/>
      <c r="B67" s="2024" t="s">
        <v>5174</v>
      </c>
      <c r="C67" s="1384" t="s">
        <v>3894</v>
      </c>
      <c r="D67" s="1385">
        <v>30</v>
      </c>
      <c r="E67" s="1386">
        <f>D67*$N$21</f>
        <v>46776.974963415501</v>
      </c>
      <c r="F67" s="2025">
        <f>SUM(E67:E68)</f>
        <v>52276.974963415501</v>
      </c>
      <c r="G67" s="2025">
        <v>22000</v>
      </c>
      <c r="H67" s="2024">
        <f>1-G67/F67</f>
        <v>0.57916463193602818</v>
      </c>
      <c r="I67" s="2025" t="s">
        <v>5163</v>
      </c>
      <c r="J67" s="2025" t="s">
        <v>5141</v>
      </c>
      <c r="K67" s="2025" t="s">
        <v>5165</v>
      </c>
      <c r="L67" s="1411"/>
    </row>
    <row r="68" spans="1:12">
      <c r="A68" s="2026"/>
      <c r="B68" s="2024"/>
      <c r="C68" s="1384" t="s">
        <v>1780</v>
      </c>
      <c r="D68" s="1385">
        <v>300000</v>
      </c>
      <c r="E68" s="1386">
        <f>D68*$N$5</f>
        <v>5500</v>
      </c>
      <c r="F68" s="2025"/>
      <c r="G68" s="2025"/>
      <c r="H68" s="2024"/>
      <c r="I68" s="2025"/>
      <c r="J68" s="2025"/>
      <c r="K68" s="2025"/>
      <c r="L68" s="1411"/>
    </row>
    <row r="69" spans="1:12">
      <c r="A69" s="2026"/>
      <c r="B69" s="2022" t="s">
        <v>5175</v>
      </c>
      <c r="C69" s="1412" t="s">
        <v>5150</v>
      </c>
      <c r="D69" s="1413">
        <v>50</v>
      </c>
      <c r="E69" s="1386">
        <f>D69*$N$19</f>
        <v>77961.624939025845</v>
      </c>
      <c r="F69" s="2025">
        <f>SUM(E69:E71)</f>
        <v>233884.87481707754</v>
      </c>
      <c r="G69" s="2025">
        <v>44000</v>
      </c>
      <c r="H69" s="2024">
        <f>1-G69/F69</f>
        <v>0.81187325587252013</v>
      </c>
      <c r="I69" s="2022" t="s">
        <v>5163</v>
      </c>
      <c r="J69" s="2022" t="s">
        <v>5141</v>
      </c>
      <c r="K69" s="2022" t="s">
        <v>5165</v>
      </c>
      <c r="L69" s="1414"/>
    </row>
    <row r="70" spans="1:12">
      <c r="A70" s="2026"/>
      <c r="B70" s="2022"/>
      <c r="C70" s="1412" t="s">
        <v>5160</v>
      </c>
      <c r="D70" s="1413">
        <v>50</v>
      </c>
      <c r="E70" s="1386">
        <f>D70*$N$20</f>
        <v>77961.624939025845</v>
      </c>
      <c r="F70" s="2025"/>
      <c r="G70" s="2025"/>
      <c r="H70" s="2024"/>
      <c r="I70" s="2022"/>
      <c r="J70" s="2022"/>
      <c r="K70" s="2022"/>
      <c r="L70" s="1414"/>
    </row>
    <row r="71" spans="1:12">
      <c r="A71" s="2026"/>
      <c r="B71" s="2022"/>
      <c r="C71" s="1412" t="s">
        <v>5159</v>
      </c>
      <c r="D71" s="1413">
        <v>50</v>
      </c>
      <c r="E71" s="1386">
        <f>D71*$N$21</f>
        <v>77961.624939025845</v>
      </c>
      <c r="F71" s="2025"/>
      <c r="G71" s="2025"/>
      <c r="H71" s="2024"/>
      <c r="I71" s="2022"/>
      <c r="J71" s="2022"/>
      <c r="K71" s="2022"/>
      <c r="L71" s="1414"/>
    </row>
    <row r="72" spans="1:12">
      <c r="A72" s="2026"/>
      <c r="B72" s="2024" t="s">
        <v>5176</v>
      </c>
      <c r="C72" s="1384" t="s">
        <v>3952</v>
      </c>
      <c r="D72" s="1385">
        <v>100</v>
      </c>
      <c r="E72" s="1386">
        <f>R13</f>
        <v>148500</v>
      </c>
      <c r="F72" s="2025">
        <f>SUM(E72:E74)</f>
        <v>319000</v>
      </c>
      <c r="G72" s="2025">
        <v>33000</v>
      </c>
      <c r="H72" s="2025">
        <f>1-G72/F72</f>
        <v>0.89655172413793105</v>
      </c>
      <c r="I72" s="2025" t="s">
        <v>5163</v>
      </c>
      <c r="J72" s="2025" t="s">
        <v>5141</v>
      </c>
      <c r="K72" s="2025" t="s">
        <v>5165</v>
      </c>
      <c r="L72" s="1411"/>
    </row>
    <row r="73" spans="1:12">
      <c r="A73" s="2026"/>
      <c r="B73" s="2024"/>
      <c r="C73" s="1384" t="s">
        <v>3345</v>
      </c>
      <c r="D73" s="1395">
        <v>50</v>
      </c>
      <c r="E73" s="1386">
        <f>R14</f>
        <v>165000.00000000003</v>
      </c>
      <c r="F73" s="2025"/>
      <c r="G73" s="2025"/>
      <c r="H73" s="2025"/>
      <c r="I73" s="2025"/>
      <c r="J73" s="2025"/>
      <c r="K73" s="2025"/>
      <c r="L73" s="1411"/>
    </row>
    <row r="74" spans="1:12">
      <c r="A74" s="2026"/>
      <c r="B74" s="2024"/>
      <c r="C74" s="1384" t="s">
        <v>3954</v>
      </c>
      <c r="D74" s="1385">
        <v>50</v>
      </c>
      <c r="E74" s="1386">
        <f>D74*N14</f>
        <v>5500</v>
      </c>
      <c r="F74" s="2025"/>
      <c r="G74" s="2025"/>
      <c r="H74" s="2025"/>
      <c r="I74" s="2025"/>
      <c r="J74" s="2025"/>
      <c r="K74" s="2025"/>
      <c r="L74" s="1411"/>
    </row>
    <row r="75" spans="1:12">
      <c r="L75" s="1376"/>
    </row>
    <row r="76" spans="1:12">
      <c r="L76" s="1376"/>
    </row>
    <row r="77" spans="1:12">
      <c r="A77" s="923" t="s">
        <v>5177</v>
      </c>
      <c r="L77" s="1376"/>
    </row>
    <row r="78" spans="1:12">
      <c r="A78" s="1377" t="s">
        <v>3847</v>
      </c>
      <c r="B78" s="1377" t="s">
        <v>3848</v>
      </c>
      <c r="C78" s="1378" t="s">
        <v>5153</v>
      </c>
      <c r="D78" s="1379" t="s">
        <v>3850</v>
      </c>
      <c r="E78" s="1401" t="s">
        <v>3851</v>
      </c>
      <c r="F78" s="1380" t="s">
        <v>3852</v>
      </c>
      <c r="G78" s="1380" t="s">
        <v>3853</v>
      </c>
      <c r="H78" s="1381" t="s">
        <v>3854</v>
      </c>
      <c r="I78" s="1377" t="s">
        <v>3855</v>
      </c>
      <c r="J78" s="1377" t="s">
        <v>5154</v>
      </c>
      <c r="K78" s="1377" t="s">
        <v>3857</v>
      </c>
      <c r="L78" s="1382"/>
    </row>
    <row r="79" spans="1:12">
      <c r="A79" s="2038" t="s">
        <v>5178</v>
      </c>
      <c r="B79" s="1415" t="s">
        <v>5179</v>
      </c>
      <c r="C79" s="1415" t="s">
        <v>3690</v>
      </c>
      <c r="D79" s="1415">
        <v>400</v>
      </c>
      <c r="E79" s="1415">
        <f>D79*$N$3</f>
        <v>4400</v>
      </c>
      <c r="F79" s="2046">
        <f>SUM(E79:E83)</f>
        <v>47300</v>
      </c>
      <c r="G79" s="2046">
        <v>11000</v>
      </c>
      <c r="H79" s="2047">
        <f>1-(G79/F79)</f>
        <v>0.76744186046511631</v>
      </c>
      <c r="I79" s="2038" t="s">
        <v>5180</v>
      </c>
      <c r="J79" s="2038" t="s">
        <v>5141</v>
      </c>
      <c r="K79" s="2038" t="s">
        <v>5181</v>
      </c>
      <c r="L79" s="1416"/>
    </row>
    <row r="80" spans="1:12">
      <c r="A80" s="2038"/>
      <c r="B80" s="1415" t="s">
        <v>5182</v>
      </c>
      <c r="C80" s="1415" t="s">
        <v>3690</v>
      </c>
      <c r="D80" s="1415">
        <v>600</v>
      </c>
      <c r="E80" s="1415">
        <f>D80*$N$3</f>
        <v>6600</v>
      </c>
      <c r="F80" s="2046"/>
      <c r="G80" s="2046"/>
      <c r="H80" s="2047"/>
      <c r="I80" s="2038"/>
      <c r="J80" s="2038"/>
      <c r="K80" s="2038"/>
      <c r="L80" s="1416"/>
    </row>
    <row r="81" spans="1:12">
      <c r="A81" s="2038"/>
      <c r="B81" s="1415" t="s">
        <v>5183</v>
      </c>
      <c r="C81" s="1415" t="s">
        <v>3690</v>
      </c>
      <c r="D81" s="1415">
        <v>800</v>
      </c>
      <c r="E81" s="1415">
        <f>D81*$N$3</f>
        <v>8800</v>
      </c>
      <c r="F81" s="2046"/>
      <c r="G81" s="2046"/>
      <c r="H81" s="2047"/>
      <c r="I81" s="2038"/>
      <c r="J81" s="2038"/>
      <c r="K81" s="2038"/>
      <c r="L81" s="1416"/>
    </row>
    <row r="82" spans="1:12">
      <c r="A82" s="2038"/>
      <c r="B82" s="1415" t="s">
        <v>5184</v>
      </c>
      <c r="C82" s="1415" t="s">
        <v>3690</v>
      </c>
      <c r="D82" s="1415">
        <v>1000</v>
      </c>
      <c r="E82" s="1415">
        <f>D82*$N$3</f>
        <v>11000</v>
      </c>
      <c r="F82" s="2046"/>
      <c r="G82" s="2046"/>
      <c r="H82" s="2047"/>
      <c r="I82" s="2038"/>
      <c r="J82" s="2038"/>
      <c r="K82" s="2038"/>
      <c r="L82" s="1416"/>
    </row>
    <row r="83" spans="1:12">
      <c r="A83" s="2038"/>
      <c r="B83" s="1415" t="s">
        <v>5185</v>
      </c>
      <c r="C83" s="1415" t="s">
        <v>3690</v>
      </c>
      <c r="D83" s="1415">
        <v>1500</v>
      </c>
      <c r="E83" s="1415">
        <f>D83*$N$3</f>
        <v>16500</v>
      </c>
      <c r="F83" s="2046"/>
      <c r="G83" s="2046"/>
      <c r="H83" s="2047"/>
      <c r="I83" s="2038"/>
      <c r="J83" s="2038"/>
      <c r="K83" s="2038"/>
      <c r="L83" s="1416"/>
    </row>
    <row r="84" spans="1:12">
      <c r="A84" s="1417"/>
      <c r="B84" s="1418"/>
      <c r="C84" s="1418"/>
      <c r="D84" s="1418">
        <f>SUM(D79:D83)</f>
        <v>4300</v>
      </c>
      <c r="E84" s="1418"/>
      <c r="F84" s="1418"/>
      <c r="G84" s="1418"/>
      <c r="H84" s="1419"/>
      <c r="I84" s="1417"/>
      <c r="J84" s="1417"/>
      <c r="K84" s="1417"/>
      <c r="L84" s="1416"/>
    </row>
    <row r="85" spans="1:12">
      <c r="A85" s="923" t="s">
        <v>5186</v>
      </c>
      <c r="B85" s="1418"/>
      <c r="C85" s="1418"/>
      <c r="D85" s="1418"/>
      <c r="E85" s="1418"/>
      <c r="F85" s="1418"/>
      <c r="G85" s="1418"/>
      <c r="H85" s="1418"/>
      <c r="I85" s="1419"/>
      <c r="J85" s="1417"/>
      <c r="K85" s="1417"/>
      <c r="L85" s="1416"/>
    </row>
    <row r="86" spans="1:12">
      <c r="A86" s="1377" t="s">
        <v>3847</v>
      </c>
      <c r="B86" s="1377" t="s">
        <v>3848</v>
      </c>
      <c r="C86" s="1378" t="s">
        <v>5153</v>
      </c>
      <c r="D86" s="1379" t="s">
        <v>3850</v>
      </c>
      <c r="E86" s="1401" t="s">
        <v>3851</v>
      </c>
      <c r="F86" s="1380" t="s">
        <v>3852</v>
      </c>
      <c r="G86" s="1380" t="s">
        <v>3853</v>
      </c>
      <c r="H86" s="1381" t="s">
        <v>3854</v>
      </c>
      <c r="I86" s="1377" t="s">
        <v>3855</v>
      </c>
      <c r="J86" s="1377" t="s">
        <v>5154</v>
      </c>
      <c r="K86" s="1377" t="s">
        <v>3857</v>
      </c>
      <c r="L86" s="1382"/>
    </row>
    <row r="87" spans="1:12">
      <c r="A87" s="2039" t="s">
        <v>5187</v>
      </c>
      <c r="B87" s="1420" t="s">
        <v>5188</v>
      </c>
      <c r="C87" s="1420" t="s">
        <v>3690</v>
      </c>
      <c r="D87" s="1420">
        <v>2000</v>
      </c>
      <c r="E87" s="1420">
        <v>22000</v>
      </c>
      <c r="F87" s="2040">
        <f>SUM(E87:E90)</f>
        <v>382500</v>
      </c>
      <c r="G87" s="2043">
        <v>22000</v>
      </c>
      <c r="H87" s="2044">
        <f>1-(G87/F87)</f>
        <v>0.94248366013071894</v>
      </c>
      <c r="I87" s="2045" t="s">
        <v>5180</v>
      </c>
      <c r="J87" s="2039" t="s">
        <v>5157</v>
      </c>
      <c r="K87" s="2039" t="s">
        <v>5181</v>
      </c>
      <c r="L87" s="1416" t="s">
        <v>5241</v>
      </c>
    </row>
    <row r="88" spans="1:12">
      <c r="A88" s="2039"/>
      <c r="B88" s="1420" t="s">
        <v>5189</v>
      </c>
      <c r="C88" s="1420" t="s">
        <v>3690</v>
      </c>
      <c r="D88" s="1420">
        <v>2500</v>
      </c>
      <c r="E88" s="1420">
        <v>27500</v>
      </c>
      <c r="F88" s="2041"/>
      <c r="G88" s="2043"/>
      <c r="H88" s="2044"/>
      <c r="I88" s="2045"/>
      <c r="J88" s="2039"/>
      <c r="K88" s="2039"/>
      <c r="L88" s="1416"/>
    </row>
    <row r="89" spans="1:12">
      <c r="A89" s="2039"/>
      <c r="B89" s="1420" t="s">
        <v>5190</v>
      </c>
      <c r="C89" s="1420" t="s">
        <v>3690</v>
      </c>
      <c r="D89" s="1420">
        <v>3000</v>
      </c>
      <c r="E89" s="1420">
        <v>33000</v>
      </c>
      <c r="F89" s="2041"/>
      <c r="G89" s="2043"/>
      <c r="H89" s="2044"/>
      <c r="I89" s="2045"/>
      <c r="J89" s="2039"/>
      <c r="K89" s="2039"/>
      <c r="L89" s="1416"/>
    </row>
    <row r="90" spans="1:12">
      <c r="A90" s="2039"/>
      <c r="B90" s="1420" t="s">
        <v>5191</v>
      </c>
      <c r="C90" s="1420" t="s">
        <v>5192</v>
      </c>
      <c r="D90" s="1420">
        <v>1</v>
      </c>
      <c r="E90" s="1420">
        <v>300000</v>
      </c>
      <c r="F90" s="2042"/>
      <c r="G90" s="2043"/>
      <c r="H90" s="2044"/>
      <c r="I90" s="2045"/>
      <c r="J90" s="2039"/>
      <c r="K90" s="2039"/>
      <c r="L90" s="1416"/>
    </row>
    <row r="91" spans="1:12">
      <c r="A91" s="1417"/>
      <c r="B91" s="1418"/>
      <c r="C91" s="1418"/>
      <c r="D91" s="1418"/>
      <c r="E91" s="1418"/>
      <c r="F91" s="1418"/>
      <c r="G91" s="1418"/>
      <c r="H91" s="1419"/>
      <c r="I91" s="1417"/>
      <c r="J91" s="1417"/>
      <c r="K91" s="1417"/>
      <c r="L91" s="1416"/>
    </row>
    <row r="92" spans="1:12">
      <c r="A92" s="923" t="s">
        <v>5193</v>
      </c>
      <c r="B92" s="1418"/>
      <c r="C92" s="1418"/>
      <c r="D92" s="1418"/>
      <c r="E92" s="1418"/>
      <c r="F92" s="1418"/>
      <c r="G92" s="1418"/>
      <c r="H92" s="1418"/>
      <c r="I92" s="1419"/>
      <c r="J92" s="1417"/>
      <c r="K92" s="1417"/>
      <c r="L92" s="1416"/>
    </row>
    <row r="93" spans="1:12">
      <c r="A93" s="1377" t="s">
        <v>3847</v>
      </c>
      <c r="B93" s="1377" t="s">
        <v>3848</v>
      </c>
      <c r="C93" s="1378" t="s">
        <v>5153</v>
      </c>
      <c r="D93" s="1379" t="s">
        <v>3850</v>
      </c>
      <c r="E93" s="1401" t="s">
        <v>3851</v>
      </c>
      <c r="F93" s="1380" t="s">
        <v>3852</v>
      </c>
      <c r="G93" s="1380" t="s">
        <v>3853</v>
      </c>
      <c r="H93" s="1381" t="s">
        <v>3854</v>
      </c>
      <c r="I93" s="1377" t="s">
        <v>3855</v>
      </c>
      <c r="J93" s="1377" t="s">
        <v>5154</v>
      </c>
      <c r="K93" s="1377" t="s">
        <v>3857</v>
      </c>
      <c r="L93" s="1382"/>
    </row>
    <row r="94" spans="1:12">
      <c r="A94" s="2039" t="s">
        <v>5194</v>
      </c>
      <c r="B94" s="1420" t="s">
        <v>5195</v>
      </c>
      <c r="C94" s="1420" t="s">
        <v>3690</v>
      </c>
      <c r="D94" s="1420">
        <v>3500</v>
      </c>
      <c r="E94" s="1420">
        <v>38500</v>
      </c>
      <c r="F94" s="2040">
        <f>SUM(E94:E98)</f>
        <v>687000</v>
      </c>
      <c r="G94" s="2043">
        <v>33000</v>
      </c>
      <c r="H94" s="2044">
        <f>1-(G94/F94)</f>
        <v>0.95196506550218341</v>
      </c>
      <c r="I94" s="2045" t="s">
        <v>5180</v>
      </c>
      <c r="J94" s="2039" t="s">
        <v>5157</v>
      </c>
      <c r="K94" s="2039" t="s">
        <v>5181</v>
      </c>
      <c r="L94" s="1416" t="s">
        <v>5241</v>
      </c>
    </row>
    <row r="95" spans="1:12">
      <c r="A95" s="2039"/>
      <c r="B95" s="1420" t="s">
        <v>5196</v>
      </c>
      <c r="C95" s="1420" t="s">
        <v>3690</v>
      </c>
      <c r="D95" s="1420">
        <v>4000</v>
      </c>
      <c r="E95" s="1420">
        <v>44000</v>
      </c>
      <c r="F95" s="2041"/>
      <c r="G95" s="2043"/>
      <c r="H95" s="2044"/>
      <c r="I95" s="2045"/>
      <c r="J95" s="2039"/>
      <c r="K95" s="2039"/>
      <c r="L95" s="1416"/>
    </row>
    <row r="96" spans="1:12">
      <c r="A96" s="2039"/>
      <c r="B96" s="1420" t="s">
        <v>5197</v>
      </c>
      <c r="C96" s="1420" t="s">
        <v>3690</v>
      </c>
      <c r="D96" s="1420">
        <v>4500</v>
      </c>
      <c r="E96" s="1420">
        <v>49500</v>
      </c>
      <c r="F96" s="2041"/>
      <c r="G96" s="2043"/>
      <c r="H96" s="2044"/>
      <c r="I96" s="2045"/>
      <c r="J96" s="2039"/>
      <c r="K96" s="2039"/>
      <c r="L96" s="1416"/>
    </row>
    <row r="97" spans="1:12">
      <c r="A97" s="2039"/>
      <c r="B97" s="1420" t="s">
        <v>5198</v>
      </c>
      <c r="C97" s="1420" t="s">
        <v>3690</v>
      </c>
      <c r="D97" s="1420">
        <v>5000</v>
      </c>
      <c r="E97" s="1420">
        <v>55000</v>
      </c>
      <c r="F97" s="2041"/>
      <c r="G97" s="2043"/>
      <c r="H97" s="2044"/>
      <c r="I97" s="2045"/>
      <c r="J97" s="2039"/>
      <c r="K97" s="2039"/>
      <c r="L97" s="1416"/>
    </row>
    <row r="98" spans="1:12">
      <c r="A98" s="2039"/>
      <c r="B98" s="1420" t="s">
        <v>5199</v>
      </c>
      <c r="C98" s="1420" t="s">
        <v>5151</v>
      </c>
      <c r="D98" s="1420">
        <v>1</v>
      </c>
      <c r="E98" s="1420">
        <v>500000</v>
      </c>
      <c r="F98" s="2042"/>
      <c r="G98" s="2043"/>
      <c r="H98" s="2044"/>
      <c r="I98" s="2045"/>
      <c r="J98" s="2039"/>
      <c r="K98" s="2039"/>
      <c r="L98" s="1416"/>
    </row>
    <row r="99" spans="1:12">
      <c r="A99" s="1417"/>
      <c r="B99" s="1418"/>
      <c r="C99" s="1418"/>
      <c r="D99" s="1418"/>
      <c r="E99" s="1418"/>
      <c r="F99" s="1418"/>
      <c r="G99" s="1418"/>
      <c r="H99" s="1419"/>
      <c r="I99" s="1417"/>
      <c r="J99" s="1417"/>
      <c r="K99" s="1417"/>
      <c r="L99" s="1416"/>
    </row>
    <row r="100" spans="1:12">
      <c r="A100" s="923" t="s">
        <v>5200</v>
      </c>
      <c r="B100" s="1418"/>
      <c r="C100" s="1418"/>
      <c r="D100" s="1418"/>
      <c r="E100" s="1418"/>
      <c r="F100" s="1418"/>
      <c r="G100" s="1418"/>
      <c r="H100" s="1419"/>
      <c r="I100" s="1417"/>
      <c r="J100" s="1417"/>
      <c r="K100" s="1417"/>
      <c r="L100" s="1416"/>
    </row>
    <row r="101" spans="1:12">
      <c r="A101" s="1377" t="s">
        <v>3847</v>
      </c>
      <c r="B101" s="1377" t="s">
        <v>3848</v>
      </c>
      <c r="C101" s="1378" t="s">
        <v>5153</v>
      </c>
      <c r="D101" s="1379" t="s">
        <v>3850</v>
      </c>
      <c r="E101" s="1401" t="s">
        <v>3851</v>
      </c>
      <c r="F101" s="1380" t="s">
        <v>3852</v>
      </c>
      <c r="G101" s="1380" t="s">
        <v>3853</v>
      </c>
      <c r="H101" s="1381" t="s">
        <v>3854</v>
      </c>
      <c r="I101" s="1377" t="s">
        <v>3855</v>
      </c>
      <c r="J101" s="1377" t="s">
        <v>5154</v>
      </c>
      <c r="K101" s="1377" t="s">
        <v>3857</v>
      </c>
      <c r="L101" s="1382"/>
    </row>
    <row r="102" spans="1:12">
      <c r="A102" s="2038" t="s">
        <v>5201</v>
      </c>
      <c r="B102" s="2046" t="s">
        <v>5202</v>
      </c>
      <c r="C102" s="1415" t="s">
        <v>3690</v>
      </c>
      <c r="D102" s="1415">
        <v>6500</v>
      </c>
      <c r="E102" s="1415">
        <v>71500</v>
      </c>
      <c r="F102" s="2046">
        <f>SUM(E102:E103)</f>
        <v>86500</v>
      </c>
      <c r="G102" s="2046">
        <v>11000</v>
      </c>
      <c r="H102" s="2047">
        <f>1-(G102/F102)</f>
        <v>0.87283236994219648</v>
      </c>
      <c r="I102" s="2038" t="s">
        <v>5180</v>
      </c>
      <c r="J102" s="2038" t="s">
        <v>5141</v>
      </c>
      <c r="K102" s="2038" t="s">
        <v>5181</v>
      </c>
      <c r="L102" s="1416"/>
    </row>
    <row r="103" spans="1:12">
      <c r="A103" s="2038"/>
      <c r="B103" s="2046"/>
      <c r="C103" s="1415" t="s">
        <v>5203</v>
      </c>
      <c r="D103" s="1415">
        <v>5</v>
      </c>
      <c r="E103" s="1415">
        <f>D103*N10</f>
        <v>15000</v>
      </c>
      <c r="F103" s="2046"/>
      <c r="G103" s="2046"/>
      <c r="H103" s="2047"/>
      <c r="I103" s="2038"/>
      <c r="J103" s="2038"/>
      <c r="K103" s="2038"/>
      <c r="L103" s="1416"/>
    </row>
    <row r="104" spans="1:12">
      <c r="A104" s="1417"/>
      <c r="B104" s="1418"/>
      <c r="C104" s="1418"/>
      <c r="D104" s="1418"/>
      <c r="E104" s="1418"/>
      <c r="F104" s="1418"/>
      <c r="G104" s="1418"/>
      <c r="H104" s="1419"/>
      <c r="I104" s="1417"/>
      <c r="J104" s="1417"/>
      <c r="K104" s="1417"/>
      <c r="L104" s="1416"/>
    </row>
    <row r="105" spans="1:12">
      <c r="A105" s="923" t="s">
        <v>5204</v>
      </c>
      <c r="B105" s="1418"/>
      <c r="C105" s="1418"/>
      <c r="D105" s="1418"/>
      <c r="E105" s="1418"/>
      <c r="F105" s="1418"/>
      <c r="G105" s="1418"/>
      <c r="H105" s="1418"/>
      <c r="I105" s="1419"/>
      <c r="J105" s="1417"/>
      <c r="K105" s="1417"/>
      <c r="L105" s="1416"/>
    </row>
    <row r="106" spans="1:12">
      <c r="A106" s="1377" t="s">
        <v>3847</v>
      </c>
      <c r="B106" s="1377" t="s">
        <v>3848</v>
      </c>
      <c r="C106" s="1378" t="s">
        <v>5153</v>
      </c>
      <c r="D106" s="1379" t="s">
        <v>3850</v>
      </c>
      <c r="E106" s="1401" t="s">
        <v>3851</v>
      </c>
      <c r="F106" s="1380" t="s">
        <v>3852</v>
      </c>
      <c r="G106" s="1380" t="s">
        <v>3853</v>
      </c>
      <c r="H106" s="1381" t="s">
        <v>3854</v>
      </c>
      <c r="I106" s="1377" t="s">
        <v>3855</v>
      </c>
      <c r="J106" s="1377" t="s">
        <v>5154</v>
      </c>
      <c r="K106" s="1377" t="s">
        <v>3857</v>
      </c>
      <c r="L106" s="1382"/>
    </row>
    <row r="107" spans="1:12">
      <c r="A107" s="2039" t="s">
        <v>5205</v>
      </c>
      <c r="B107" s="2043" t="s">
        <v>5205</v>
      </c>
      <c r="C107" s="1420" t="s">
        <v>5206</v>
      </c>
      <c r="D107" s="1420">
        <v>50</v>
      </c>
      <c r="E107" s="1420">
        <v>293.33333333333331</v>
      </c>
      <c r="F107" s="1420">
        <v>14666.666666666666</v>
      </c>
      <c r="G107" s="2043">
        <v>11000</v>
      </c>
      <c r="H107" s="2044">
        <f>1-(G107/SUM(F107:F108))</f>
        <v>0.8928571428571429</v>
      </c>
      <c r="I107" s="2045" t="s">
        <v>5207</v>
      </c>
      <c r="J107" s="2039" t="s">
        <v>5208</v>
      </c>
      <c r="K107" s="2039" t="s">
        <v>5209</v>
      </c>
      <c r="L107" s="1416" t="s">
        <v>5241</v>
      </c>
    </row>
    <row r="108" spans="1:12">
      <c r="A108" s="2039"/>
      <c r="B108" s="2043"/>
      <c r="C108" s="1420" t="s">
        <v>5210</v>
      </c>
      <c r="D108" s="1420">
        <v>300</v>
      </c>
      <c r="E108" s="1420">
        <v>293.33333333333331</v>
      </c>
      <c r="F108" s="1420">
        <v>88000</v>
      </c>
      <c r="G108" s="2043"/>
      <c r="H108" s="2044"/>
      <c r="I108" s="2045"/>
      <c r="J108" s="2039"/>
      <c r="K108" s="2039"/>
      <c r="L108" s="1416"/>
    </row>
    <row r="109" spans="1:12">
      <c r="A109" s="1417"/>
      <c r="B109" s="1418"/>
      <c r="C109" s="1418"/>
      <c r="D109" s="1418"/>
      <c r="E109" s="1418"/>
      <c r="F109" s="1418"/>
      <c r="G109" s="1418"/>
      <c r="H109" s="1419"/>
      <c r="I109" s="1417"/>
      <c r="J109" s="1417"/>
      <c r="K109" s="1417"/>
      <c r="L109" s="1416"/>
    </row>
    <row r="110" spans="1:12">
      <c r="B110" s="952"/>
      <c r="C110" s="952"/>
      <c r="D110" s="952"/>
      <c r="E110" s="952"/>
      <c r="F110" s="952"/>
      <c r="G110" s="952"/>
      <c r="L110" s="1376"/>
    </row>
    <row r="111" spans="1:12">
      <c r="A111" s="923" t="s">
        <v>5211</v>
      </c>
      <c r="B111" s="952"/>
      <c r="C111" s="952"/>
      <c r="D111" s="952"/>
      <c r="E111" s="952"/>
      <c r="F111" s="952"/>
      <c r="G111" s="952"/>
      <c r="L111" s="1376"/>
    </row>
    <row r="112" spans="1:12">
      <c r="A112" s="1421" t="s">
        <v>3847</v>
      </c>
      <c r="B112" s="1422" t="s">
        <v>5212</v>
      </c>
      <c r="C112" s="1422" t="s">
        <v>5213</v>
      </c>
      <c r="D112" s="1422" t="s">
        <v>5214</v>
      </c>
      <c r="E112" s="1422" t="s">
        <v>5215</v>
      </c>
      <c r="F112" s="1422" t="s">
        <v>3853</v>
      </c>
      <c r="G112" s="952"/>
      <c r="L112" s="1376"/>
    </row>
    <row r="113" spans="1:12">
      <c r="A113" s="2038" t="s">
        <v>5216</v>
      </c>
      <c r="B113" s="1415" t="s">
        <v>5217</v>
      </c>
      <c r="C113" s="1415">
        <v>300</v>
      </c>
      <c r="D113" s="1415">
        <v>30</v>
      </c>
      <c r="E113" s="1415">
        <v>330</v>
      </c>
      <c r="F113" s="1415">
        <v>3300</v>
      </c>
      <c r="G113" s="952"/>
      <c r="L113" s="1376"/>
    </row>
    <row r="114" spans="1:12">
      <c r="A114" s="2038"/>
      <c r="B114" s="1415" t="s">
        <v>5218</v>
      </c>
      <c r="C114" s="1415">
        <v>500</v>
      </c>
      <c r="D114" s="1415">
        <v>60</v>
      </c>
      <c r="E114" s="1415">
        <v>560</v>
      </c>
      <c r="F114" s="1415">
        <v>5500</v>
      </c>
      <c r="G114" s="952"/>
      <c r="L114" s="1376"/>
    </row>
    <row r="115" spans="1:12">
      <c r="A115" s="2038"/>
      <c r="B115" s="1415" t="s">
        <v>5219</v>
      </c>
      <c r="C115" s="1415">
        <v>1000</v>
      </c>
      <c r="D115" s="1415">
        <v>150</v>
      </c>
      <c r="E115" s="1415">
        <v>1150</v>
      </c>
      <c r="F115" s="1415">
        <v>11000</v>
      </c>
      <c r="G115" s="952"/>
      <c r="L115" s="1376"/>
    </row>
    <row r="116" spans="1:12">
      <c r="A116" s="2038"/>
      <c r="B116" s="1415" t="s">
        <v>5220</v>
      </c>
      <c r="C116" s="1415">
        <v>3000</v>
      </c>
      <c r="D116" s="1415">
        <v>500</v>
      </c>
      <c r="E116" s="1415">
        <v>3500</v>
      </c>
      <c r="F116" s="1415">
        <v>33000</v>
      </c>
      <c r="G116" s="952"/>
      <c r="L116" s="1376"/>
    </row>
    <row r="117" spans="1:12">
      <c r="A117" s="2038"/>
      <c r="B117" s="1415" t="s">
        <v>5221</v>
      </c>
      <c r="C117" s="1415">
        <v>5000</v>
      </c>
      <c r="D117" s="1415">
        <v>1000</v>
      </c>
      <c r="E117" s="1415">
        <v>6000</v>
      </c>
      <c r="F117" s="1415">
        <v>55000</v>
      </c>
      <c r="G117" s="952"/>
      <c r="L117" s="1376"/>
    </row>
    <row r="118" spans="1:12">
      <c r="A118" s="2038"/>
      <c r="B118" s="1415" t="s">
        <v>5222</v>
      </c>
      <c r="C118" s="1415">
        <v>10000</v>
      </c>
      <c r="D118" s="1415">
        <v>1250</v>
      </c>
      <c r="E118" s="1415">
        <v>11250</v>
      </c>
      <c r="F118" s="1415">
        <v>110000</v>
      </c>
      <c r="G118" s="952"/>
      <c r="L118" s="1376"/>
    </row>
    <row r="119" spans="1:12">
      <c r="L119" s="1376"/>
    </row>
    <row r="120" spans="1:12">
      <c r="L120" s="1376"/>
    </row>
    <row r="121" spans="1:12">
      <c r="L121" s="1376"/>
    </row>
    <row r="122" spans="1:12">
      <c r="A122" s="923" t="s">
        <v>5223</v>
      </c>
      <c r="L122" s="1376"/>
    </row>
    <row r="123" spans="1:12">
      <c r="A123" s="1383" t="s">
        <v>5224</v>
      </c>
      <c r="B123" s="1383" t="s">
        <v>5225</v>
      </c>
      <c r="C123" s="1383" t="s">
        <v>5226</v>
      </c>
      <c r="L123" s="1376"/>
    </row>
    <row r="124" spans="1:12">
      <c r="A124" s="2038" t="s">
        <v>5227</v>
      </c>
      <c r="B124" s="1400" t="s">
        <v>5228</v>
      </c>
      <c r="C124" s="1423">
        <v>0.15</v>
      </c>
      <c r="D124" s="2048">
        <f>SUM(C124:C126)</f>
        <v>0.95</v>
      </c>
      <c r="L124" s="1376"/>
    </row>
    <row r="125" spans="1:12">
      <c r="A125" s="2038"/>
      <c r="B125" s="1400" t="s">
        <v>5229</v>
      </c>
      <c r="C125" s="1423">
        <v>0.45</v>
      </c>
      <c r="D125" s="2048"/>
      <c r="L125" s="1376"/>
    </row>
    <row r="126" spans="1:12">
      <c r="A126" s="2038"/>
      <c r="B126" s="1400" t="s">
        <v>5230</v>
      </c>
      <c r="C126" s="1423">
        <v>0.35</v>
      </c>
      <c r="D126" s="2048"/>
    </row>
    <row r="127" spans="1:12">
      <c r="A127" s="2038" t="s">
        <v>5231</v>
      </c>
      <c r="B127" s="1400" t="s">
        <v>5232</v>
      </c>
      <c r="C127" s="1423">
        <v>2.9999999999999997E-4</v>
      </c>
      <c r="D127" s="2048">
        <f>SUM(C127:C129)</f>
        <v>8.9999999999999998E-4</v>
      </c>
    </row>
    <row r="128" spans="1:12">
      <c r="A128" s="2038"/>
      <c r="B128" s="1400" t="s">
        <v>5233</v>
      </c>
      <c r="C128" s="1423">
        <v>2.9999999999999997E-4</v>
      </c>
      <c r="D128" s="2048"/>
    </row>
    <row r="129" spans="1:4">
      <c r="A129" s="2038"/>
      <c r="B129" s="1400" t="s">
        <v>5234</v>
      </c>
      <c r="C129" s="1423">
        <v>2.9999999999999997E-4</v>
      </c>
      <c r="D129" s="2048"/>
    </row>
    <row r="130" spans="1:4">
      <c r="A130" s="2038" t="s">
        <v>5235</v>
      </c>
      <c r="B130" s="1400" t="s">
        <v>5236</v>
      </c>
      <c r="C130" s="1423">
        <v>0.01</v>
      </c>
      <c r="D130" s="2048">
        <f>SUM(C130:C132)</f>
        <v>4.9099999999999998E-2</v>
      </c>
    </row>
    <row r="131" spans="1:4">
      <c r="A131" s="2038"/>
      <c r="B131" s="1400" t="s">
        <v>5237</v>
      </c>
      <c r="C131" s="1423">
        <v>2.41E-2</v>
      </c>
      <c r="D131" s="2048"/>
    </row>
    <row r="132" spans="1:4">
      <c r="A132" s="2038"/>
      <c r="B132" s="1400" t="s">
        <v>5238</v>
      </c>
      <c r="C132" s="1423">
        <v>1.4999999999999999E-2</v>
      </c>
      <c r="D132" s="2048"/>
    </row>
    <row r="133" spans="1:4">
      <c r="C133" s="956">
        <f>SUM(C124:C132)</f>
        <v>0.99999999999999989</v>
      </c>
      <c r="D133" s="956">
        <f>SUM(D124:D132)</f>
        <v>1</v>
      </c>
    </row>
  </sheetData>
  <mergeCells count="166">
    <mergeCell ref="A130:A132"/>
    <mergeCell ref="D130:D132"/>
    <mergeCell ref="K107:K108"/>
    <mergeCell ref="A113:A118"/>
    <mergeCell ref="A124:A126"/>
    <mergeCell ref="D124:D126"/>
    <mergeCell ref="A127:A129"/>
    <mergeCell ref="D127:D129"/>
    <mergeCell ref="A107:A108"/>
    <mergeCell ref="B107:B108"/>
    <mergeCell ref="G107:G108"/>
    <mergeCell ref="H107:H108"/>
    <mergeCell ref="I107:I108"/>
    <mergeCell ref="J107:J108"/>
    <mergeCell ref="K94:K98"/>
    <mergeCell ref="A102:A103"/>
    <mergeCell ref="B102:B103"/>
    <mergeCell ref="F102:F103"/>
    <mergeCell ref="G102:G103"/>
    <mergeCell ref="H102:H103"/>
    <mergeCell ref="I102:I103"/>
    <mergeCell ref="J102:J103"/>
    <mergeCell ref="K102:K103"/>
    <mergeCell ref="A94:A98"/>
    <mergeCell ref="F94:F98"/>
    <mergeCell ref="G94:G98"/>
    <mergeCell ref="H94:H98"/>
    <mergeCell ref="I94:I98"/>
    <mergeCell ref="J94:J98"/>
    <mergeCell ref="K79:K83"/>
    <mergeCell ref="A87:A90"/>
    <mergeCell ref="F87:F90"/>
    <mergeCell ref="G87:G90"/>
    <mergeCell ref="H87:H90"/>
    <mergeCell ref="I87:I90"/>
    <mergeCell ref="J87:J90"/>
    <mergeCell ref="K87:K90"/>
    <mergeCell ref="A79:A83"/>
    <mergeCell ref="F79:F83"/>
    <mergeCell ref="G79:G83"/>
    <mergeCell ref="H79:H83"/>
    <mergeCell ref="I79:I83"/>
    <mergeCell ref="J79:J83"/>
    <mergeCell ref="K69:K71"/>
    <mergeCell ref="B72:B74"/>
    <mergeCell ref="F72:F74"/>
    <mergeCell ref="G72:G74"/>
    <mergeCell ref="H72:H74"/>
    <mergeCell ref="I72:I74"/>
    <mergeCell ref="J72:J74"/>
    <mergeCell ref="K72:K74"/>
    <mergeCell ref="B69:B71"/>
    <mergeCell ref="F69:F71"/>
    <mergeCell ref="G69:G71"/>
    <mergeCell ref="H69:H71"/>
    <mergeCell ref="I69:I71"/>
    <mergeCell ref="J69:J71"/>
    <mergeCell ref="K65:K66"/>
    <mergeCell ref="B67:B68"/>
    <mergeCell ref="F67:F68"/>
    <mergeCell ref="G67:G68"/>
    <mergeCell ref="H67:H68"/>
    <mergeCell ref="I67:I68"/>
    <mergeCell ref="J67:J68"/>
    <mergeCell ref="K67:K68"/>
    <mergeCell ref="B65:B66"/>
    <mergeCell ref="F65:F66"/>
    <mergeCell ref="G65:G66"/>
    <mergeCell ref="H65:H66"/>
    <mergeCell ref="I65:I66"/>
    <mergeCell ref="J65:J66"/>
    <mergeCell ref="K61:K62"/>
    <mergeCell ref="B63:B64"/>
    <mergeCell ref="F63:F64"/>
    <mergeCell ref="G63:G64"/>
    <mergeCell ref="H63:H64"/>
    <mergeCell ref="I63:I64"/>
    <mergeCell ref="J63:J64"/>
    <mergeCell ref="K63:K64"/>
    <mergeCell ref="B61:B62"/>
    <mergeCell ref="F61:F62"/>
    <mergeCell ref="G61:G62"/>
    <mergeCell ref="H61:H62"/>
    <mergeCell ref="I61:I62"/>
    <mergeCell ref="J61:J62"/>
    <mergeCell ref="J57:J58"/>
    <mergeCell ref="K57:K58"/>
    <mergeCell ref="B59:B60"/>
    <mergeCell ref="F59:F60"/>
    <mergeCell ref="G59:G60"/>
    <mergeCell ref="H59:H60"/>
    <mergeCell ref="I59:I60"/>
    <mergeCell ref="J59:J60"/>
    <mergeCell ref="K59:K60"/>
    <mergeCell ref="J49:J54"/>
    <mergeCell ref="K49:K54"/>
    <mergeCell ref="B55:B56"/>
    <mergeCell ref="F55:F56"/>
    <mergeCell ref="G55:G56"/>
    <mergeCell ref="H55:H56"/>
    <mergeCell ref="I55:I56"/>
    <mergeCell ref="J55:J56"/>
    <mergeCell ref="K55:K56"/>
    <mergeCell ref="A49:A74"/>
    <mergeCell ref="B49:B54"/>
    <mergeCell ref="F49:F54"/>
    <mergeCell ref="G49:G54"/>
    <mergeCell ref="H49:H54"/>
    <mergeCell ref="I49:I54"/>
    <mergeCell ref="B57:B58"/>
    <mergeCell ref="F57:F58"/>
    <mergeCell ref="G57:G58"/>
    <mergeCell ref="H57:H58"/>
    <mergeCell ref="I57:I58"/>
    <mergeCell ref="A3:A17"/>
    <mergeCell ref="K21:K45"/>
    <mergeCell ref="B26:B30"/>
    <mergeCell ref="F26:F30"/>
    <mergeCell ref="G26:G30"/>
    <mergeCell ref="H26:H30"/>
    <mergeCell ref="I26:I30"/>
    <mergeCell ref="J26:J30"/>
    <mergeCell ref="B31:B35"/>
    <mergeCell ref="F31:F35"/>
    <mergeCell ref="G31:G35"/>
    <mergeCell ref="B41:B45"/>
    <mergeCell ref="F41:F45"/>
    <mergeCell ref="G41:G45"/>
    <mergeCell ref="H41:H45"/>
    <mergeCell ref="I41:I45"/>
    <mergeCell ref="J41:J45"/>
    <mergeCell ref="J31:J35"/>
    <mergeCell ref="B36:B40"/>
    <mergeCell ref="F36:F40"/>
    <mergeCell ref="G36:G40"/>
    <mergeCell ref="H36:H40"/>
    <mergeCell ref="I36:I40"/>
    <mergeCell ref="J36:J40"/>
    <mergeCell ref="A21:A45"/>
    <mergeCell ref="B21:B25"/>
    <mergeCell ref="F21:F25"/>
    <mergeCell ref="G21:G25"/>
    <mergeCell ref="H21:H25"/>
    <mergeCell ref="I21:I25"/>
    <mergeCell ref="J21:J25"/>
    <mergeCell ref="H31:H35"/>
    <mergeCell ref="I31:I35"/>
    <mergeCell ref="J3:J7"/>
    <mergeCell ref="K3:K17"/>
    <mergeCell ref="B8:B12"/>
    <mergeCell ref="F8:F12"/>
    <mergeCell ref="G8:G12"/>
    <mergeCell ref="H8:H12"/>
    <mergeCell ref="I8:I12"/>
    <mergeCell ref="J8:J12"/>
    <mergeCell ref="B13:B17"/>
    <mergeCell ref="F13:F17"/>
    <mergeCell ref="B3:B7"/>
    <mergeCell ref="F3:F7"/>
    <mergeCell ref="G3:G7"/>
    <mergeCell ref="H3:H7"/>
    <mergeCell ref="I3:I7"/>
    <mergeCell ref="G13:G17"/>
    <mergeCell ref="H13:H17"/>
    <mergeCell ref="I13:I17"/>
    <mergeCell ref="J13:J17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topLeftCell="A37" zoomScale="85" zoomScaleNormal="85" workbookViewId="0">
      <selection activeCell="K63" sqref="K63:K72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3.75" bestFit="1" customWidth="1"/>
    <col min="10" max="10" width="21.5" bestFit="1" customWidth="1"/>
    <col min="11" max="11" width="20.1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7869</v>
      </c>
    </row>
    <row r="2" spans="1:14" ht="17.25" thickBot="1">
      <c r="B2" s="1581" t="s">
        <v>6236</v>
      </c>
      <c r="C2" s="1582" t="s">
        <v>6237</v>
      </c>
      <c r="D2" s="1583" t="s">
        <v>7870</v>
      </c>
      <c r="E2" s="1583" t="s">
        <v>7871</v>
      </c>
      <c r="F2" s="1583" t="s">
        <v>7872</v>
      </c>
      <c r="G2" s="1584" t="s">
        <v>7873</v>
      </c>
      <c r="H2" s="25"/>
      <c r="I2" s="1581" t="s">
        <v>7874</v>
      </c>
      <c r="J2" s="1582" t="s">
        <v>6237</v>
      </c>
      <c r="K2" s="1583" t="s">
        <v>7870</v>
      </c>
      <c r="L2" s="1583" t="s">
        <v>7871</v>
      </c>
      <c r="M2" s="1583" t="s">
        <v>6683</v>
      </c>
      <c r="N2" s="1584" t="s">
        <v>7873</v>
      </c>
    </row>
    <row r="3" spans="1:14">
      <c r="B3" s="1597" t="s">
        <v>7875</v>
      </c>
      <c r="C3" s="1598">
        <v>125</v>
      </c>
      <c r="D3" s="1730">
        <v>205</v>
      </c>
      <c r="E3" s="1909">
        <v>15</v>
      </c>
      <c r="F3" s="1599">
        <v>15</v>
      </c>
      <c r="G3" s="1600">
        <v>1</v>
      </c>
      <c r="I3" s="1597" t="s">
        <v>7028</v>
      </c>
      <c r="J3" s="1599">
        <v>135</v>
      </c>
      <c r="K3" s="1599">
        <v>200</v>
      </c>
      <c r="L3" s="1902">
        <v>15</v>
      </c>
      <c r="M3" s="1599">
        <v>8</v>
      </c>
      <c r="N3" s="1600">
        <v>1</v>
      </c>
    </row>
    <row r="4" spans="1:14">
      <c r="B4" s="1597" t="s">
        <v>6350</v>
      </c>
      <c r="C4" s="1910">
        <v>140</v>
      </c>
      <c r="D4" s="1911">
        <v>240</v>
      </c>
      <c r="E4" s="1909">
        <v>15</v>
      </c>
      <c r="F4" s="1912">
        <v>15</v>
      </c>
      <c r="G4" s="1913">
        <v>1</v>
      </c>
      <c r="I4" s="1597" t="s">
        <v>6351</v>
      </c>
      <c r="J4" s="1912">
        <v>145</v>
      </c>
      <c r="K4" s="1912">
        <v>225</v>
      </c>
      <c r="L4" s="1902">
        <v>15</v>
      </c>
      <c r="M4" s="1912">
        <v>9</v>
      </c>
      <c r="N4" s="1913">
        <v>1</v>
      </c>
    </row>
    <row r="5" spans="1:14">
      <c r="B5" s="1597" t="s">
        <v>6352</v>
      </c>
      <c r="C5" s="1910">
        <v>155</v>
      </c>
      <c r="D5" s="1911">
        <v>275</v>
      </c>
      <c r="E5" s="1909">
        <v>15</v>
      </c>
      <c r="F5" s="1912">
        <v>15</v>
      </c>
      <c r="G5" s="1913">
        <v>1</v>
      </c>
      <c r="I5" s="1597" t="s">
        <v>6353</v>
      </c>
      <c r="J5" s="1912">
        <v>155</v>
      </c>
      <c r="K5" s="1912">
        <v>250</v>
      </c>
      <c r="L5" s="1902">
        <v>15</v>
      </c>
      <c r="M5" s="1912">
        <v>10</v>
      </c>
      <c r="N5" s="1913">
        <v>1</v>
      </c>
    </row>
    <row r="6" spans="1:14">
      <c r="B6" s="1597" t="s">
        <v>6354</v>
      </c>
      <c r="C6" s="1910">
        <v>170</v>
      </c>
      <c r="D6" s="1911">
        <v>310</v>
      </c>
      <c r="E6" s="1909">
        <v>15</v>
      </c>
      <c r="F6" s="1912">
        <v>15</v>
      </c>
      <c r="G6" s="1913">
        <v>1</v>
      </c>
      <c r="I6" s="1597" t="s">
        <v>6355</v>
      </c>
      <c r="J6" s="1912">
        <v>165</v>
      </c>
      <c r="K6" s="1912">
        <v>275</v>
      </c>
      <c r="L6" s="1902">
        <v>15</v>
      </c>
      <c r="M6" s="1912">
        <v>11</v>
      </c>
      <c r="N6" s="1913">
        <v>1</v>
      </c>
    </row>
    <row r="7" spans="1:14">
      <c r="B7" s="1597" t="s">
        <v>6356</v>
      </c>
      <c r="C7" s="1910">
        <v>185</v>
      </c>
      <c r="D7" s="1911">
        <v>345</v>
      </c>
      <c r="E7" s="1909">
        <v>15</v>
      </c>
      <c r="F7" s="1912">
        <v>15</v>
      </c>
      <c r="G7" s="1913">
        <v>1</v>
      </c>
      <c r="I7" s="1597" t="s">
        <v>6357</v>
      </c>
      <c r="J7" s="1912">
        <v>175</v>
      </c>
      <c r="K7" s="1912">
        <v>300</v>
      </c>
      <c r="L7" s="1902">
        <v>15</v>
      </c>
      <c r="M7" s="1912">
        <v>12</v>
      </c>
      <c r="N7" s="1913">
        <v>1</v>
      </c>
    </row>
    <row r="8" spans="1:14">
      <c r="B8" s="1597" t="s">
        <v>6358</v>
      </c>
      <c r="C8" s="1910">
        <v>200</v>
      </c>
      <c r="D8" s="1911">
        <v>380</v>
      </c>
      <c r="E8" s="1909">
        <v>15</v>
      </c>
      <c r="F8" s="1912">
        <v>15</v>
      </c>
      <c r="G8" s="1913">
        <v>1</v>
      </c>
      <c r="I8" s="1597" t="s">
        <v>6359</v>
      </c>
      <c r="J8" s="1912">
        <v>185</v>
      </c>
      <c r="K8" s="1912">
        <v>325</v>
      </c>
      <c r="L8" s="1902">
        <v>15</v>
      </c>
      <c r="M8" s="1912">
        <v>13</v>
      </c>
      <c r="N8" s="1913">
        <v>1</v>
      </c>
    </row>
    <row r="9" spans="1:14">
      <c r="B9" s="1597" t="s">
        <v>6360</v>
      </c>
      <c r="C9" s="1910">
        <v>215</v>
      </c>
      <c r="D9" s="1911">
        <v>415</v>
      </c>
      <c r="E9" s="1909">
        <v>15</v>
      </c>
      <c r="F9" s="1912">
        <v>16</v>
      </c>
      <c r="G9" s="1913">
        <v>1</v>
      </c>
      <c r="I9" s="1597" t="s">
        <v>6361</v>
      </c>
      <c r="J9" s="1912">
        <v>195</v>
      </c>
      <c r="K9" s="1912">
        <v>350</v>
      </c>
      <c r="L9" s="1902">
        <v>15</v>
      </c>
      <c r="M9" s="1912">
        <v>14</v>
      </c>
      <c r="N9" s="1913">
        <v>1</v>
      </c>
    </row>
    <row r="10" spans="1:14">
      <c r="B10" s="1597" t="s">
        <v>6362</v>
      </c>
      <c r="C10" s="1910" t="s">
        <v>5365</v>
      </c>
      <c r="D10" s="1911">
        <v>465</v>
      </c>
      <c r="E10" s="1910" t="s">
        <v>7876</v>
      </c>
      <c r="F10" s="1912">
        <v>16</v>
      </c>
      <c r="G10" s="1913">
        <v>2</v>
      </c>
      <c r="I10" s="1597" t="s">
        <v>6363</v>
      </c>
      <c r="J10" s="1910" t="s">
        <v>5365</v>
      </c>
      <c r="K10" s="1912">
        <v>450</v>
      </c>
      <c r="L10" s="1910" t="s">
        <v>7876</v>
      </c>
      <c r="M10" s="1912">
        <v>14</v>
      </c>
      <c r="N10" s="1913">
        <v>2</v>
      </c>
    </row>
    <row r="11" spans="1:14">
      <c r="B11" s="1597" t="s">
        <v>6364</v>
      </c>
      <c r="C11" s="1910" t="s">
        <v>7876</v>
      </c>
      <c r="D11" s="1911">
        <v>525</v>
      </c>
      <c r="E11" s="1910" t="s">
        <v>7876</v>
      </c>
      <c r="F11" s="1912">
        <v>17</v>
      </c>
      <c r="G11" s="1913">
        <v>3</v>
      </c>
      <c r="I11" s="1597" t="s">
        <v>6365</v>
      </c>
      <c r="J11" s="1910" t="s">
        <v>7851</v>
      </c>
      <c r="K11" s="1912">
        <v>550</v>
      </c>
      <c r="L11" s="1910" t="s">
        <v>7876</v>
      </c>
      <c r="M11" s="1912">
        <v>15</v>
      </c>
      <c r="N11" s="1913">
        <v>3</v>
      </c>
    </row>
    <row r="12" spans="1:14" ht="17.25" thickBot="1">
      <c r="B12" s="1602" t="s">
        <v>6366</v>
      </c>
      <c r="C12" s="1603" t="s">
        <v>7876</v>
      </c>
      <c r="D12" s="1734">
        <v>595</v>
      </c>
      <c r="E12" s="1603" t="s">
        <v>7876</v>
      </c>
      <c r="F12" s="1735">
        <v>17</v>
      </c>
      <c r="G12" s="1914">
        <v>4</v>
      </c>
      <c r="I12" s="1602" t="s">
        <v>6367</v>
      </c>
      <c r="J12" s="1603" t="s">
        <v>7876</v>
      </c>
      <c r="K12" s="1735">
        <v>650</v>
      </c>
      <c r="L12" s="1603" t="s">
        <v>7876</v>
      </c>
      <c r="M12" s="1735">
        <v>15</v>
      </c>
      <c r="N12" s="1914">
        <v>4</v>
      </c>
    </row>
    <row r="13" spans="1:14" ht="17.25" thickBot="1"/>
    <row r="14" spans="1:14" ht="17.25" thickBot="1">
      <c r="B14" s="1581" t="s">
        <v>7874</v>
      </c>
      <c r="C14" s="1582" t="s">
        <v>6237</v>
      </c>
      <c r="D14" s="1583" t="s">
        <v>7870</v>
      </c>
      <c r="E14" s="1583" t="s">
        <v>6682</v>
      </c>
      <c r="F14" s="1583" t="s">
        <v>7872</v>
      </c>
      <c r="G14" s="1584" t="s">
        <v>7873</v>
      </c>
      <c r="H14" s="25"/>
      <c r="I14" s="1581" t="s">
        <v>7852</v>
      </c>
      <c r="J14" s="1582" t="s">
        <v>7877</v>
      </c>
      <c r="K14" s="1583" t="s">
        <v>7870</v>
      </c>
      <c r="L14" s="1583" t="s">
        <v>7871</v>
      </c>
      <c r="M14" s="1583" t="s">
        <v>7872</v>
      </c>
      <c r="N14" s="1584" t="s">
        <v>7873</v>
      </c>
    </row>
    <row r="15" spans="1:14">
      <c r="B15" s="1597" t="s">
        <v>7878</v>
      </c>
      <c r="C15" s="1599">
        <v>157</v>
      </c>
      <c r="D15" s="1730">
        <v>200</v>
      </c>
      <c r="E15" s="1902">
        <v>14</v>
      </c>
      <c r="F15" s="1599">
        <v>9</v>
      </c>
      <c r="G15" s="1600">
        <v>1</v>
      </c>
      <c r="I15" s="1597" t="s">
        <v>7879</v>
      </c>
      <c r="J15" s="1599">
        <v>135</v>
      </c>
      <c r="K15" s="1599">
        <v>125</v>
      </c>
      <c r="L15" s="1902">
        <v>13</v>
      </c>
      <c r="M15" s="1599">
        <v>13</v>
      </c>
      <c r="N15" s="1600">
        <v>1</v>
      </c>
    </row>
    <row r="16" spans="1:14">
      <c r="B16" s="1597" t="s">
        <v>6368</v>
      </c>
      <c r="C16" s="1912">
        <v>174</v>
      </c>
      <c r="D16" s="1911">
        <v>220</v>
      </c>
      <c r="E16" s="1902">
        <v>14</v>
      </c>
      <c r="F16" s="1912">
        <v>9</v>
      </c>
      <c r="G16" s="1913">
        <v>1</v>
      </c>
      <c r="I16" s="1597" t="s">
        <v>6369</v>
      </c>
      <c r="J16" s="1912">
        <v>148</v>
      </c>
      <c r="K16" s="1912">
        <v>150</v>
      </c>
      <c r="L16" s="1902">
        <v>13</v>
      </c>
      <c r="M16" s="1912">
        <v>13</v>
      </c>
      <c r="N16" s="1913">
        <v>1</v>
      </c>
    </row>
    <row r="17" spans="1:14">
      <c r="B17" s="1597" t="s">
        <v>6370</v>
      </c>
      <c r="C17" s="1912">
        <v>192</v>
      </c>
      <c r="D17" s="1911">
        <v>140</v>
      </c>
      <c r="E17" s="1902">
        <v>14</v>
      </c>
      <c r="F17" s="1912">
        <v>10</v>
      </c>
      <c r="G17" s="1913">
        <v>1</v>
      </c>
      <c r="I17" s="1597" t="s">
        <v>6371</v>
      </c>
      <c r="J17" s="1912">
        <v>161</v>
      </c>
      <c r="K17" s="1912">
        <v>175</v>
      </c>
      <c r="L17" s="1902">
        <v>13</v>
      </c>
      <c r="M17" s="1912">
        <v>13</v>
      </c>
      <c r="N17" s="1913">
        <v>1</v>
      </c>
    </row>
    <row r="18" spans="1:14">
      <c r="B18" s="1597" t="s">
        <v>6372</v>
      </c>
      <c r="C18" s="1912">
        <v>209</v>
      </c>
      <c r="D18" s="1911">
        <v>260</v>
      </c>
      <c r="E18" s="1902">
        <v>14</v>
      </c>
      <c r="F18" s="1912">
        <v>10</v>
      </c>
      <c r="G18" s="1913">
        <v>1</v>
      </c>
      <c r="I18" s="1597" t="s">
        <v>6373</v>
      </c>
      <c r="J18" s="1912">
        <v>174</v>
      </c>
      <c r="K18" s="1912">
        <v>200</v>
      </c>
      <c r="L18" s="1902">
        <v>13</v>
      </c>
      <c r="M18" s="1912">
        <v>13</v>
      </c>
      <c r="N18" s="1913">
        <v>1</v>
      </c>
    </row>
    <row r="19" spans="1:14">
      <c r="B19" s="1597" t="s">
        <v>6374</v>
      </c>
      <c r="C19" s="1912">
        <v>226</v>
      </c>
      <c r="D19" s="1911">
        <v>280</v>
      </c>
      <c r="E19" s="1902">
        <v>14</v>
      </c>
      <c r="F19" s="1912">
        <v>11</v>
      </c>
      <c r="G19" s="1913">
        <v>1</v>
      </c>
      <c r="I19" s="1597" t="s">
        <v>6375</v>
      </c>
      <c r="J19" s="1912">
        <v>187</v>
      </c>
      <c r="K19" s="1912">
        <v>225</v>
      </c>
      <c r="L19" s="1902">
        <v>13</v>
      </c>
      <c r="M19" s="1912">
        <v>13</v>
      </c>
      <c r="N19" s="1913">
        <v>1</v>
      </c>
    </row>
    <row r="20" spans="1:14">
      <c r="B20" s="1597" t="s">
        <v>6376</v>
      </c>
      <c r="C20" s="1912">
        <v>243</v>
      </c>
      <c r="D20" s="1911">
        <v>300</v>
      </c>
      <c r="E20" s="1902">
        <v>14</v>
      </c>
      <c r="F20" s="1912">
        <v>11</v>
      </c>
      <c r="G20" s="1913">
        <v>1</v>
      </c>
      <c r="I20" s="1597" t="s">
        <v>6377</v>
      </c>
      <c r="J20" s="1912">
        <v>200</v>
      </c>
      <c r="K20" s="1912">
        <v>250</v>
      </c>
      <c r="L20" s="1902">
        <v>13</v>
      </c>
      <c r="M20" s="1912">
        <v>13</v>
      </c>
      <c r="N20" s="1913">
        <v>1</v>
      </c>
    </row>
    <row r="21" spans="1:14">
      <c r="B21" s="1597" t="s">
        <v>6378</v>
      </c>
      <c r="C21" s="1912">
        <v>261</v>
      </c>
      <c r="D21" s="1911">
        <v>320</v>
      </c>
      <c r="E21" s="1902">
        <v>14</v>
      </c>
      <c r="F21" s="1912">
        <v>12</v>
      </c>
      <c r="G21" s="1913">
        <v>1</v>
      </c>
      <c r="I21" s="1597" t="s">
        <v>6379</v>
      </c>
      <c r="J21" s="1912">
        <v>213</v>
      </c>
      <c r="K21" s="1912">
        <v>275</v>
      </c>
      <c r="L21" s="1902">
        <v>13</v>
      </c>
      <c r="M21" s="1912">
        <v>13</v>
      </c>
      <c r="N21" s="1913">
        <v>1</v>
      </c>
    </row>
    <row r="22" spans="1:14">
      <c r="B22" s="1597" t="s">
        <v>6380</v>
      </c>
      <c r="C22" s="1910" t="s">
        <v>7851</v>
      </c>
      <c r="D22" s="1911">
        <v>350</v>
      </c>
      <c r="E22" s="1910" t="s">
        <v>7851</v>
      </c>
      <c r="F22" s="1912">
        <v>12</v>
      </c>
      <c r="G22" s="1913">
        <v>2</v>
      </c>
      <c r="I22" s="1597" t="s">
        <v>6381</v>
      </c>
      <c r="J22" s="1910" t="s">
        <v>7851</v>
      </c>
      <c r="K22" s="1912">
        <v>300</v>
      </c>
      <c r="L22" s="1910" t="s">
        <v>7851</v>
      </c>
      <c r="M22" s="1912">
        <v>13</v>
      </c>
      <c r="N22" s="1913">
        <v>2</v>
      </c>
    </row>
    <row r="23" spans="1:14">
      <c r="B23" s="1605" t="s">
        <v>6382</v>
      </c>
      <c r="C23" s="1910" t="s">
        <v>7876</v>
      </c>
      <c r="D23" s="1911">
        <v>390</v>
      </c>
      <c r="E23" s="1910" t="s">
        <v>7851</v>
      </c>
      <c r="F23" s="1912">
        <v>13</v>
      </c>
      <c r="G23" s="1913">
        <v>3</v>
      </c>
      <c r="I23" s="1597" t="s">
        <v>6383</v>
      </c>
      <c r="J23" s="1910" t="s">
        <v>7851</v>
      </c>
      <c r="K23" s="1912">
        <v>330</v>
      </c>
      <c r="L23" s="1910" t="s">
        <v>7876</v>
      </c>
      <c r="M23" s="1912">
        <v>13</v>
      </c>
      <c r="N23" s="1913">
        <v>3</v>
      </c>
    </row>
    <row r="24" spans="1:14" ht="17.25" thickBot="1">
      <c r="A24" s="43"/>
      <c r="B24" s="1602" t="s">
        <v>7880</v>
      </c>
      <c r="C24" s="1603" t="s">
        <v>7851</v>
      </c>
      <c r="D24" s="1734">
        <v>440</v>
      </c>
      <c r="E24" s="1603" t="s">
        <v>7851</v>
      </c>
      <c r="F24" s="1735">
        <v>13</v>
      </c>
      <c r="G24" s="1914">
        <v>4</v>
      </c>
      <c r="I24" s="1602" t="s">
        <v>6384</v>
      </c>
      <c r="J24" s="1603" t="s">
        <v>7851</v>
      </c>
      <c r="K24" s="1735">
        <v>360</v>
      </c>
      <c r="L24" s="1603" t="s">
        <v>7876</v>
      </c>
      <c r="M24" s="1735">
        <v>13</v>
      </c>
      <c r="N24" s="1914">
        <v>4</v>
      </c>
    </row>
    <row r="25" spans="1:14" ht="17.25" thickBot="1">
      <c r="J25" s="1606" t="s">
        <v>7881</v>
      </c>
      <c r="K25" s="1607" t="s">
        <v>7882</v>
      </c>
      <c r="L25" s="1607"/>
    </row>
    <row r="26" spans="1:14" ht="17.25" thickBot="1">
      <c r="B26" s="1581" t="s">
        <v>7852</v>
      </c>
      <c r="C26" s="1582" t="s">
        <v>7877</v>
      </c>
      <c r="D26" s="1583" t="s">
        <v>7854</v>
      </c>
      <c r="E26" s="1583" t="s">
        <v>7871</v>
      </c>
      <c r="F26" s="1583" t="s">
        <v>7860</v>
      </c>
      <c r="G26" s="1584" t="s">
        <v>7856</v>
      </c>
      <c r="I26" s="1581" t="s">
        <v>7852</v>
      </c>
      <c r="J26" s="1582" t="s">
        <v>7883</v>
      </c>
      <c r="K26" s="1583" t="s">
        <v>7884</v>
      </c>
      <c r="L26" s="1583" t="s">
        <v>7855</v>
      </c>
      <c r="M26" s="1583" t="s">
        <v>7872</v>
      </c>
      <c r="N26" s="1584" t="s">
        <v>7856</v>
      </c>
    </row>
    <row r="27" spans="1:14">
      <c r="B27" s="1597" t="s">
        <v>7885</v>
      </c>
      <c r="C27" s="1599">
        <v>150</v>
      </c>
      <c r="D27" s="1599">
        <v>160</v>
      </c>
      <c r="E27" s="1902">
        <v>15</v>
      </c>
      <c r="F27" s="1599">
        <v>11</v>
      </c>
      <c r="G27" s="1600">
        <v>1</v>
      </c>
      <c r="I27" s="1597" t="s">
        <v>7886</v>
      </c>
      <c r="J27" s="1608" t="s">
        <v>7887</v>
      </c>
      <c r="K27" s="1609" t="s">
        <v>7888</v>
      </c>
      <c r="L27" s="1902">
        <v>8</v>
      </c>
      <c r="M27" s="1599">
        <v>15</v>
      </c>
      <c r="N27" s="1600">
        <v>1</v>
      </c>
    </row>
    <row r="28" spans="1:14">
      <c r="B28" s="1597" t="s">
        <v>6385</v>
      </c>
      <c r="C28" s="1912">
        <v>160</v>
      </c>
      <c r="D28" s="1912">
        <v>170</v>
      </c>
      <c r="E28" s="1902">
        <v>15</v>
      </c>
      <c r="F28" s="1912">
        <v>12</v>
      </c>
      <c r="G28" s="1913">
        <v>1</v>
      </c>
      <c r="I28" s="1597" t="s">
        <v>6386</v>
      </c>
      <c r="J28" s="1608" t="s">
        <v>7889</v>
      </c>
      <c r="K28" s="1609" t="s">
        <v>7890</v>
      </c>
      <c r="L28" s="1902">
        <v>9</v>
      </c>
      <c r="M28" s="1912">
        <v>15</v>
      </c>
      <c r="N28" s="1913">
        <v>1</v>
      </c>
    </row>
    <row r="29" spans="1:14">
      <c r="B29" s="1597" t="s">
        <v>6387</v>
      </c>
      <c r="C29" s="1912">
        <v>170</v>
      </c>
      <c r="D29" s="1912">
        <v>180</v>
      </c>
      <c r="E29" s="1902">
        <v>15</v>
      </c>
      <c r="F29" s="1912">
        <v>13</v>
      </c>
      <c r="G29" s="1913">
        <v>1</v>
      </c>
      <c r="I29" s="1597" t="s">
        <v>6388</v>
      </c>
      <c r="J29" s="1608" t="s">
        <v>7891</v>
      </c>
      <c r="K29" s="1609" t="s">
        <v>7892</v>
      </c>
      <c r="L29" s="1902">
        <v>10</v>
      </c>
      <c r="M29" s="1912">
        <v>15</v>
      </c>
      <c r="N29" s="1913">
        <v>1</v>
      </c>
    </row>
    <row r="30" spans="1:14">
      <c r="B30" s="1597" t="s">
        <v>6389</v>
      </c>
      <c r="C30" s="1912">
        <v>180</v>
      </c>
      <c r="D30" s="1912">
        <v>190</v>
      </c>
      <c r="E30" s="1902">
        <v>15</v>
      </c>
      <c r="F30" s="1912">
        <v>14</v>
      </c>
      <c r="G30" s="1913">
        <v>1</v>
      </c>
      <c r="I30" s="1597" t="s">
        <v>6390</v>
      </c>
      <c r="J30" s="1608" t="s">
        <v>7893</v>
      </c>
      <c r="K30" s="1609" t="s">
        <v>7894</v>
      </c>
      <c r="L30" s="1902">
        <v>11</v>
      </c>
      <c r="M30" s="1912">
        <v>15</v>
      </c>
      <c r="N30" s="1913">
        <v>1</v>
      </c>
    </row>
    <row r="31" spans="1:14">
      <c r="B31" s="1597" t="s">
        <v>6391</v>
      </c>
      <c r="C31" s="1912">
        <v>190</v>
      </c>
      <c r="D31" s="1912">
        <v>200</v>
      </c>
      <c r="E31" s="1902">
        <v>15</v>
      </c>
      <c r="F31" s="1912">
        <v>15</v>
      </c>
      <c r="G31" s="1913">
        <v>1</v>
      </c>
      <c r="I31" s="1597" t="s">
        <v>6392</v>
      </c>
      <c r="J31" s="1608" t="s">
        <v>7895</v>
      </c>
      <c r="K31" s="1609" t="s">
        <v>7896</v>
      </c>
      <c r="L31" s="1902">
        <v>12</v>
      </c>
      <c r="M31" s="1912">
        <v>15</v>
      </c>
      <c r="N31" s="1913">
        <v>1</v>
      </c>
    </row>
    <row r="32" spans="1:14">
      <c r="B32" s="1597" t="s">
        <v>6393</v>
      </c>
      <c r="C32" s="1912">
        <v>200</v>
      </c>
      <c r="D32" s="1912">
        <v>210</v>
      </c>
      <c r="E32" s="1902">
        <v>15</v>
      </c>
      <c r="F32" s="1912">
        <v>16</v>
      </c>
      <c r="G32" s="1913">
        <v>1</v>
      </c>
      <c r="I32" s="1597" t="s">
        <v>6394</v>
      </c>
      <c r="J32" s="1608" t="s">
        <v>7897</v>
      </c>
      <c r="K32" s="1609" t="s">
        <v>7898</v>
      </c>
      <c r="L32" s="1902">
        <v>13</v>
      </c>
      <c r="M32" s="1912">
        <v>15</v>
      </c>
      <c r="N32" s="1913">
        <v>1</v>
      </c>
    </row>
    <row r="33" spans="2:14">
      <c r="B33" s="1597" t="s">
        <v>6395</v>
      </c>
      <c r="C33" s="1912">
        <v>220</v>
      </c>
      <c r="D33" s="1912">
        <v>220</v>
      </c>
      <c r="E33" s="1902">
        <v>15</v>
      </c>
      <c r="F33" s="1912">
        <v>17</v>
      </c>
      <c r="G33" s="1913">
        <v>1</v>
      </c>
      <c r="I33" s="1597" t="s">
        <v>6396</v>
      </c>
      <c r="J33" s="1608" t="s">
        <v>7899</v>
      </c>
      <c r="K33" s="1609" t="s">
        <v>7900</v>
      </c>
      <c r="L33" s="1902">
        <v>14</v>
      </c>
      <c r="M33" s="1912">
        <v>15</v>
      </c>
      <c r="N33" s="1913">
        <v>1</v>
      </c>
    </row>
    <row r="34" spans="2:14">
      <c r="B34" s="1597" t="s">
        <v>6397</v>
      </c>
      <c r="C34" s="1910" t="s">
        <v>7851</v>
      </c>
      <c r="D34" s="1912">
        <v>260</v>
      </c>
      <c r="E34" s="1910" t="s">
        <v>7876</v>
      </c>
      <c r="F34" s="1912">
        <v>17</v>
      </c>
      <c r="G34" s="1913">
        <v>2</v>
      </c>
      <c r="I34" s="1597" t="s">
        <v>6398</v>
      </c>
      <c r="J34" s="1910" t="s">
        <v>7876</v>
      </c>
      <c r="K34" s="1609" t="s">
        <v>7901</v>
      </c>
      <c r="L34" s="1910" t="s">
        <v>7851</v>
      </c>
      <c r="M34" s="1912">
        <v>15</v>
      </c>
      <c r="N34" s="1913">
        <v>2</v>
      </c>
    </row>
    <row r="35" spans="2:14">
      <c r="B35" s="1597" t="s">
        <v>6399</v>
      </c>
      <c r="C35" s="1910" t="s">
        <v>7876</v>
      </c>
      <c r="D35" s="1912">
        <v>310</v>
      </c>
      <c r="E35" s="1910" t="s">
        <v>5365</v>
      </c>
      <c r="F35" s="1912">
        <v>18</v>
      </c>
      <c r="G35" s="1913">
        <v>3</v>
      </c>
      <c r="I35" s="1597" t="s">
        <v>6400</v>
      </c>
      <c r="J35" s="1910" t="s">
        <v>7851</v>
      </c>
      <c r="K35" s="1609" t="s">
        <v>7902</v>
      </c>
      <c r="L35" s="1910" t="s">
        <v>7851</v>
      </c>
      <c r="M35" s="1912">
        <v>15</v>
      </c>
      <c r="N35" s="1913">
        <v>3</v>
      </c>
    </row>
    <row r="36" spans="2:14" ht="17.25" thickBot="1">
      <c r="B36" s="1602" t="s">
        <v>6401</v>
      </c>
      <c r="C36" s="1603" t="s">
        <v>7851</v>
      </c>
      <c r="D36" s="1735">
        <v>370</v>
      </c>
      <c r="E36" s="1603" t="s">
        <v>7876</v>
      </c>
      <c r="F36" s="1735">
        <v>18</v>
      </c>
      <c r="G36" s="1914">
        <v>4</v>
      </c>
      <c r="I36" s="1602" t="s">
        <v>6402</v>
      </c>
      <c r="J36" s="1603" t="s">
        <v>7851</v>
      </c>
      <c r="K36" s="1610" t="s">
        <v>7903</v>
      </c>
      <c r="L36" s="1603" t="s">
        <v>7851</v>
      </c>
      <c r="M36" s="1735">
        <v>15</v>
      </c>
      <c r="N36" s="1914">
        <v>4</v>
      </c>
    </row>
    <row r="37" spans="2:14" ht="17.25" thickBot="1"/>
    <row r="38" spans="2:14" ht="17.25" thickBot="1">
      <c r="B38" s="1581" t="s">
        <v>7852</v>
      </c>
      <c r="C38" s="1582" t="s">
        <v>7853</v>
      </c>
      <c r="D38" s="1583" t="s">
        <v>7870</v>
      </c>
      <c r="E38" s="1583" t="s">
        <v>7871</v>
      </c>
      <c r="F38" s="1583" t="s">
        <v>7860</v>
      </c>
      <c r="G38" s="1584" t="s">
        <v>7856</v>
      </c>
      <c r="I38" s="1581" t="s">
        <v>7852</v>
      </c>
      <c r="J38" s="1582" t="s">
        <v>7877</v>
      </c>
      <c r="K38" s="1583" t="s">
        <v>7854</v>
      </c>
      <c r="L38" s="1583" t="s">
        <v>7855</v>
      </c>
      <c r="M38" s="1583" t="s">
        <v>7872</v>
      </c>
      <c r="N38" s="1584" t="s">
        <v>7856</v>
      </c>
    </row>
    <row r="39" spans="2:14">
      <c r="B39" s="1597" t="s">
        <v>7904</v>
      </c>
      <c r="C39" s="1599">
        <v>150</v>
      </c>
      <c r="D39" s="1730">
        <v>250</v>
      </c>
      <c r="E39" s="1902">
        <v>13</v>
      </c>
      <c r="F39" s="1599">
        <v>9</v>
      </c>
      <c r="G39" s="1600">
        <v>1</v>
      </c>
      <c r="I39" s="1597" t="s">
        <v>7905</v>
      </c>
      <c r="J39" s="1598">
        <v>150</v>
      </c>
      <c r="K39" s="1598">
        <v>150</v>
      </c>
      <c r="L39" s="1902">
        <v>14</v>
      </c>
      <c r="M39" s="1599">
        <v>11</v>
      </c>
      <c r="N39" s="1600">
        <v>1</v>
      </c>
    </row>
    <row r="40" spans="2:14">
      <c r="B40" s="1597" t="s">
        <v>6403</v>
      </c>
      <c r="C40" s="1912">
        <v>160</v>
      </c>
      <c r="D40" s="1911">
        <v>265</v>
      </c>
      <c r="E40" s="1902">
        <v>13</v>
      </c>
      <c r="F40" s="1912">
        <v>9</v>
      </c>
      <c r="G40" s="1913">
        <v>1</v>
      </c>
      <c r="I40" s="1597" t="s">
        <v>6404</v>
      </c>
      <c r="J40" s="1910">
        <v>165</v>
      </c>
      <c r="K40" s="1910">
        <v>165</v>
      </c>
      <c r="L40" s="1902">
        <v>14</v>
      </c>
      <c r="M40" s="1912">
        <v>12</v>
      </c>
      <c r="N40" s="1913">
        <v>1</v>
      </c>
    </row>
    <row r="41" spans="2:14">
      <c r="B41" s="1597" t="s">
        <v>6405</v>
      </c>
      <c r="C41" s="1912">
        <v>170</v>
      </c>
      <c r="D41" s="1911">
        <v>280</v>
      </c>
      <c r="E41" s="1902">
        <v>12</v>
      </c>
      <c r="F41" s="1912">
        <v>9</v>
      </c>
      <c r="G41" s="1913">
        <v>1</v>
      </c>
      <c r="I41" s="1597" t="s">
        <v>6406</v>
      </c>
      <c r="J41" s="1910">
        <v>180</v>
      </c>
      <c r="K41" s="1910">
        <v>180</v>
      </c>
      <c r="L41" s="1902">
        <v>14</v>
      </c>
      <c r="M41" s="1912">
        <v>13</v>
      </c>
      <c r="N41" s="1913">
        <v>1</v>
      </c>
    </row>
    <row r="42" spans="2:14">
      <c r="B42" s="1597" t="s">
        <v>6407</v>
      </c>
      <c r="C42" s="1912">
        <v>180</v>
      </c>
      <c r="D42" s="1911">
        <v>295</v>
      </c>
      <c r="E42" s="1902">
        <v>12</v>
      </c>
      <c r="F42" s="1912">
        <v>9</v>
      </c>
      <c r="G42" s="1913">
        <v>1</v>
      </c>
      <c r="I42" s="1597" t="s">
        <v>6408</v>
      </c>
      <c r="J42" s="1910">
        <v>195</v>
      </c>
      <c r="K42" s="1910">
        <v>195</v>
      </c>
      <c r="L42" s="1902">
        <v>14</v>
      </c>
      <c r="M42" s="1912">
        <v>14</v>
      </c>
      <c r="N42" s="1913">
        <v>1</v>
      </c>
    </row>
    <row r="43" spans="2:14">
      <c r="B43" s="1597" t="s">
        <v>6409</v>
      </c>
      <c r="C43" s="1912">
        <v>190</v>
      </c>
      <c r="D43" s="1911">
        <v>310</v>
      </c>
      <c r="E43" s="1902">
        <v>10</v>
      </c>
      <c r="F43" s="1912">
        <v>9</v>
      </c>
      <c r="G43" s="1913">
        <v>1</v>
      </c>
      <c r="I43" s="1597" t="s">
        <v>6410</v>
      </c>
      <c r="J43" s="1910">
        <v>210</v>
      </c>
      <c r="K43" s="1910">
        <v>210</v>
      </c>
      <c r="L43" s="1902">
        <v>14</v>
      </c>
      <c r="M43" s="1912">
        <v>15</v>
      </c>
      <c r="N43" s="1913">
        <v>1</v>
      </c>
    </row>
    <row r="44" spans="2:14">
      <c r="B44" s="1597" t="s">
        <v>6411</v>
      </c>
      <c r="C44" s="1912">
        <v>200</v>
      </c>
      <c r="D44" s="1911">
        <v>325</v>
      </c>
      <c r="E44" s="1902">
        <v>10</v>
      </c>
      <c r="F44" s="1912">
        <v>9</v>
      </c>
      <c r="G44" s="1913">
        <v>1</v>
      </c>
      <c r="I44" s="1597" t="s">
        <v>6412</v>
      </c>
      <c r="J44" s="1910">
        <v>225</v>
      </c>
      <c r="K44" s="1910">
        <v>225</v>
      </c>
      <c r="L44" s="1902">
        <v>14</v>
      </c>
      <c r="M44" s="1912">
        <v>16</v>
      </c>
      <c r="N44" s="1913">
        <v>1</v>
      </c>
    </row>
    <row r="45" spans="2:14">
      <c r="B45" s="1597" t="s">
        <v>6413</v>
      </c>
      <c r="C45" s="1912">
        <v>210</v>
      </c>
      <c r="D45" s="1911">
        <v>340</v>
      </c>
      <c r="E45" s="1902">
        <v>9</v>
      </c>
      <c r="F45" s="1912">
        <v>9</v>
      </c>
      <c r="G45" s="1913">
        <v>1</v>
      </c>
      <c r="I45" s="1597" t="s">
        <v>6414</v>
      </c>
      <c r="J45" s="1910">
        <v>240</v>
      </c>
      <c r="K45" s="1910">
        <v>240</v>
      </c>
      <c r="L45" s="1902">
        <v>14</v>
      </c>
      <c r="M45" s="1912">
        <v>17</v>
      </c>
      <c r="N45" s="1913">
        <v>1</v>
      </c>
    </row>
    <row r="46" spans="2:14">
      <c r="B46" s="1597" t="s">
        <v>6415</v>
      </c>
      <c r="C46" s="1910" t="s">
        <v>7851</v>
      </c>
      <c r="D46" s="1911">
        <v>370</v>
      </c>
      <c r="E46" s="1910" t="s">
        <v>5365</v>
      </c>
      <c r="F46" s="1912">
        <v>9</v>
      </c>
      <c r="G46" s="1913">
        <v>2</v>
      </c>
      <c r="I46" s="1597" t="s">
        <v>6416</v>
      </c>
      <c r="J46" s="1910" t="s">
        <v>7876</v>
      </c>
      <c r="K46" s="1912">
        <v>255</v>
      </c>
      <c r="L46" s="1910" t="s">
        <v>7851</v>
      </c>
      <c r="M46" s="1912">
        <v>18</v>
      </c>
      <c r="N46" s="1913">
        <v>2</v>
      </c>
    </row>
    <row r="47" spans="2:14">
      <c r="B47" s="1597" t="s">
        <v>6417</v>
      </c>
      <c r="C47" s="1910" t="s">
        <v>7876</v>
      </c>
      <c r="D47" s="1911">
        <v>410</v>
      </c>
      <c r="E47" s="1910" t="s">
        <v>5365</v>
      </c>
      <c r="F47" s="1912">
        <v>9</v>
      </c>
      <c r="G47" s="1913">
        <v>3</v>
      </c>
      <c r="I47" s="1597" t="s">
        <v>6418</v>
      </c>
      <c r="J47" s="1910" t="s">
        <v>7876</v>
      </c>
      <c r="K47" s="1912">
        <v>270</v>
      </c>
      <c r="L47" s="1910" t="s">
        <v>7851</v>
      </c>
      <c r="M47" s="1912">
        <v>19</v>
      </c>
      <c r="N47" s="1913">
        <v>3</v>
      </c>
    </row>
    <row r="48" spans="2:14" ht="17.25" thickBot="1">
      <c r="B48" s="1602" t="s">
        <v>6419</v>
      </c>
      <c r="C48" s="1603" t="s">
        <v>7851</v>
      </c>
      <c r="D48" s="1734">
        <v>460</v>
      </c>
      <c r="E48" s="1603" t="s">
        <v>7851</v>
      </c>
      <c r="F48" s="1735">
        <v>9</v>
      </c>
      <c r="G48" s="1914">
        <v>4</v>
      </c>
      <c r="I48" s="1602" t="s">
        <v>6420</v>
      </c>
      <c r="J48" s="1603" t="s">
        <v>7851</v>
      </c>
      <c r="K48" s="1735">
        <v>285</v>
      </c>
      <c r="L48" s="1603" t="s">
        <v>7851</v>
      </c>
      <c r="M48" s="1735">
        <v>20</v>
      </c>
      <c r="N48" s="1914">
        <v>4</v>
      </c>
    </row>
    <row r="49" spans="2:14" ht="17.25" thickBot="1"/>
    <row r="50" spans="2:14" ht="17.25" thickBot="1">
      <c r="B50" s="1581" t="s">
        <v>7852</v>
      </c>
      <c r="C50" s="1582" t="s">
        <v>7853</v>
      </c>
      <c r="D50" s="1583" t="s">
        <v>7854</v>
      </c>
      <c r="E50" s="1583" t="s">
        <v>7855</v>
      </c>
      <c r="F50" s="1583" t="s">
        <v>7872</v>
      </c>
      <c r="G50" s="1584" t="s">
        <v>7873</v>
      </c>
      <c r="I50" s="1581" t="s">
        <v>6236</v>
      </c>
      <c r="J50" s="1582" t="s">
        <v>7853</v>
      </c>
      <c r="K50" s="1583" t="s">
        <v>7870</v>
      </c>
      <c r="L50" s="1583" t="s">
        <v>7871</v>
      </c>
      <c r="M50" s="1583" t="s">
        <v>7860</v>
      </c>
      <c r="N50" s="1584" t="s">
        <v>7856</v>
      </c>
    </row>
    <row r="51" spans="2:14">
      <c r="B51" s="1597" t="s">
        <v>7906</v>
      </c>
      <c r="C51" s="1599">
        <v>135</v>
      </c>
      <c r="D51" s="1599">
        <v>213</v>
      </c>
      <c r="E51" s="1902">
        <v>12</v>
      </c>
      <c r="F51" s="1599">
        <v>8</v>
      </c>
      <c r="G51" s="1600">
        <v>1</v>
      </c>
      <c r="I51" s="1597" t="s">
        <v>7907</v>
      </c>
      <c r="J51" s="1599">
        <v>159</v>
      </c>
      <c r="K51" s="1599">
        <v>200</v>
      </c>
      <c r="L51" s="1902">
        <v>10</v>
      </c>
      <c r="M51" s="1599">
        <v>10</v>
      </c>
      <c r="N51" s="1600">
        <v>1</v>
      </c>
    </row>
    <row r="52" spans="2:14">
      <c r="B52" s="1597" t="s">
        <v>6421</v>
      </c>
      <c r="C52" s="1912">
        <v>155</v>
      </c>
      <c r="D52" s="1912">
        <v>234</v>
      </c>
      <c r="E52" s="1902">
        <v>12</v>
      </c>
      <c r="F52" s="1912">
        <v>8</v>
      </c>
      <c r="G52" s="1913">
        <v>1</v>
      </c>
      <c r="I52" s="1597" t="s">
        <v>6422</v>
      </c>
      <c r="J52" s="1912">
        <v>172</v>
      </c>
      <c r="K52" s="1912">
        <v>225</v>
      </c>
      <c r="L52" s="1902">
        <v>11</v>
      </c>
      <c r="M52" s="1912">
        <v>11</v>
      </c>
      <c r="N52" s="1913">
        <v>1</v>
      </c>
    </row>
    <row r="53" spans="2:14">
      <c r="B53" s="1597" t="s">
        <v>6423</v>
      </c>
      <c r="C53" s="1912">
        <v>175</v>
      </c>
      <c r="D53" s="1912">
        <v>255</v>
      </c>
      <c r="E53" s="1902">
        <v>12</v>
      </c>
      <c r="F53" s="1912">
        <v>9</v>
      </c>
      <c r="G53" s="1913">
        <v>1</v>
      </c>
      <c r="I53" s="1597" t="s">
        <v>6424</v>
      </c>
      <c r="J53" s="1912">
        <v>185</v>
      </c>
      <c r="K53" s="1912">
        <v>250</v>
      </c>
      <c r="L53" s="1902">
        <v>12</v>
      </c>
      <c r="M53" s="1912">
        <v>12</v>
      </c>
      <c r="N53" s="1913">
        <v>1</v>
      </c>
    </row>
    <row r="54" spans="2:14">
      <c r="B54" s="1597" t="s">
        <v>6425</v>
      </c>
      <c r="C54" s="1912">
        <v>195</v>
      </c>
      <c r="D54" s="1912">
        <v>276</v>
      </c>
      <c r="E54" s="1902">
        <v>12</v>
      </c>
      <c r="F54" s="1912">
        <v>9</v>
      </c>
      <c r="G54" s="1913">
        <v>1</v>
      </c>
      <c r="I54" s="1597" t="s">
        <v>6426</v>
      </c>
      <c r="J54" s="1912">
        <v>199</v>
      </c>
      <c r="K54" s="1912">
        <v>275</v>
      </c>
      <c r="L54" s="1902">
        <v>13</v>
      </c>
      <c r="M54" s="1912">
        <v>13</v>
      </c>
      <c r="N54" s="1913">
        <v>1</v>
      </c>
    </row>
    <row r="55" spans="2:14">
      <c r="B55" s="1597" t="s">
        <v>6427</v>
      </c>
      <c r="C55" s="1912">
        <v>215</v>
      </c>
      <c r="D55" s="1912">
        <v>297</v>
      </c>
      <c r="E55" s="1902">
        <v>12</v>
      </c>
      <c r="F55" s="1912">
        <v>10</v>
      </c>
      <c r="G55" s="1913">
        <v>1</v>
      </c>
      <c r="I55" s="1597" t="s">
        <v>6428</v>
      </c>
      <c r="J55" s="1912">
        <v>212</v>
      </c>
      <c r="K55" s="1912">
        <v>300</v>
      </c>
      <c r="L55" s="1902">
        <v>14</v>
      </c>
      <c r="M55" s="1912">
        <v>14</v>
      </c>
      <c r="N55" s="1913">
        <v>1</v>
      </c>
    </row>
    <row r="56" spans="2:14">
      <c r="B56" s="1597" t="s">
        <v>6429</v>
      </c>
      <c r="C56" s="1912">
        <v>235</v>
      </c>
      <c r="D56" s="1912">
        <v>318</v>
      </c>
      <c r="E56" s="1902">
        <v>12</v>
      </c>
      <c r="F56" s="1912">
        <v>10</v>
      </c>
      <c r="G56" s="1913">
        <v>1</v>
      </c>
      <c r="I56" s="1597" t="s">
        <v>6430</v>
      </c>
      <c r="J56" s="1912">
        <v>225</v>
      </c>
      <c r="K56" s="1912">
        <v>325</v>
      </c>
      <c r="L56" s="1902">
        <v>15</v>
      </c>
      <c r="M56" s="1912">
        <v>15</v>
      </c>
      <c r="N56" s="1913">
        <v>1</v>
      </c>
    </row>
    <row r="57" spans="2:14">
      <c r="B57" s="1597" t="s">
        <v>6431</v>
      </c>
      <c r="C57" s="1912">
        <v>255</v>
      </c>
      <c r="D57" s="1912">
        <v>339</v>
      </c>
      <c r="E57" s="1902">
        <v>12</v>
      </c>
      <c r="F57" s="1912">
        <v>11</v>
      </c>
      <c r="G57" s="1913">
        <v>1</v>
      </c>
      <c r="I57" s="1597" t="s">
        <v>6432</v>
      </c>
      <c r="J57" s="1912">
        <v>238</v>
      </c>
      <c r="K57" s="1912">
        <v>350</v>
      </c>
      <c r="L57" s="1902">
        <v>16</v>
      </c>
      <c r="M57" s="1912">
        <v>16</v>
      </c>
      <c r="N57" s="1913">
        <v>1</v>
      </c>
    </row>
    <row r="58" spans="2:14">
      <c r="B58" s="1597" t="s">
        <v>6433</v>
      </c>
      <c r="C58" s="1910" t="s">
        <v>7876</v>
      </c>
      <c r="D58" s="1912">
        <v>360</v>
      </c>
      <c r="E58" s="1910" t="s">
        <v>7851</v>
      </c>
      <c r="F58" s="1912">
        <v>11</v>
      </c>
      <c r="G58" s="1913">
        <v>2</v>
      </c>
      <c r="I58" s="1597" t="s">
        <v>6434</v>
      </c>
      <c r="J58" s="1910" t="s">
        <v>7851</v>
      </c>
      <c r="K58" s="1912">
        <v>380</v>
      </c>
      <c r="L58" s="1910" t="s">
        <v>7851</v>
      </c>
      <c r="M58" s="1912">
        <v>17</v>
      </c>
      <c r="N58" s="1913">
        <v>2</v>
      </c>
    </row>
    <row r="59" spans="2:14">
      <c r="B59" s="1597" t="s">
        <v>6435</v>
      </c>
      <c r="C59" s="1910" t="s">
        <v>7876</v>
      </c>
      <c r="D59" s="1912">
        <v>390</v>
      </c>
      <c r="E59" s="1910" t="s">
        <v>7876</v>
      </c>
      <c r="F59" s="1912">
        <v>12</v>
      </c>
      <c r="G59" s="1913">
        <v>3</v>
      </c>
      <c r="I59" s="1597" t="s">
        <v>6436</v>
      </c>
      <c r="J59" s="1910" t="s">
        <v>7851</v>
      </c>
      <c r="K59" s="1912">
        <v>420</v>
      </c>
      <c r="L59" s="1910" t="s">
        <v>7851</v>
      </c>
      <c r="M59" s="1912">
        <v>18</v>
      </c>
      <c r="N59" s="1913">
        <v>3</v>
      </c>
    </row>
    <row r="60" spans="2:14" ht="17.25" thickBot="1">
      <c r="B60" s="1602" t="s">
        <v>6437</v>
      </c>
      <c r="C60" s="1603" t="s">
        <v>7851</v>
      </c>
      <c r="D60" s="1735">
        <v>420</v>
      </c>
      <c r="E60" s="1603" t="s">
        <v>7876</v>
      </c>
      <c r="F60" s="1735">
        <v>12</v>
      </c>
      <c r="G60" s="1914">
        <v>4</v>
      </c>
      <c r="I60" s="1602" t="s">
        <v>6438</v>
      </c>
      <c r="J60" s="1603" t="s">
        <v>7851</v>
      </c>
      <c r="K60" s="1735">
        <v>470</v>
      </c>
      <c r="L60" s="1603" t="s">
        <v>7851</v>
      </c>
      <c r="M60" s="1735">
        <v>19</v>
      </c>
      <c r="N60" s="1914">
        <v>4</v>
      </c>
    </row>
    <row r="61" spans="2:14" ht="17.25" thickBot="1"/>
    <row r="62" spans="2:14" ht="17.25" thickBot="1">
      <c r="B62" s="1581" t="s">
        <v>7852</v>
      </c>
      <c r="C62" s="1582" t="s">
        <v>6237</v>
      </c>
      <c r="D62" s="1583" t="s">
        <v>7854</v>
      </c>
      <c r="E62" s="1583" t="s">
        <v>7871</v>
      </c>
      <c r="F62" s="1583" t="s">
        <v>6683</v>
      </c>
      <c r="G62" s="1584" t="s">
        <v>6239</v>
      </c>
      <c r="I62" s="1581" t="s">
        <v>7852</v>
      </c>
      <c r="J62" s="1582" t="s">
        <v>7853</v>
      </c>
      <c r="K62" s="1583" t="s">
        <v>7854</v>
      </c>
      <c r="L62" s="1583" t="s">
        <v>7855</v>
      </c>
      <c r="M62" s="1583" t="s">
        <v>7860</v>
      </c>
      <c r="N62" s="1584" t="s">
        <v>7856</v>
      </c>
    </row>
    <row r="63" spans="2:14">
      <c r="B63" s="1597" t="s">
        <v>7908</v>
      </c>
      <c r="C63" s="1599">
        <v>160</v>
      </c>
      <c r="D63" s="1599">
        <v>260</v>
      </c>
      <c r="E63" s="1902">
        <v>12</v>
      </c>
      <c r="F63" s="1599">
        <v>8</v>
      </c>
      <c r="G63" s="1600">
        <v>1</v>
      </c>
      <c r="I63" s="1597" t="s">
        <v>7909</v>
      </c>
      <c r="J63" s="1599">
        <v>157</v>
      </c>
      <c r="K63" s="1599">
        <v>250</v>
      </c>
      <c r="L63" s="1902">
        <v>14</v>
      </c>
      <c r="M63" s="1599">
        <v>14</v>
      </c>
      <c r="N63" s="1600">
        <v>1</v>
      </c>
    </row>
    <row r="64" spans="2:14">
      <c r="B64" s="1597" t="s">
        <v>6439</v>
      </c>
      <c r="C64" s="1912">
        <v>178</v>
      </c>
      <c r="D64" s="1912">
        <v>280</v>
      </c>
      <c r="E64" s="1902">
        <v>12</v>
      </c>
      <c r="F64" s="1912">
        <v>8</v>
      </c>
      <c r="G64" s="1913">
        <v>1</v>
      </c>
      <c r="I64" s="1597" t="s">
        <v>6440</v>
      </c>
      <c r="J64" s="1912">
        <v>174</v>
      </c>
      <c r="K64" s="1912">
        <v>275</v>
      </c>
      <c r="L64" s="1902">
        <v>14</v>
      </c>
      <c r="M64" s="1912">
        <v>14</v>
      </c>
      <c r="N64" s="1913">
        <v>1</v>
      </c>
    </row>
    <row r="65" spans="2:14">
      <c r="B65" s="1597" t="s">
        <v>6441</v>
      </c>
      <c r="C65" s="1912">
        <v>196</v>
      </c>
      <c r="D65" s="1912">
        <v>300</v>
      </c>
      <c r="E65" s="1902">
        <v>13</v>
      </c>
      <c r="F65" s="1912">
        <v>8</v>
      </c>
      <c r="G65" s="1913">
        <v>1</v>
      </c>
      <c r="I65" s="1597" t="s">
        <v>6442</v>
      </c>
      <c r="J65" s="1912">
        <v>192</v>
      </c>
      <c r="K65" s="1912">
        <v>300</v>
      </c>
      <c r="L65" s="1902">
        <v>14</v>
      </c>
      <c r="M65" s="1912">
        <v>14</v>
      </c>
      <c r="N65" s="1913">
        <v>1</v>
      </c>
    </row>
    <row r="66" spans="2:14">
      <c r="B66" s="1597" t="s">
        <v>6443</v>
      </c>
      <c r="C66" s="1912">
        <v>214</v>
      </c>
      <c r="D66" s="1912">
        <v>320</v>
      </c>
      <c r="E66" s="1902">
        <v>13</v>
      </c>
      <c r="F66" s="1912">
        <v>8</v>
      </c>
      <c r="G66" s="1913">
        <v>1</v>
      </c>
      <c r="I66" s="1597" t="s">
        <v>6444</v>
      </c>
      <c r="J66" s="1912">
        <v>209</v>
      </c>
      <c r="K66" s="1912">
        <v>325</v>
      </c>
      <c r="L66" s="1902">
        <v>14</v>
      </c>
      <c r="M66" s="1912">
        <v>14</v>
      </c>
      <c r="N66" s="1913">
        <v>1</v>
      </c>
    </row>
    <row r="67" spans="2:14">
      <c r="B67" s="1597" t="s">
        <v>6445</v>
      </c>
      <c r="C67" s="1912">
        <v>243</v>
      </c>
      <c r="D67" s="1912">
        <v>340</v>
      </c>
      <c r="E67" s="1902">
        <v>14</v>
      </c>
      <c r="F67" s="1912">
        <v>8</v>
      </c>
      <c r="G67" s="1913">
        <v>1</v>
      </c>
      <c r="I67" s="1597" t="s">
        <v>6446</v>
      </c>
      <c r="J67" s="1912">
        <v>226</v>
      </c>
      <c r="K67" s="1912">
        <v>350</v>
      </c>
      <c r="L67" s="1902">
        <v>14</v>
      </c>
      <c r="M67" s="1912">
        <v>14</v>
      </c>
      <c r="N67" s="1913">
        <v>1</v>
      </c>
    </row>
    <row r="68" spans="2:14">
      <c r="B68" s="1597" t="s">
        <v>6447</v>
      </c>
      <c r="C68" s="1912">
        <v>250</v>
      </c>
      <c r="D68" s="1912">
        <v>360</v>
      </c>
      <c r="E68" s="1902">
        <v>14</v>
      </c>
      <c r="F68" s="1912">
        <v>8</v>
      </c>
      <c r="G68" s="1913">
        <v>1</v>
      </c>
      <c r="I68" s="1597" t="s">
        <v>6448</v>
      </c>
      <c r="J68" s="1912">
        <v>243</v>
      </c>
      <c r="K68" s="1912">
        <v>375</v>
      </c>
      <c r="L68" s="1902">
        <v>14</v>
      </c>
      <c r="M68" s="1912">
        <v>14</v>
      </c>
      <c r="N68" s="1913">
        <v>1</v>
      </c>
    </row>
    <row r="69" spans="2:14">
      <c r="B69" s="1597" t="s">
        <v>6449</v>
      </c>
      <c r="C69" s="1912">
        <v>268</v>
      </c>
      <c r="D69" s="1912">
        <v>380</v>
      </c>
      <c r="E69" s="1902">
        <v>15</v>
      </c>
      <c r="F69" s="1912">
        <v>8</v>
      </c>
      <c r="G69" s="1913">
        <v>1</v>
      </c>
      <c r="I69" s="1597" t="s">
        <v>6450</v>
      </c>
      <c r="J69" s="1912">
        <v>261</v>
      </c>
      <c r="K69" s="1912">
        <v>400</v>
      </c>
      <c r="L69" s="1902">
        <v>14</v>
      </c>
      <c r="M69" s="1912">
        <v>14</v>
      </c>
      <c r="N69" s="1913">
        <v>1</v>
      </c>
    </row>
    <row r="70" spans="2:14">
      <c r="B70" s="1597" t="s">
        <v>6451</v>
      </c>
      <c r="C70" s="1910" t="s">
        <v>7851</v>
      </c>
      <c r="D70" s="1912">
        <v>410</v>
      </c>
      <c r="E70" s="1910" t="s">
        <v>7851</v>
      </c>
      <c r="F70" s="1912">
        <v>8</v>
      </c>
      <c r="G70" s="1913">
        <v>2</v>
      </c>
      <c r="I70" s="1597" t="s">
        <v>6452</v>
      </c>
      <c r="J70" s="1910" t="s">
        <v>7851</v>
      </c>
      <c r="K70" s="1912">
        <v>430</v>
      </c>
      <c r="L70" s="1910" t="s">
        <v>7851</v>
      </c>
      <c r="M70" s="1912">
        <v>14</v>
      </c>
      <c r="N70" s="1913">
        <v>2</v>
      </c>
    </row>
    <row r="71" spans="2:14">
      <c r="B71" s="1597" t="s">
        <v>6453</v>
      </c>
      <c r="C71" s="1910" t="s">
        <v>7851</v>
      </c>
      <c r="D71" s="1912">
        <v>450</v>
      </c>
      <c r="E71" s="1910" t="s">
        <v>7851</v>
      </c>
      <c r="F71" s="1912">
        <v>8</v>
      </c>
      <c r="G71" s="1913">
        <v>3</v>
      </c>
      <c r="I71" s="1597" t="s">
        <v>6454</v>
      </c>
      <c r="J71" s="1910" t="s">
        <v>7851</v>
      </c>
      <c r="K71" s="1912">
        <v>470</v>
      </c>
      <c r="L71" s="1910" t="s">
        <v>7851</v>
      </c>
      <c r="M71" s="1912">
        <v>14</v>
      </c>
      <c r="N71" s="1913">
        <v>3</v>
      </c>
    </row>
    <row r="72" spans="2:14" ht="17.25" thickBot="1">
      <c r="B72" s="1602" t="s">
        <v>6455</v>
      </c>
      <c r="C72" s="1603" t="s">
        <v>7851</v>
      </c>
      <c r="D72" s="1735">
        <v>500</v>
      </c>
      <c r="E72" s="1603" t="s">
        <v>7851</v>
      </c>
      <c r="F72" s="1735">
        <v>8</v>
      </c>
      <c r="G72" s="1914">
        <v>4</v>
      </c>
      <c r="I72" s="1602" t="s">
        <v>6456</v>
      </c>
      <c r="J72" s="1603" t="s">
        <v>7851</v>
      </c>
      <c r="K72" s="1735">
        <v>520</v>
      </c>
      <c r="L72" s="1603" t="s">
        <v>7876</v>
      </c>
      <c r="M72" s="1735">
        <v>14</v>
      </c>
      <c r="N72" s="1914">
        <v>4</v>
      </c>
    </row>
  </sheetData>
  <phoneticPr fontId="6" type="noConversion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54"/>
  <sheetViews>
    <sheetView workbookViewId="0">
      <selection activeCell="M3" sqref="M3"/>
    </sheetView>
  </sheetViews>
  <sheetFormatPr defaultRowHeight="16.5"/>
  <cols>
    <col min="1" max="1" width="12.25" style="11" bestFit="1" customWidth="1"/>
    <col min="2" max="2" width="14.5" style="11" customWidth="1"/>
    <col min="3" max="3" width="14.25" style="11" bestFit="1" customWidth="1"/>
    <col min="4" max="4" width="14" bestFit="1" customWidth="1"/>
    <col min="5" max="5" width="15.5" bestFit="1" customWidth="1"/>
    <col min="6" max="6" width="14.25" bestFit="1" customWidth="1"/>
    <col min="7" max="7" width="11.125" bestFit="1" customWidth="1"/>
    <col min="8" max="8" width="15.5" bestFit="1" customWidth="1"/>
    <col min="9" max="9" width="14.25" bestFit="1" customWidth="1"/>
    <col min="10" max="10" width="12.25" bestFit="1" customWidth="1"/>
    <col min="11" max="11" width="15.5" bestFit="1" customWidth="1"/>
    <col min="12" max="12" width="14.25" bestFit="1" customWidth="1"/>
  </cols>
  <sheetData>
    <row r="1" spans="1:12">
      <c r="A1" s="1360" t="s">
        <v>5086</v>
      </c>
      <c r="B1" s="1361" t="s">
        <v>5088</v>
      </c>
      <c r="C1" s="1362" t="s">
        <v>5085</v>
      </c>
      <c r="D1" s="1363" t="s">
        <v>5086</v>
      </c>
      <c r="E1" s="1361" t="s">
        <v>1010</v>
      </c>
      <c r="F1" s="1362" t="s">
        <v>5085</v>
      </c>
      <c r="G1" s="1363" t="s">
        <v>5086</v>
      </c>
      <c r="H1" s="1361" t="s">
        <v>1010</v>
      </c>
      <c r="I1" s="1362" t="s">
        <v>5085</v>
      </c>
      <c r="J1" s="1363" t="s">
        <v>5086</v>
      </c>
      <c r="K1" s="1361" t="s">
        <v>1010</v>
      </c>
      <c r="L1" s="1362" t="s">
        <v>5085</v>
      </c>
    </row>
    <row r="2" spans="1:12">
      <c r="A2" s="1364" t="s">
        <v>5</v>
      </c>
      <c r="B2" s="1349" t="s">
        <v>1029</v>
      </c>
      <c r="C2" s="1351" t="s">
        <v>1035</v>
      </c>
      <c r="D2" s="1350" t="s">
        <v>5</v>
      </c>
      <c r="E2" s="1349" t="s">
        <v>1029</v>
      </c>
      <c r="F2" s="1351" t="s">
        <v>1035</v>
      </c>
      <c r="G2" s="1350" t="s">
        <v>5</v>
      </c>
      <c r="H2" s="1349" t="s">
        <v>1029</v>
      </c>
      <c r="I2" s="1351" t="s">
        <v>1035</v>
      </c>
      <c r="J2" s="1350" t="s">
        <v>5</v>
      </c>
      <c r="K2" s="1349" t="s">
        <v>1029</v>
      </c>
      <c r="L2" s="1351" t="s">
        <v>5092</v>
      </c>
    </row>
    <row r="3" spans="1:12">
      <c r="A3" s="1365" t="s">
        <v>21</v>
      </c>
      <c r="B3" s="1353">
        <v>10000</v>
      </c>
      <c r="C3" s="1354">
        <v>121.125</v>
      </c>
      <c r="D3" s="1357" t="s">
        <v>71</v>
      </c>
      <c r="E3" s="1353">
        <v>10000</v>
      </c>
      <c r="F3" s="1355">
        <v>121.125</v>
      </c>
      <c r="G3" s="1359" t="s">
        <v>121</v>
      </c>
      <c r="H3" s="1352">
        <v>10000</v>
      </c>
      <c r="I3" s="1356">
        <v>216.64000000000001</v>
      </c>
      <c r="J3" s="1358" t="s">
        <v>171</v>
      </c>
      <c r="K3" s="1352">
        <v>10000</v>
      </c>
      <c r="L3" s="1366">
        <v>102.95625</v>
      </c>
    </row>
    <row r="4" spans="1:12">
      <c r="A4" s="1365" t="s">
        <v>22</v>
      </c>
      <c r="B4" s="1353">
        <v>10070</v>
      </c>
      <c r="C4" s="1354">
        <v>122</v>
      </c>
      <c r="D4" s="1357" t="s">
        <v>72</v>
      </c>
      <c r="E4" s="1353">
        <v>10070</v>
      </c>
      <c r="F4" s="1355">
        <v>124.5</v>
      </c>
      <c r="G4" s="1359" t="s">
        <v>122</v>
      </c>
      <c r="H4" s="1352">
        <v>10070</v>
      </c>
      <c r="I4" s="1356">
        <v>234.56000000000003</v>
      </c>
      <c r="J4" s="1358" t="s">
        <v>172</v>
      </c>
      <c r="K4" s="1352">
        <v>10070</v>
      </c>
      <c r="L4" s="1366">
        <v>103.7</v>
      </c>
    </row>
    <row r="5" spans="1:12">
      <c r="A5" s="1365" t="s">
        <v>23</v>
      </c>
      <c r="B5" s="1353">
        <v>10160.817769699584</v>
      </c>
      <c r="C5" s="1354">
        <v>125</v>
      </c>
      <c r="D5" s="1357" t="s">
        <v>73</v>
      </c>
      <c r="E5" s="1353">
        <v>10160.817769699584</v>
      </c>
      <c r="F5" s="1355">
        <v>128.125</v>
      </c>
      <c r="G5" s="1359" t="s">
        <v>123</v>
      </c>
      <c r="H5" s="1352">
        <v>10160.817769699584</v>
      </c>
      <c r="I5" s="1356">
        <v>253.76000000000005</v>
      </c>
      <c r="J5" s="1358" t="s">
        <v>173</v>
      </c>
      <c r="K5" s="1352">
        <v>10160.817769699584</v>
      </c>
      <c r="L5" s="1366">
        <v>106.25</v>
      </c>
    </row>
    <row r="6" spans="1:12">
      <c r="A6" s="1365" t="s">
        <v>24</v>
      </c>
      <c r="B6" s="1353">
        <v>10261.603497319258</v>
      </c>
      <c r="C6" s="1354">
        <v>129</v>
      </c>
      <c r="D6" s="1357" t="s">
        <v>74</v>
      </c>
      <c r="E6" s="1353">
        <v>10261.603497319258</v>
      </c>
      <c r="F6" s="1355">
        <v>132</v>
      </c>
      <c r="G6" s="1359" t="s">
        <v>124</v>
      </c>
      <c r="H6" s="1352">
        <v>10261.603497319258</v>
      </c>
      <c r="I6" s="1356">
        <v>274.24000000000007</v>
      </c>
      <c r="J6" s="1358" t="s">
        <v>174</v>
      </c>
      <c r="K6" s="1352">
        <v>10261.603497319258</v>
      </c>
      <c r="L6" s="1366">
        <v>109.64999999999999</v>
      </c>
    </row>
    <row r="7" spans="1:12">
      <c r="A7" s="1365" t="s">
        <v>25</v>
      </c>
      <c r="B7" s="1353">
        <v>10369.46221501641</v>
      </c>
      <c r="C7" s="1354">
        <v>133</v>
      </c>
      <c r="D7" s="1357" t="s">
        <v>75</v>
      </c>
      <c r="E7" s="1353">
        <v>10369.46221501641</v>
      </c>
      <c r="F7" s="1355">
        <v>136.125</v>
      </c>
      <c r="G7" s="1359" t="s">
        <v>125</v>
      </c>
      <c r="H7" s="1352">
        <v>10369.46221501641</v>
      </c>
      <c r="I7" s="1356">
        <v>296.00000000000011</v>
      </c>
      <c r="J7" s="1358" t="s">
        <v>175</v>
      </c>
      <c r="K7" s="1352">
        <v>10369.46221501641</v>
      </c>
      <c r="L7" s="1366">
        <v>113.05</v>
      </c>
    </row>
    <row r="8" spans="1:12">
      <c r="A8" s="1365" t="s">
        <v>26</v>
      </c>
      <c r="B8" s="1353">
        <v>10482.905381511426</v>
      </c>
      <c r="C8" s="1354">
        <v>137</v>
      </c>
      <c r="D8" s="1357" t="s">
        <v>76</v>
      </c>
      <c r="E8" s="1353">
        <v>10482.905381511426</v>
      </c>
      <c r="F8" s="1355">
        <v>140.5</v>
      </c>
      <c r="G8" s="1359" t="s">
        <v>126</v>
      </c>
      <c r="H8" s="1352">
        <v>10482.905381511426</v>
      </c>
      <c r="I8" s="1356">
        <v>319.04000000000013</v>
      </c>
      <c r="J8" s="1358" t="s">
        <v>176</v>
      </c>
      <c r="K8" s="1352">
        <v>10482.905381511426</v>
      </c>
      <c r="L8" s="1366">
        <v>116.45</v>
      </c>
    </row>
    <row r="9" spans="1:12">
      <c r="A9" s="1365" t="s">
        <v>27</v>
      </c>
      <c r="B9" s="1353">
        <v>10601.007014064207</v>
      </c>
      <c r="C9" s="1354">
        <v>142</v>
      </c>
      <c r="D9" s="1357" t="s">
        <v>77</v>
      </c>
      <c r="E9" s="1353">
        <v>10601.007014064207</v>
      </c>
      <c r="F9" s="1355">
        <v>145.125</v>
      </c>
      <c r="G9" s="1359" t="s">
        <v>127</v>
      </c>
      <c r="H9" s="1352">
        <v>10601.007014064207</v>
      </c>
      <c r="I9" s="1356">
        <v>343.36000000000013</v>
      </c>
      <c r="J9" s="1358" t="s">
        <v>177</v>
      </c>
      <c r="K9" s="1352">
        <v>10601.007014064207</v>
      </c>
      <c r="L9" s="1366">
        <v>120.7</v>
      </c>
    </row>
    <row r="10" spans="1:12">
      <c r="A10" s="1365" t="s">
        <v>28</v>
      </c>
      <c r="B10" s="1353">
        <v>10723.12884918133</v>
      </c>
      <c r="C10" s="1354">
        <v>146</v>
      </c>
      <c r="D10" s="1357" t="s">
        <v>78</v>
      </c>
      <c r="E10" s="1353">
        <v>10723.12884918133</v>
      </c>
      <c r="F10" s="1355">
        <v>150</v>
      </c>
      <c r="G10" s="1359" t="s">
        <v>128</v>
      </c>
      <c r="H10" s="1352">
        <v>10723.12884918133</v>
      </c>
      <c r="I10" s="1356">
        <v>368.96000000000021</v>
      </c>
      <c r="J10" s="1358" t="s">
        <v>178</v>
      </c>
      <c r="K10" s="1352">
        <v>10723.12884918133</v>
      </c>
      <c r="L10" s="1366">
        <v>124.1</v>
      </c>
    </row>
    <row r="11" spans="1:12">
      <c r="A11" s="1365" t="s">
        <v>29</v>
      </c>
      <c r="B11" s="1353">
        <v>10848.801277245822</v>
      </c>
      <c r="C11" s="1354">
        <v>151</v>
      </c>
      <c r="D11" s="1357" t="s">
        <v>79</v>
      </c>
      <c r="E11" s="1353">
        <v>10848.801277245822</v>
      </c>
      <c r="F11" s="1355">
        <v>155.125</v>
      </c>
      <c r="G11" s="1359" t="s">
        <v>129</v>
      </c>
      <c r="H11" s="1352">
        <v>10848.801277245822</v>
      </c>
      <c r="I11" s="1356">
        <v>395.8400000000002</v>
      </c>
      <c r="J11" s="1358" t="s">
        <v>179</v>
      </c>
      <c r="K11" s="1352">
        <v>10848.801277245822</v>
      </c>
      <c r="L11" s="1366">
        <v>128.35</v>
      </c>
    </row>
    <row r="12" spans="1:12">
      <c r="A12" s="1365" t="s">
        <v>30</v>
      </c>
      <c r="B12" s="1353">
        <v>10977.662711566676</v>
      </c>
      <c r="C12" s="1354">
        <v>156</v>
      </c>
      <c r="D12" s="1357" t="s">
        <v>80</v>
      </c>
      <c r="E12" s="1353">
        <v>10977.662711566676</v>
      </c>
      <c r="F12" s="1355">
        <v>160.5</v>
      </c>
      <c r="G12" s="1359" t="s">
        <v>130</v>
      </c>
      <c r="H12" s="1352">
        <v>10977.662711566676</v>
      </c>
      <c r="I12" s="1356">
        <v>424.00000000000023</v>
      </c>
      <c r="J12" s="1358" t="s">
        <v>180</v>
      </c>
      <c r="K12" s="1352">
        <v>10977.662711566676</v>
      </c>
      <c r="L12" s="1366">
        <v>132.6</v>
      </c>
    </row>
    <row r="13" spans="1:12">
      <c r="A13" s="1365" t="s">
        <v>31</v>
      </c>
      <c r="B13" s="1353">
        <v>11109.425234722779</v>
      </c>
      <c r="C13" s="1354">
        <v>162</v>
      </c>
      <c r="D13" s="1357" t="s">
        <v>81</v>
      </c>
      <c r="E13" s="1353">
        <v>11109.425234722779</v>
      </c>
      <c r="F13" s="1355">
        <v>166.125</v>
      </c>
      <c r="G13" s="1359" t="s">
        <v>131</v>
      </c>
      <c r="H13" s="1352">
        <v>11109.425234722779</v>
      </c>
      <c r="I13" s="1356">
        <v>453.44000000000028</v>
      </c>
      <c r="J13" s="1358" t="s">
        <v>181</v>
      </c>
      <c r="K13" s="1352">
        <v>11109.425234722779</v>
      </c>
      <c r="L13" s="1366">
        <v>137.69999999999999</v>
      </c>
    </row>
    <row r="14" spans="1:12">
      <c r="A14" s="1365" t="s">
        <v>32</v>
      </c>
      <c r="B14" s="1353">
        <v>11243.853584975677</v>
      </c>
      <c r="C14" s="1354">
        <v>168</v>
      </c>
      <c r="D14" s="1357" t="s">
        <v>82</v>
      </c>
      <c r="E14" s="1353">
        <v>11243.853584975677</v>
      </c>
      <c r="F14" s="1355">
        <v>172</v>
      </c>
      <c r="G14" s="1359" t="s">
        <v>132</v>
      </c>
      <c r="H14" s="1352">
        <v>11243.853584975677</v>
      </c>
      <c r="I14" s="1356">
        <v>484.16000000000031</v>
      </c>
      <c r="J14" s="1358" t="s">
        <v>182</v>
      </c>
      <c r="K14" s="1352">
        <v>11243.853584975677</v>
      </c>
      <c r="L14" s="1366">
        <v>142.79999999999998</v>
      </c>
    </row>
    <row r="15" spans="1:12">
      <c r="A15" s="1365" t="s">
        <v>33</v>
      </c>
      <c r="B15" s="1353">
        <v>11380.751536794469</v>
      </c>
      <c r="C15" s="1354">
        <v>174</v>
      </c>
      <c r="D15" s="1357" t="s">
        <v>83</v>
      </c>
      <c r="E15" s="1353">
        <v>11380.751536794469</v>
      </c>
      <c r="F15" s="1355">
        <v>178.125</v>
      </c>
      <c r="G15" s="1359" t="s">
        <v>133</v>
      </c>
      <c r="H15" s="1352">
        <v>11380.751536794469</v>
      </c>
      <c r="I15" s="1356">
        <v>516.16000000000031</v>
      </c>
      <c r="J15" s="1358" t="s">
        <v>183</v>
      </c>
      <c r="K15" s="1352">
        <v>11380.751536794469</v>
      </c>
      <c r="L15" s="1366">
        <v>147.9</v>
      </c>
    </row>
    <row r="16" spans="1:12">
      <c r="A16" s="1365" t="s">
        <v>34</v>
      </c>
      <c r="B16" s="1353">
        <v>11519.952663624677</v>
      </c>
      <c r="C16" s="1354">
        <v>180</v>
      </c>
      <c r="D16" s="1357" t="s">
        <v>84</v>
      </c>
      <c r="E16" s="1353">
        <v>11519.952663624677</v>
      </c>
      <c r="F16" s="1355">
        <v>184.5</v>
      </c>
      <c r="G16" s="1359" t="s">
        <v>134</v>
      </c>
      <c r="H16" s="1352">
        <v>11519.952663624677</v>
      </c>
      <c r="I16" s="1356">
        <v>549.4400000000004</v>
      </c>
      <c r="J16" s="1358" t="s">
        <v>184</v>
      </c>
      <c r="K16" s="1352">
        <v>11519.952663624677</v>
      </c>
      <c r="L16" s="1366">
        <v>153</v>
      </c>
    </row>
    <row r="17" spans="1:12">
      <c r="A17" s="1365" t="s">
        <v>35</v>
      </c>
      <c r="B17" s="1353">
        <v>11661.313839010985</v>
      </c>
      <c r="C17" s="1354">
        <v>186</v>
      </c>
      <c r="D17" s="1357" t="s">
        <v>85</v>
      </c>
      <c r="E17" s="1353">
        <v>11661.313839010985</v>
      </c>
      <c r="F17" s="1355">
        <v>191.125</v>
      </c>
      <c r="G17" s="1359" t="s">
        <v>135</v>
      </c>
      <c r="H17" s="1352">
        <v>11661.313839010985</v>
      </c>
      <c r="I17" s="1356">
        <v>584.00000000000045</v>
      </c>
      <c r="J17" s="1358" t="s">
        <v>185</v>
      </c>
      <c r="K17" s="1352">
        <v>11661.313839010985</v>
      </c>
      <c r="L17" s="1366">
        <v>158.1</v>
      </c>
    </row>
    <row r="18" spans="1:12">
      <c r="A18" s="1365" t="s">
        <v>36</v>
      </c>
      <c r="B18" s="1353">
        <v>11804.710523966853</v>
      </c>
      <c r="C18" s="1354">
        <v>193</v>
      </c>
      <c r="D18" s="1357" t="s">
        <v>86</v>
      </c>
      <c r="E18" s="1353">
        <v>11804.710523966853</v>
      </c>
      <c r="F18" s="1355">
        <v>198</v>
      </c>
      <c r="G18" s="1359" t="s">
        <v>136</v>
      </c>
      <c r="H18" s="1352">
        <v>11804.710523966853</v>
      </c>
      <c r="I18" s="1356">
        <v>619.84000000000049</v>
      </c>
      <c r="J18" s="1358" t="s">
        <v>186</v>
      </c>
      <c r="K18" s="1352">
        <v>11804.710523966853</v>
      </c>
      <c r="L18" s="1366">
        <v>164.04999999999998</v>
      </c>
    </row>
    <row r="19" spans="1:12">
      <c r="A19" s="1365" t="s">
        <v>37</v>
      </c>
      <c r="B19" s="1353">
        <v>11950.033261783317</v>
      </c>
      <c r="C19" s="1354">
        <v>200</v>
      </c>
      <c r="D19" s="1357" t="s">
        <v>87</v>
      </c>
      <c r="E19" s="1353">
        <v>11950.033261783317</v>
      </c>
      <c r="F19" s="1355">
        <v>205.125</v>
      </c>
      <c r="G19" s="1359" t="s">
        <v>137</v>
      </c>
      <c r="H19" s="1352">
        <v>11950.033261783317</v>
      </c>
      <c r="I19" s="1356">
        <v>656.9600000000006</v>
      </c>
      <c r="J19" s="1358" t="s">
        <v>187</v>
      </c>
      <c r="K19" s="1352">
        <v>11950.033261783317</v>
      </c>
      <c r="L19" s="1366">
        <v>170</v>
      </c>
    </row>
    <row r="20" spans="1:12">
      <c r="A20" s="1365" t="s">
        <v>38</v>
      </c>
      <c r="B20" s="1353">
        <v>12097.185013920458</v>
      </c>
      <c r="C20" s="1354">
        <v>207</v>
      </c>
      <c r="D20" s="1357" t="s">
        <v>88</v>
      </c>
      <c r="E20" s="1353">
        <v>12097.185013920458</v>
      </c>
      <c r="F20" s="1355">
        <v>212.5</v>
      </c>
      <c r="G20" s="1359" t="s">
        <v>138</v>
      </c>
      <c r="H20" s="1352">
        <v>12097.185013920458</v>
      </c>
      <c r="I20" s="1356">
        <v>695.36000000000058</v>
      </c>
      <c r="J20" s="1358" t="s">
        <v>188</v>
      </c>
      <c r="K20" s="1352">
        <v>12097.185013920458</v>
      </c>
      <c r="L20" s="1366">
        <v>175.95</v>
      </c>
    </row>
    <row r="21" spans="1:12">
      <c r="A21" s="1365" t="s">
        <v>39</v>
      </c>
      <c r="B21" s="1353">
        <v>12246.079097037164</v>
      </c>
      <c r="C21" s="1354">
        <v>215</v>
      </c>
      <c r="D21" s="1357" t="s">
        <v>89</v>
      </c>
      <c r="E21" s="1353">
        <v>12246.079097037164</v>
      </c>
      <c r="F21" s="1355">
        <v>220.125</v>
      </c>
      <c r="G21" s="1359" t="s">
        <v>139</v>
      </c>
      <c r="H21" s="1352">
        <v>12246.079097037164</v>
      </c>
      <c r="I21" s="1356">
        <v>735.04000000000065</v>
      </c>
      <c r="J21" s="1358" t="s">
        <v>189</v>
      </c>
      <c r="K21" s="1352">
        <v>12246.079097037164</v>
      </c>
      <c r="L21" s="1366">
        <v>182.75</v>
      </c>
    </row>
    <row r="22" spans="1:12">
      <c r="A22" s="1365" t="s">
        <v>40</v>
      </c>
      <c r="B22" s="1353">
        <v>12396.637559331797</v>
      </c>
      <c r="C22" s="1354">
        <v>222</v>
      </c>
      <c r="D22" s="1357" t="s">
        <v>90</v>
      </c>
      <c r="E22" s="1353">
        <v>12396.637559331797</v>
      </c>
      <c r="F22" s="1355">
        <v>228</v>
      </c>
      <c r="G22" s="1359" t="s">
        <v>140</v>
      </c>
      <c r="H22" s="1352">
        <v>12396.637559331797</v>
      </c>
      <c r="I22" s="1356">
        <v>776.00000000000068</v>
      </c>
      <c r="J22" s="1358" t="s">
        <v>190</v>
      </c>
      <c r="K22" s="1352">
        <v>12396.637559331797</v>
      </c>
      <c r="L22" s="1366">
        <v>188.7</v>
      </c>
    </row>
    <row r="23" spans="1:12">
      <c r="A23" s="1365" t="s">
        <v>41</v>
      </c>
      <c r="B23" s="1353">
        <v>12548.789884236512</v>
      </c>
      <c r="C23" s="1354">
        <v>230</v>
      </c>
      <c r="D23" s="1357" t="s">
        <v>91</v>
      </c>
      <c r="E23" s="1353">
        <v>12548.789884236512</v>
      </c>
      <c r="F23" s="1355">
        <v>265.33600000000001</v>
      </c>
      <c r="G23" s="1359" t="s">
        <v>141</v>
      </c>
      <c r="H23" s="1352">
        <v>12548.789884236512</v>
      </c>
      <c r="I23" s="1356">
        <v>974.80000000000075</v>
      </c>
      <c r="J23" s="1358" t="s">
        <v>191</v>
      </c>
      <c r="K23" s="1352">
        <v>12548.789884236512</v>
      </c>
      <c r="L23" s="1366">
        <v>195.5</v>
      </c>
    </row>
    <row r="24" spans="1:12">
      <c r="A24" s="1365" t="s">
        <v>42</v>
      </c>
      <c r="B24" s="1353">
        <v>12702.47194226124</v>
      </c>
      <c r="C24" s="1354">
        <v>268</v>
      </c>
      <c r="D24" s="1357" t="s">
        <v>92</v>
      </c>
      <c r="E24" s="1353">
        <v>12702.47194226124</v>
      </c>
      <c r="F24" s="1355">
        <v>277.50400000000008</v>
      </c>
      <c r="G24" s="1359" t="s">
        <v>142</v>
      </c>
      <c r="H24" s="1352">
        <v>12702.47194226124</v>
      </c>
      <c r="I24" s="1356">
        <v>1040.8000000000009</v>
      </c>
      <c r="J24" s="1358" t="s">
        <v>192</v>
      </c>
      <c r="K24" s="1352">
        <v>12702.47194226124</v>
      </c>
      <c r="L24" s="1366">
        <v>227.79999999999998</v>
      </c>
    </row>
    <row r="25" spans="1:12">
      <c r="A25" s="1365" t="s">
        <v>43</v>
      </c>
      <c r="B25" s="1353">
        <v>12857.62513383745</v>
      </c>
      <c r="C25" s="1354">
        <v>280</v>
      </c>
      <c r="D25" s="1357" t="s">
        <v>93</v>
      </c>
      <c r="E25" s="1353">
        <v>12857.62513383745</v>
      </c>
      <c r="F25" s="1355">
        <v>290.10400000000004</v>
      </c>
      <c r="G25" s="1359" t="s">
        <v>143</v>
      </c>
      <c r="H25" s="1352">
        <v>12857.62513383745</v>
      </c>
      <c r="I25" s="1356">
        <v>1109.2000000000012</v>
      </c>
      <c r="J25" s="1358" t="s">
        <v>193</v>
      </c>
      <c r="K25" s="1352">
        <v>12857.62513383745</v>
      </c>
      <c r="L25" s="1366">
        <v>238</v>
      </c>
    </row>
    <row r="26" spans="1:12">
      <c r="A26" s="1365" t="s">
        <v>44</v>
      </c>
      <c r="B26" s="1353">
        <v>13014.19568119332</v>
      </c>
      <c r="C26" s="1354">
        <v>293</v>
      </c>
      <c r="D26" s="1357" t="s">
        <v>94</v>
      </c>
      <c r="E26" s="1353">
        <v>13014.19568119332</v>
      </c>
      <c r="F26" s="1355">
        <v>303.13600000000008</v>
      </c>
      <c r="G26" s="1359" t="s">
        <v>144</v>
      </c>
      <c r="H26" s="1352">
        <v>13014.19568119332</v>
      </c>
      <c r="I26" s="1356">
        <v>1180.0000000000009</v>
      </c>
      <c r="J26" s="1358" t="s">
        <v>194</v>
      </c>
      <c r="K26" s="1352">
        <v>13014.19568119332</v>
      </c>
      <c r="L26" s="1366">
        <v>249.04999999999998</v>
      </c>
    </row>
    <row r="27" spans="1:12">
      <c r="A27" s="1365" t="s">
        <v>45</v>
      </c>
      <c r="B27" s="1353">
        <v>13172.134037950871</v>
      </c>
      <c r="C27" s="1354">
        <v>306</v>
      </c>
      <c r="D27" s="1357" t="s">
        <v>95</v>
      </c>
      <c r="E27" s="1353">
        <v>13172.134037950871</v>
      </c>
      <c r="F27" s="1355">
        <v>316.60000000000014</v>
      </c>
      <c r="G27" s="1359" t="s">
        <v>145</v>
      </c>
      <c r="H27" s="1352">
        <v>13172.134037950871</v>
      </c>
      <c r="I27" s="1356">
        <v>1253.200000000001</v>
      </c>
      <c r="J27" s="1358" t="s">
        <v>195</v>
      </c>
      <c r="K27" s="1352">
        <v>13172.134037950871</v>
      </c>
      <c r="L27" s="1366">
        <v>260.09999999999997</v>
      </c>
    </row>
    <row r="28" spans="1:12">
      <c r="A28" s="1365" t="s">
        <v>46</v>
      </c>
      <c r="B28" s="1353">
        <v>13331.394392752787</v>
      </c>
      <c r="C28" s="1354">
        <v>320</v>
      </c>
      <c r="D28" s="1357" t="s">
        <v>96</v>
      </c>
      <c r="E28" s="1353">
        <v>13331.394392752787</v>
      </c>
      <c r="F28" s="1355">
        <v>330.49600000000021</v>
      </c>
      <c r="G28" s="1359" t="s">
        <v>146</v>
      </c>
      <c r="H28" s="1352">
        <v>13331.394392752787</v>
      </c>
      <c r="I28" s="1356">
        <v>1328.8000000000009</v>
      </c>
      <c r="J28" s="1358" t="s">
        <v>196</v>
      </c>
      <c r="K28" s="1352">
        <v>13331.394392752787</v>
      </c>
      <c r="L28" s="1366">
        <v>272</v>
      </c>
    </row>
    <row r="29" spans="1:12">
      <c r="A29" s="1365" t="s">
        <v>47</v>
      </c>
      <c r="B29" s="1353">
        <v>13491.934248758058</v>
      </c>
      <c r="C29" s="1354">
        <v>334</v>
      </c>
      <c r="D29" s="1357" t="s">
        <v>97</v>
      </c>
      <c r="E29" s="1353">
        <v>13491.934248758058</v>
      </c>
      <c r="F29" s="1355">
        <v>344.82400000000024</v>
      </c>
      <c r="G29" s="1359" t="s">
        <v>147</v>
      </c>
      <c r="H29" s="1352">
        <v>13491.934248758058</v>
      </c>
      <c r="I29" s="1356">
        <v>1406.8000000000011</v>
      </c>
      <c r="J29" s="1358" t="s">
        <v>197</v>
      </c>
      <c r="K29" s="1352">
        <v>13491.934248758058</v>
      </c>
      <c r="L29" s="1366">
        <v>283.89999999999998</v>
      </c>
    </row>
    <row r="30" spans="1:12">
      <c r="A30" s="1365" t="s">
        <v>48</v>
      </c>
      <c r="B30" s="1353">
        <v>13653.714064921032</v>
      </c>
      <c r="C30" s="1354">
        <v>348</v>
      </c>
      <c r="D30" s="1357" t="s">
        <v>98</v>
      </c>
      <c r="E30" s="1353">
        <v>13653.714064921032</v>
      </c>
      <c r="F30" s="1355">
        <v>359.58400000000029</v>
      </c>
      <c r="G30" s="1359" t="s">
        <v>148</v>
      </c>
      <c r="H30" s="1352">
        <v>13653.714064921032</v>
      </c>
      <c r="I30" s="1356">
        <v>1487.2000000000012</v>
      </c>
      <c r="J30" s="1358" t="s">
        <v>198</v>
      </c>
      <c r="K30" s="1352">
        <v>13653.714064921032</v>
      </c>
      <c r="L30" s="1366">
        <v>295.8</v>
      </c>
    </row>
    <row r="31" spans="1:12">
      <c r="A31" s="1365" t="s">
        <v>49</v>
      </c>
      <c r="B31" s="1353">
        <v>13816.696948011459</v>
      </c>
      <c r="C31" s="1354">
        <v>363</v>
      </c>
      <c r="D31" s="1357" t="s">
        <v>99</v>
      </c>
      <c r="E31" s="1353">
        <v>13816.696948011459</v>
      </c>
      <c r="F31" s="1355">
        <v>374.77600000000029</v>
      </c>
      <c r="G31" s="1359" t="s">
        <v>149</v>
      </c>
      <c r="H31" s="1352">
        <v>13816.696948011459</v>
      </c>
      <c r="I31" s="1356">
        <v>1570.0000000000011</v>
      </c>
      <c r="J31" s="1358" t="s">
        <v>199</v>
      </c>
      <c r="K31" s="1352">
        <v>13816.696948011459</v>
      </c>
      <c r="L31" s="1366">
        <v>308.55</v>
      </c>
    </row>
    <row r="32" spans="1:12">
      <c r="A32" s="1365" t="s">
        <v>50</v>
      </c>
      <c r="B32" s="1353">
        <v>13980.848386632733</v>
      </c>
      <c r="C32" s="1354">
        <v>379</v>
      </c>
      <c r="D32" s="1357" t="s">
        <v>100</v>
      </c>
      <c r="E32" s="1353">
        <v>13980.848386632733</v>
      </c>
      <c r="F32" s="1355">
        <v>390.40000000000038</v>
      </c>
      <c r="G32" s="1359" t="s">
        <v>150</v>
      </c>
      <c r="H32" s="1352">
        <v>13980.848386632733</v>
      </c>
      <c r="I32" s="1356">
        <v>1655.2000000000012</v>
      </c>
      <c r="J32" s="1358" t="s">
        <v>200</v>
      </c>
      <c r="K32" s="1352">
        <v>13980.848386632733</v>
      </c>
      <c r="L32" s="1366">
        <v>322.14999999999998</v>
      </c>
    </row>
    <row r="33" spans="1:12">
      <c r="A33" s="1365" t="s">
        <v>51</v>
      </c>
      <c r="B33" s="1353">
        <v>14146.136020253121</v>
      </c>
      <c r="C33" s="1354">
        <v>395</v>
      </c>
      <c r="D33" s="1357" t="s">
        <v>101</v>
      </c>
      <c r="E33" s="1353">
        <v>14146.136020253121</v>
      </c>
      <c r="F33" s="1355">
        <v>406.45600000000042</v>
      </c>
      <c r="G33" s="1359" t="s">
        <v>151</v>
      </c>
      <c r="H33" s="1352">
        <v>14146.136020253121</v>
      </c>
      <c r="I33" s="1356">
        <v>1742.8000000000011</v>
      </c>
      <c r="J33" s="1358" t="s">
        <v>201</v>
      </c>
      <c r="K33" s="1352">
        <v>14146.136020253121</v>
      </c>
      <c r="L33" s="1366">
        <v>335.75</v>
      </c>
    </row>
    <row r="34" spans="1:12">
      <c r="A34" s="1365" t="s">
        <v>52</v>
      </c>
      <c r="B34" s="1353">
        <v>14312.529437621874</v>
      </c>
      <c r="C34" s="1354">
        <v>411</v>
      </c>
      <c r="D34" s="1357" t="s">
        <v>102</v>
      </c>
      <c r="E34" s="1353">
        <v>14312.529437621874</v>
      </c>
      <c r="F34" s="1355">
        <v>422.94400000000047</v>
      </c>
      <c r="G34" s="1359" t="s">
        <v>152</v>
      </c>
      <c r="H34" s="1352">
        <v>14312.529437621874</v>
      </c>
      <c r="I34" s="1356">
        <v>1832.8000000000013</v>
      </c>
      <c r="J34" s="1358" t="s">
        <v>202</v>
      </c>
      <c r="K34" s="1352">
        <v>14312.529437621874</v>
      </c>
      <c r="L34" s="1366">
        <v>349.34999999999997</v>
      </c>
    </row>
    <row r="35" spans="1:12">
      <c r="A35" s="1365" t="s">
        <v>53</v>
      </c>
      <c r="B35" s="1353">
        <v>14479.999999999998</v>
      </c>
      <c r="C35" s="1354">
        <v>428</v>
      </c>
      <c r="D35" s="1357" t="s">
        <v>103</v>
      </c>
      <c r="E35" s="1353">
        <v>14479.999999999998</v>
      </c>
      <c r="F35" s="1355">
        <v>439.86400000000049</v>
      </c>
      <c r="G35" s="1359" t="s">
        <v>153</v>
      </c>
      <c r="H35" s="1352">
        <v>14479.999999999998</v>
      </c>
      <c r="I35" s="1356">
        <v>1925.2000000000014</v>
      </c>
      <c r="J35" s="1358" t="s">
        <v>203</v>
      </c>
      <c r="K35" s="1352">
        <v>14479.999999999998</v>
      </c>
      <c r="L35" s="1366">
        <v>363.8</v>
      </c>
    </row>
    <row r="36" spans="1:12">
      <c r="A36" s="1365" t="s">
        <v>54</v>
      </c>
      <c r="B36" s="1353">
        <v>14648.520685467636</v>
      </c>
      <c r="C36" s="1354">
        <v>445</v>
      </c>
      <c r="D36" s="1357" t="s">
        <v>104</v>
      </c>
      <c r="E36" s="1353">
        <v>14648.520685467636</v>
      </c>
      <c r="F36" s="1355">
        <v>457.21600000000058</v>
      </c>
      <c r="G36" s="1359" t="s">
        <v>154</v>
      </c>
      <c r="H36" s="1352">
        <v>14648.520685467636</v>
      </c>
      <c r="I36" s="1356">
        <v>2020.0000000000014</v>
      </c>
      <c r="J36" s="1358" t="s">
        <v>204</v>
      </c>
      <c r="K36" s="1352">
        <v>14648.520685467636</v>
      </c>
      <c r="L36" s="1366">
        <v>378.25</v>
      </c>
    </row>
    <row r="37" spans="1:12">
      <c r="A37" s="1365" t="s">
        <v>55</v>
      </c>
      <c r="B37" s="1353">
        <v>14818.065951229724</v>
      </c>
      <c r="C37" s="1354">
        <v>462</v>
      </c>
      <c r="D37" s="1357" t="s">
        <v>105</v>
      </c>
      <c r="E37" s="1353">
        <v>14818.065951229724</v>
      </c>
      <c r="F37" s="1355">
        <v>475.00000000000063</v>
      </c>
      <c r="G37" s="1359" t="s">
        <v>155</v>
      </c>
      <c r="H37" s="1352">
        <v>14818.065951229724</v>
      </c>
      <c r="I37" s="1356">
        <v>2117.2000000000016</v>
      </c>
      <c r="J37" s="1358" t="s">
        <v>205</v>
      </c>
      <c r="K37" s="1352">
        <v>14818.065951229724</v>
      </c>
      <c r="L37" s="1366">
        <v>392.7</v>
      </c>
    </row>
    <row r="38" spans="1:12">
      <c r="A38" s="1365" t="s">
        <v>56</v>
      </c>
      <c r="B38" s="1353">
        <v>14988.611611368971</v>
      </c>
      <c r="C38" s="1354">
        <v>480</v>
      </c>
      <c r="D38" s="1357" t="s">
        <v>106</v>
      </c>
      <c r="E38" s="1353">
        <v>14988.611611368971</v>
      </c>
      <c r="F38" s="1355">
        <v>493.21600000000069</v>
      </c>
      <c r="G38" s="1359" t="s">
        <v>156</v>
      </c>
      <c r="H38" s="1352">
        <v>14988.611611368971</v>
      </c>
      <c r="I38" s="1356">
        <v>2216.8000000000011</v>
      </c>
      <c r="J38" s="1358" t="s">
        <v>206</v>
      </c>
      <c r="K38" s="1352">
        <v>14988.611611368971</v>
      </c>
      <c r="L38" s="1366">
        <v>408</v>
      </c>
    </row>
    <row r="39" spans="1:12">
      <c r="A39" s="1365" t="s">
        <v>57</v>
      </c>
      <c r="B39" s="1353">
        <v>15160.134727919629</v>
      </c>
      <c r="C39" s="1354">
        <v>499</v>
      </c>
      <c r="D39" s="1357" t="s">
        <v>107</v>
      </c>
      <c r="E39" s="1353">
        <v>15160.134727919629</v>
      </c>
      <c r="F39" s="1355">
        <v>511.86400000000071</v>
      </c>
      <c r="G39" s="1359" t="s">
        <v>157</v>
      </c>
      <c r="H39" s="1352">
        <v>15160.134727919629</v>
      </c>
      <c r="I39" s="1356">
        <v>2318.8000000000015</v>
      </c>
      <c r="J39" s="1358" t="s">
        <v>207</v>
      </c>
      <c r="K39" s="1352">
        <v>15160.134727919629</v>
      </c>
      <c r="L39" s="1366">
        <v>424.15</v>
      </c>
    </row>
    <row r="40" spans="1:12">
      <c r="A40" s="1365" t="s">
        <v>58</v>
      </c>
      <c r="B40" s="1353">
        <v>15332.613513479357</v>
      </c>
      <c r="C40" s="1354">
        <v>518</v>
      </c>
      <c r="D40" s="1357" t="s">
        <v>108</v>
      </c>
      <c r="E40" s="1353">
        <v>15332.613513479357</v>
      </c>
      <c r="F40" s="1355">
        <v>530.94400000000087</v>
      </c>
      <c r="G40" s="1359" t="s">
        <v>158</v>
      </c>
      <c r="H40" s="1352">
        <v>15332.613513479357</v>
      </c>
      <c r="I40" s="1356">
        <v>2423.2000000000016</v>
      </c>
      <c r="J40" s="1358" t="s">
        <v>208</v>
      </c>
      <c r="K40" s="1352">
        <v>15332.613513479357</v>
      </c>
      <c r="L40" s="1366">
        <v>440.3</v>
      </c>
    </row>
    <row r="41" spans="1:12">
      <c r="A41" s="1365" t="s">
        <v>59</v>
      </c>
      <c r="B41" s="1353">
        <v>15506.027243857092</v>
      </c>
      <c r="C41" s="1354">
        <v>537</v>
      </c>
      <c r="D41" s="1357" t="s">
        <v>109</v>
      </c>
      <c r="E41" s="1353">
        <v>15506.027243857092</v>
      </c>
      <c r="F41" s="1355">
        <v>550.45600000000081</v>
      </c>
      <c r="G41" s="1359" t="s">
        <v>159</v>
      </c>
      <c r="H41" s="1352">
        <v>15506.027243857092</v>
      </c>
      <c r="I41" s="1356">
        <v>2530.0000000000014</v>
      </c>
      <c r="J41" s="1358" t="s">
        <v>209</v>
      </c>
      <c r="K41" s="1352">
        <v>15506.027243857092</v>
      </c>
      <c r="L41" s="1366">
        <v>456.45</v>
      </c>
    </row>
    <row r="42" spans="1:12">
      <c r="A42" s="1365" t="s">
        <v>60</v>
      </c>
      <c r="B42" s="1353">
        <v>15680.356179484832</v>
      </c>
      <c r="C42" s="1354">
        <v>557</v>
      </c>
      <c r="D42" s="1357" t="s">
        <v>110</v>
      </c>
      <c r="E42" s="1353">
        <v>15680.356179484832</v>
      </c>
      <c r="F42" s="1355">
        <v>570.40000000000089</v>
      </c>
      <c r="G42" s="1359" t="s">
        <v>160</v>
      </c>
      <c r="H42" s="1352">
        <v>15680.356179484832</v>
      </c>
      <c r="I42" s="1356">
        <v>2639.2000000000016</v>
      </c>
      <c r="J42" s="1358" t="s">
        <v>210</v>
      </c>
      <c r="K42" s="1352">
        <v>15680.356179484832</v>
      </c>
      <c r="L42" s="1366">
        <v>473.45</v>
      </c>
    </row>
    <row r="43" spans="1:12">
      <c r="A43" s="1365" t="s">
        <v>61</v>
      </c>
      <c r="B43" s="1353">
        <v>15855.581494511127</v>
      </c>
      <c r="C43" s="1354">
        <v>577</v>
      </c>
      <c r="D43" s="1357" t="s">
        <v>111</v>
      </c>
      <c r="E43" s="1353">
        <v>15855.581494511127</v>
      </c>
      <c r="F43" s="1355">
        <v>590.77600000000098</v>
      </c>
      <c r="G43" s="1359" t="s">
        <v>161</v>
      </c>
      <c r="H43" s="1352">
        <v>15855.581494511127</v>
      </c>
      <c r="I43" s="1356">
        <v>2750.8000000000015</v>
      </c>
      <c r="J43" s="1358" t="s">
        <v>211</v>
      </c>
      <c r="K43" s="1352">
        <v>15855.581494511127</v>
      </c>
      <c r="L43" s="1366">
        <v>490.45</v>
      </c>
    </row>
    <row r="44" spans="1:12">
      <c r="A44" s="1365" t="s">
        <v>62</v>
      </c>
      <c r="B44" s="1353">
        <v>16031.685212651502</v>
      </c>
      <c r="C44" s="1354">
        <v>597</v>
      </c>
      <c r="D44" s="1357" t="s">
        <v>112</v>
      </c>
      <c r="E44" s="1353">
        <v>16031.685212651502</v>
      </c>
      <c r="F44" s="1355">
        <v>611.58400000000097</v>
      </c>
      <c r="G44" s="1359" t="s">
        <v>162</v>
      </c>
      <c r="H44" s="1352">
        <v>16031.685212651502</v>
      </c>
      <c r="I44" s="1356">
        <v>2864.8000000000015</v>
      </c>
      <c r="J44" s="1358" t="s">
        <v>212</v>
      </c>
      <c r="K44" s="1352">
        <v>16031.685212651502</v>
      </c>
      <c r="L44" s="1366">
        <v>507.45</v>
      </c>
    </row>
    <row r="45" spans="1:12">
      <c r="A45" s="1365" t="s">
        <v>63</v>
      </c>
      <c r="B45" s="1353">
        <v>16208.650149002255</v>
      </c>
      <c r="C45" s="1354">
        <v>618</v>
      </c>
      <c r="D45" s="1357" t="s">
        <v>113</v>
      </c>
      <c r="E45" s="1353">
        <v>16208.650149002255</v>
      </c>
      <c r="F45" s="1355">
        <v>632.82400000000121</v>
      </c>
      <c r="G45" s="1359" t="s">
        <v>163</v>
      </c>
      <c r="H45" s="1352">
        <v>16208.650149002255</v>
      </c>
      <c r="I45" s="1356">
        <v>2981.2000000000012</v>
      </c>
      <c r="J45" s="1358" t="s">
        <v>213</v>
      </c>
      <c r="K45" s="1352">
        <v>16208.650149002255</v>
      </c>
      <c r="L45" s="1366">
        <v>525.29999999999995</v>
      </c>
    </row>
    <row r="46" spans="1:12">
      <c r="A46" s="1365" t="s">
        <v>64</v>
      </c>
      <c r="B46" s="1353">
        <v>16386.459857134112</v>
      </c>
      <c r="C46" s="1354">
        <v>640</v>
      </c>
      <c r="D46" s="1357" t="s">
        <v>114</v>
      </c>
      <c r="E46" s="1353">
        <v>16386.459857134112</v>
      </c>
      <c r="F46" s="1355">
        <v>654.49600000000123</v>
      </c>
      <c r="G46" s="1359" t="s">
        <v>164</v>
      </c>
      <c r="H46" s="1352">
        <v>16386.459857134112</v>
      </c>
      <c r="I46" s="1356">
        <v>3100.0000000000014</v>
      </c>
      <c r="J46" s="1358" t="s">
        <v>214</v>
      </c>
      <c r="K46" s="1352">
        <v>16386.459857134112</v>
      </c>
      <c r="L46" s="1366">
        <v>544</v>
      </c>
    </row>
    <row r="47" spans="1:12">
      <c r="A47" s="1365" t="s">
        <v>65</v>
      </c>
      <c r="B47" s="1353">
        <v>16565.098580874517</v>
      </c>
      <c r="C47" s="1354">
        <v>662</v>
      </c>
      <c r="D47" s="1357" t="s">
        <v>115</v>
      </c>
      <c r="E47" s="1353">
        <v>16565.098580874517</v>
      </c>
      <c r="F47" s="1355">
        <v>676.60000000000127</v>
      </c>
      <c r="G47" s="1359" t="s">
        <v>165</v>
      </c>
      <c r="H47" s="1352">
        <v>16565.098580874517</v>
      </c>
      <c r="I47" s="1356">
        <v>3221.2000000000016</v>
      </c>
      <c r="J47" s="1358" t="s">
        <v>215</v>
      </c>
      <c r="K47" s="1352">
        <v>16565.098580874517</v>
      </c>
      <c r="L47" s="1366">
        <v>562.69999999999993</v>
      </c>
    </row>
    <row r="48" spans="1:12">
      <c r="A48" s="1365" t="s">
        <v>66</v>
      </c>
      <c r="B48" s="1353">
        <v>16744.551210265719</v>
      </c>
      <c r="C48" s="1354">
        <v>684</v>
      </c>
      <c r="D48" s="1357" t="s">
        <v>116</v>
      </c>
      <c r="E48" s="1353">
        <v>16744.551210265719</v>
      </c>
      <c r="F48" s="1355">
        <v>699.13600000000145</v>
      </c>
      <c r="G48" s="1359" t="s">
        <v>166</v>
      </c>
      <c r="H48" s="1352">
        <v>16744.551210265719</v>
      </c>
      <c r="I48" s="1356">
        <v>3344.8000000000015</v>
      </c>
      <c r="J48" s="1358" t="s">
        <v>216</v>
      </c>
      <c r="K48" s="1352">
        <v>16744.551210265719</v>
      </c>
      <c r="L48" s="1366">
        <v>581.4</v>
      </c>
    </row>
    <row r="49" spans="1:12">
      <c r="A49" s="1365" t="s">
        <v>67</v>
      </c>
      <c r="B49" s="1353">
        <v>16924.803241251866</v>
      </c>
      <c r="C49" s="1354">
        <v>707</v>
      </c>
      <c r="D49" s="1357" t="s">
        <v>117</v>
      </c>
      <c r="E49" s="1353">
        <v>16924.803241251866</v>
      </c>
      <c r="F49" s="1355">
        <v>722.10400000000141</v>
      </c>
      <c r="G49" s="1359" t="s">
        <v>167</v>
      </c>
      <c r="H49" s="1352">
        <v>16924.803241251866</v>
      </c>
      <c r="I49" s="1356">
        <v>3470.8000000000015</v>
      </c>
      <c r="J49" s="1358" t="s">
        <v>217</v>
      </c>
      <c r="K49" s="1352">
        <v>16924.803241251866</v>
      </c>
      <c r="L49" s="1366">
        <v>600.94999999999993</v>
      </c>
    </row>
    <row r="50" spans="1:12">
      <c r="A50" s="1365" t="s">
        <v>68</v>
      </c>
      <c r="B50" s="1353">
        <v>17105.84073870509</v>
      </c>
      <c r="C50" s="1354">
        <v>730</v>
      </c>
      <c r="D50" s="1357" t="s">
        <v>118</v>
      </c>
      <c r="E50" s="1353">
        <v>17105.84073870509</v>
      </c>
      <c r="F50" s="1355">
        <v>745.50400000000161</v>
      </c>
      <c r="G50" s="1359" t="s">
        <v>168</v>
      </c>
      <c r="H50" s="1352">
        <v>17105.84073870509</v>
      </c>
      <c r="I50" s="1356">
        <v>3599.2000000000016</v>
      </c>
      <c r="J50" s="1358" t="s">
        <v>218</v>
      </c>
      <c r="K50" s="1352">
        <v>17105.84073870509</v>
      </c>
      <c r="L50" s="1366">
        <v>620.5</v>
      </c>
    </row>
    <row r="51" spans="1:12">
      <c r="A51" s="1365" t="s">
        <v>69</v>
      </c>
      <c r="B51" s="1353">
        <v>17287.650302448536</v>
      </c>
      <c r="C51" s="1354">
        <v>754</v>
      </c>
      <c r="D51" s="1357" t="s">
        <v>119</v>
      </c>
      <c r="E51" s="1353">
        <v>17287.650302448536</v>
      </c>
      <c r="F51" s="1355">
        <v>769.3360000000016</v>
      </c>
      <c r="G51" s="1359" t="s">
        <v>169</v>
      </c>
      <c r="H51" s="1352">
        <v>17287.650302448536</v>
      </c>
      <c r="I51" s="1356">
        <v>3730.0000000000018</v>
      </c>
      <c r="J51" s="1358" t="s">
        <v>219</v>
      </c>
      <c r="K51" s="1352">
        <v>17287.650302448536</v>
      </c>
      <c r="L51" s="1366">
        <v>640.9</v>
      </c>
    </row>
    <row r="52" spans="1:12" ht="17.25" thickBot="1">
      <c r="A52" s="1367" t="s">
        <v>70</v>
      </c>
      <c r="B52" s="1368">
        <v>17470.219035975933</v>
      </c>
      <c r="C52" s="1369">
        <v>778</v>
      </c>
      <c r="D52" s="1370" t="s">
        <v>120</v>
      </c>
      <c r="E52" s="1368">
        <v>17470.219035975933</v>
      </c>
      <c r="F52" s="1369">
        <v>793.60000000000161</v>
      </c>
      <c r="G52" s="1371" t="s">
        <v>170</v>
      </c>
      <c r="H52" s="1372">
        <v>17470.219035975933</v>
      </c>
      <c r="I52" s="1373">
        <v>3863.2000000000021</v>
      </c>
      <c r="J52" s="1374" t="s">
        <v>220</v>
      </c>
      <c r="K52" s="1372">
        <v>17470.219035975933</v>
      </c>
      <c r="L52" s="1375">
        <v>661.3</v>
      </c>
    </row>
    <row r="54" spans="1:12">
      <c r="C54" s="11" t="s">
        <v>5087</v>
      </c>
      <c r="F54" t="s">
        <v>5089</v>
      </c>
      <c r="I54" t="s">
        <v>5090</v>
      </c>
      <c r="L54" t="s">
        <v>5091</v>
      </c>
    </row>
  </sheetData>
  <phoneticPr fontId="6" type="noConversion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8"/>
  <sheetViews>
    <sheetView zoomScaleNormal="100" workbookViewId="0">
      <selection activeCell="E16" sqref="E16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5027</v>
      </c>
      <c r="C2" s="3"/>
      <c r="D2" s="47"/>
      <c r="E2" s="7"/>
      <c r="H2" s="67"/>
    </row>
    <row r="3" spans="2:8" customFormat="1">
      <c r="D3" s="48" t="s">
        <v>242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 t="s">
        <v>5028</v>
      </c>
      <c r="F6" s="24"/>
    </row>
    <row r="7" spans="2:8">
      <c r="B7" s="20"/>
      <c r="C7" s="21"/>
      <c r="D7" s="29"/>
      <c r="E7" s="162" t="s">
        <v>5029</v>
      </c>
      <c r="F7" s="24"/>
    </row>
    <row r="8" spans="2:8">
      <c r="B8" s="20"/>
      <c r="C8" s="21"/>
      <c r="E8" s="162" t="s">
        <v>5061</v>
      </c>
      <c r="F8" s="24"/>
    </row>
    <row r="9" spans="2:8">
      <c r="B9" s="20"/>
      <c r="C9" s="21"/>
      <c r="E9" s="162" t="s">
        <v>5062</v>
      </c>
      <c r="F9" s="24"/>
    </row>
    <row r="10" spans="2:8">
      <c r="B10" s="866"/>
      <c r="C10" s="1119"/>
      <c r="E10" s="162"/>
      <c r="F10" s="24"/>
    </row>
    <row r="11" spans="2:8">
      <c r="B11" s="866"/>
      <c r="C11" s="1119"/>
      <c r="D11" s="25" t="s">
        <v>5065</v>
      </c>
      <c r="E11" s="162"/>
      <c r="F11" s="24"/>
    </row>
    <row r="12" spans="2:8">
      <c r="B12" s="866"/>
      <c r="C12" s="1119"/>
      <c r="E12" s="162" t="s">
        <v>5064</v>
      </c>
      <c r="F12" s="24"/>
    </row>
    <row r="13" spans="2:8">
      <c r="B13" s="866"/>
      <c r="C13" s="1119"/>
      <c r="E13" s="162"/>
      <c r="F13" s="24"/>
    </row>
    <row r="14" spans="2:8">
      <c r="B14" s="866"/>
      <c r="C14" s="1119"/>
      <c r="D14" s="25" t="s">
        <v>5069</v>
      </c>
      <c r="E14" s="162"/>
      <c r="F14" s="24"/>
    </row>
    <row r="15" spans="2:8">
      <c r="B15" s="866"/>
      <c r="C15" s="1119"/>
      <c r="E15" s="162" t="s">
        <v>5066</v>
      </c>
      <c r="F15" s="24"/>
    </row>
    <row r="16" spans="2:8">
      <c r="B16" s="866"/>
      <c r="C16" s="1119"/>
      <c r="E16" s="162"/>
      <c r="F16" s="24"/>
    </row>
    <row r="17" spans="2:6">
      <c r="B17" s="866"/>
      <c r="C17" s="1119"/>
      <c r="D17" s="25" t="s">
        <v>5068</v>
      </c>
      <c r="E17" s="162"/>
      <c r="F17" s="24"/>
    </row>
    <row r="18" spans="2:6">
      <c r="B18" s="866"/>
      <c r="C18" s="1119"/>
      <c r="E18" s="162" t="s">
        <v>5067</v>
      </c>
      <c r="F18" s="24"/>
    </row>
    <row r="19" spans="2:6">
      <c r="B19" s="866"/>
      <c r="C19" s="1119"/>
      <c r="E19" s="162"/>
      <c r="F19" s="24"/>
    </row>
    <row r="20" spans="2:6">
      <c r="B20" s="866"/>
      <c r="C20" s="1119"/>
      <c r="D20" s="25" t="s">
        <v>5071</v>
      </c>
      <c r="E20" s="162"/>
      <c r="F20" s="24"/>
    </row>
    <row r="21" spans="2:6">
      <c r="B21" s="866"/>
      <c r="C21" s="1119"/>
      <c r="E21" s="162" t="s">
        <v>5070</v>
      </c>
      <c r="F21" s="24"/>
    </row>
    <row r="22" spans="2:6">
      <c r="B22" s="866"/>
      <c r="C22" s="1119"/>
      <c r="E22" s="162"/>
      <c r="F22" s="24"/>
    </row>
    <row r="23" spans="2:6">
      <c r="B23" s="866"/>
      <c r="C23" s="1119"/>
      <c r="E23" s="162"/>
      <c r="F23" s="24"/>
    </row>
    <row r="24" spans="2:6">
      <c r="B24" s="866"/>
      <c r="C24" s="21"/>
      <c r="E24" s="606"/>
      <c r="F24" s="24"/>
    </row>
    <row r="25" spans="2:6">
      <c r="B25" s="20"/>
      <c r="C25" s="21"/>
      <c r="D25" s="26" t="s">
        <v>4222</v>
      </c>
      <c r="F25" s="24"/>
    </row>
    <row r="26" spans="2:6">
      <c r="B26" s="866"/>
      <c r="C26" s="21"/>
      <c r="D26" s="500" t="s">
        <v>4325</v>
      </c>
      <c r="F26" s="24"/>
    </row>
    <row r="27" spans="2:6">
      <c r="B27" s="20"/>
      <c r="C27" s="21"/>
      <c r="D27" s="29"/>
      <c r="E27" s="162" t="s">
        <v>5026</v>
      </c>
      <c r="F27" s="24"/>
    </row>
    <row r="28" spans="2:6">
      <c r="B28" s="20"/>
      <c r="C28" s="21"/>
      <c r="E28" s="9" t="s">
        <v>5060</v>
      </c>
      <c r="F28" s="24"/>
    </row>
    <row r="29" spans="2:6">
      <c r="B29" s="20"/>
      <c r="C29" s="21"/>
      <c r="D29" s="19"/>
      <c r="E29" s="9" t="s">
        <v>5072</v>
      </c>
      <c r="F29" s="24"/>
    </row>
    <row r="30" spans="2:6">
      <c r="B30" s="866"/>
      <c r="C30" s="1119"/>
      <c r="D30" s="19"/>
      <c r="F30" s="24"/>
    </row>
    <row r="31" spans="2:6">
      <c r="B31" s="866"/>
      <c r="C31" s="1119"/>
      <c r="D31" s="19" t="s">
        <v>5045</v>
      </c>
      <c r="F31" s="24"/>
    </row>
    <row r="32" spans="2:6">
      <c r="B32" s="866"/>
      <c r="C32" s="1119"/>
      <c r="D32" s="19"/>
      <c r="E32" s="9" t="s">
        <v>5046</v>
      </c>
      <c r="F32" s="24"/>
    </row>
    <row r="33" spans="2:8">
      <c r="B33" s="866"/>
      <c r="C33" s="1119"/>
      <c r="D33" s="19"/>
      <c r="E33" s="9" t="s">
        <v>5047</v>
      </c>
      <c r="F33" s="24"/>
    </row>
    <row r="34" spans="2:8">
      <c r="B34" s="866"/>
      <c r="C34" s="1119"/>
      <c r="D34" s="19"/>
      <c r="E34" s="9" t="s">
        <v>5048</v>
      </c>
      <c r="F34" s="24"/>
    </row>
    <row r="35" spans="2:8">
      <c r="B35" s="866"/>
      <c r="C35" s="1119"/>
      <c r="D35" s="19"/>
      <c r="E35" s="9" t="s">
        <v>5049</v>
      </c>
      <c r="F35" s="24"/>
    </row>
    <row r="36" spans="2:8">
      <c r="B36" s="20"/>
      <c r="C36" s="21"/>
      <c r="D36" s="19"/>
      <c r="E36" s="9" t="s">
        <v>5063</v>
      </c>
      <c r="F36" s="24"/>
    </row>
    <row r="37" spans="2:8">
      <c r="B37" s="20"/>
      <c r="C37" s="21"/>
      <c r="F37" s="24"/>
    </row>
    <row r="38" spans="2:8">
      <c r="B38" s="866"/>
      <c r="C38" s="1119"/>
      <c r="F38" s="24"/>
    </row>
    <row r="39" spans="2:8">
      <c r="B39" s="866"/>
      <c r="C39" s="21"/>
      <c r="D39" s="26" t="s">
        <v>4055</v>
      </c>
      <c r="F39" s="24"/>
    </row>
    <row r="40" spans="2:8">
      <c r="B40" s="866"/>
      <c r="C40" s="21"/>
      <c r="E40" s="404"/>
      <c r="F40" s="24"/>
    </row>
    <row r="41" spans="2:8">
      <c r="B41" s="866"/>
      <c r="C41" s="1119"/>
      <c r="F41" s="24"/>
    </row>
    <row r="42" spans="2:8">
      <c r="B42" s="20"/>
      <c r="C42" s="21"/>
      <c r="F42" s="24"/>
      <c r="H42" s="19"/>
    </row>
    <row r="43" spans="2:8">
      <c r="B43" s="20"/>
      <c r="C43" s="21"/>
      <c r="D43" s="26" t="s">
        <v>502</v>
      </c>
      <c r="F43" s="24"/>
    </row>
    <row r="44" spans="2:8">
      <c r="B44" s="20"/>
      <c r="C44" s="21"/>
      <c r="D44" s="26" t="s">
        <v>5024</v>
      </c>
      <c r="F44" s="24"/>
    </row>
    <row r="45" spans="2:8">
      <c r="B45" s="51"/>
      <c r="C45" s="49"/>
      <c r="D45" s="23"/>
      <c r="E45" s="7" t="s">
        <v>5025</v>
      </c>
      <c r="F45" s="24"/>
    </row>
    <row r="46" spans="2:8">
      <c r="B46" s="51"/>
      <c r="C46" s="49"/>
      <c r="D46" s="23"/>
      <c r="F46" s="24"/>
    </row>
    <row r="47" spans="2:8">
      <c r="B47" s="51"/>
      <c r="C47" s="49"/>
      <c r="D47" s="23"/>
      <c r="F47" s="24"/>
    </row>
    <row r="48" spans="2:8">
      <c r="B48" s="52"/>
      <c r="C48" s="50"/>
      <c r="D48" s="27"/>
      <c r="E48" s="8"/>
      <c r="F48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7"/>
  <sheetViews>
    <sheetView workbookViewId="0">
      <selection activeCell="B2" sqref="B2:C7"/>
    </sheetView>
  </sheetViews>
  <sheetFormatPr defaultColWidth="9" defaultRowHeight="16.5" customHeight="1"/>
  <cols>
    <col min="1" max="1" width="28.25" style="33" customWidth="1"/>
    <col min="2" max="3" width="25.875" style="33" customWidth="1"/>
    <col min="4" max="4" width="24.375" style="33" customWidth="1"/>
    <col min="5" max="5" width="21.75" style="33" customWidth="1"/>
    <col min="6" max="16384" width="9" style="33"/>
  </cols>
  <sheetData>
    <row r="1" spans="1:5" ht="126" customHeight="1">
      <c r="A1" s="329" t="s">
        <v>5050</v>
      </c>
      <c r="B1" s="329" t="s">
        <v>5051</v>
      </c>
      <c r="C1" s="329" t="s">
        <v>5052</v>
      </c>
      <c r="D1" s="30" t="s">
        <v>5053</v>
      </c>
      <c r="E1" s="38" t="s">
        <v>5054</v>
      </c>
    </row>
    <row r="2" spans="1:5" ht="16.5" customHeight="1">
      <c r="A2" s="1334">
        <v>21</v>
      </c>
      <c r="B2" s="1335">
        <v>1</v>
      </c>
      <c r="C2" s="1335">
        <v>300</v>
      </c>
      <c r="D2" s="1336" t="s">
        <v>5055</v>
      </c>
      <c r="E2" s="1337">
        <v>21456</v>
      </c>
    </row>
    <row r="3" spans="1:5" ht="16.5" customHeight="1">
      <c r="A3" s="1334">
        <v>22</v>
      </c>
      <c r="B3" s="1338">
        <v>301</v>
      </c>
      <c r="C3" s="1338">
        <v>700</v>
      </c>
      <c r="D3" s="1339" t="s">
        <v>5056</v>
      </c>
      <c r="E3" s="1337">
        <v>21457</v>
      </c>
    </row>
    <row r="4" spans="1:5" ht="16.5" customHeight="1">
      <c r="A4" s="1334">
        <v>23</v>
      </c>
      <c r="B4" s="1340">
        <v>701</v>
      </c>
      <c r="C4" s="1340">
        <v>1100</v>
      </c>
      <c r="D4" s="1341" t="s">
        <v>5057</v>
      </c>
      <c r="E4" s="1337">
        <v>21458</v>
      </c>
    </row>
    <row r="5" spans="1:5" ht="16.5" customHeight="1">
      <c r="A5" s="1334">
        <v>24</v>
      </c>
      <c r="B5" s="1342">
        <v>1101</v>
      </c>
      <c r="C5" s="1342">
        <v>5000</v>
      </c>
      <c r="D5" s="1343" t="s">
        <v>5058</v>
      </c>
      <c r="E5" s="1344">
        <v>21475</v>
      </c>
    </row>
    <row r="6" spans="1:5" ht="16.5" customHeight="1">
      <c r="A6" s="1334">
        <v>25</v>
      </c>
      <c r="B6" s="1342">
        <v>5001</v>
      </c>
      <c r="C6" s="1342">
        <v>9999</v>
      </c>
      <c r="D6" s="1343" t="s">
        <v>5058</v>
      </c>
      <c r="E6" s="1344">
        <v>21475</v>
      </c>
    </row>
    <row r="7" spans="1:5" ht="16.5" customHeight="1">
      <c r="A7" s="1345">
        <v>31</v>
      </c>
      <c r="B7" s="1345">
        <v>-1</v>
      </c>
      <c r="C7" s="1345">
        <v>-1</v>
      </c>
      <c r="D7" s="1346" t="s">
        <v>5059</v>
      </c>
      <c r="E7" s="1346">
        <v>21459</v>
      </c>
    </row>
  </sheetData>
  <phoneticPr fontId="6" type="noConversion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8"/>
  <sheetViews>
    <sheetView workbookViewId="0">
      <selection activeCell="B8" sqref="B8"/>
    </sheetView>
  </sheetViews>
  <sheetFormatPr defaultColWidth="9" defaultRowHeight="16.5" customHeight="1"/>
  <cols>
    <col min="1" max="1" width="15" style="33" customWidth="1"/>
    <col min="2" max="2" width="22" style="33" customWidth="1"/>
    <col min="3" max="3" width="24.5" style="33" customWidth="1"/>
    <col min="4" max="4" width="19.375" style="33" customWidth="1"/>
    <col min="5" max="5" width="21.375" style="33" customWidth="1"/>
    <col min="6" max="6" width="27.875" style="33" customWidth="1"/>
    <col min="7" max="7" width="26.75" style="33" customWidth="1"/>
    <col min="8" max="8" width="28.125" style="33" customWidth="1"/>
    <col min="9" max="9" width="26.75" style="33" customWidth="1"/>
    <col min="10" max="10" width="33.375" style="33" customWidth="1"/>
    <col min="11" max="16384" width="9" style="33"/>
  </cols>
  <sheetData>
    <row r="1" spans="1:10" ht="67.5" customHeight="1">
      <c r="A1" s="38" t="s">
        <v>5030</v>
      </c>
      <c r="B1" s="30" t="s">
        <v>5031</v>
      </c>
      <c r="C1" s="38" t="s">
        <v>5032</v>
      </c>
      <c r="D1" s="329" t="s">
        <v>5033</v>
      </c>
      <c r="E1" s="329" t="s">
        <v>5034</v>
      </c>
      <c r="F1" s="1331" t="s">
        <v>5035</v>
      </c>
      <c r="G1" s="1331" t="s">
        <v>5036</v>
      </c>
      <c r="H1" s="1332" t="s">
        <v>5037</v>
      </c>
      <c r="I1" s="1332" t="s">
        <v>5038</v>
      </c>
      <c r="J1" s="1332" t="s">
        <v>5039</v>
      </c>
    </row>
    <row r="2" spans="1:10" ht="16.5" customHeight="1">
      <c r="A2" s="1333" t="b">
        <v>1</v>
      </c>
      <c r="B2" s="1333" t="s">
        <v>5040</v>
      </c>
      <c r="C2" s="1333">
        <v>1001</v>
      </c>
      <c r="D2" s="1333" t="s">
        <v>5041</v>
      </c>
      <c r="E2" s="1333">
        <v>1</v>
      </c>
      <c r="F2" s="1347" t="s">
        <v>1657</v>
      </c>
      <c r="G2" s="1347">
        <v>50000</v>
      </c>
      <c r="H2" s="1348">
        <v>-1</v>
      </c>
      <c r="I2" s="1348">
        <v>-1</v>
      </c>
      <c r="J2" s="1347" t="s">
        <v>5043</v>
      </c>
    </row>
    <row r="3" spans="1:10" ht="16.5" customHeight="1">
      <c r="A3" s="1333" t="b">
        <v>1</v>
      </c>
      <c r="B3" s="1333" t="s">
        <v>5040</v>
      </c>
      <c r="C3" s="1333">
        <v>1001</v>
      </c>
      <c r="D3" s="1333" t="s">
        <v>5041</v>
      </c>
      <c r="E3" s="1333">
        <v>2</v>
      </c>
      <c r="F3" s="1347">
        <v>160002003</v>
      </c>
      <c r="G3" s="1347">
        <v>300</v>
      </c>
      <c r="H3" s="1348">
        <v>-1</v>
      </c>
      <c r="I3" s="1348">
        <v>-1</v>
      </c>
      <c r="J3" s="1347" t="s">
        <v>5073</v>
      </c>
    </row>
    <row r="4" spans="1:10" ht="16.5" customHeight="1">
      <c r="A4" s="1333" t="b">
        <v>1</v>
      </c>
      <c r="B4" s="1333" t="s">
        <v>5040</v>
      </c>
      <c r="C4" s="1333">
        <v>1001</v>
      </c>
      <c r="D4" s="1333" t="s">
        <v>5041</v>
      </c>
      <c r="E4" s="1333">
        <v>3</v>
      </c>
      <c r="F4" s="1347">
        <v>156104010</v>
      </c>
      <c r="G4" s="1347">
        <v>1</v>
      </c>
      <c r="H4" s="1348">
        <v>-1</v>
      </c>
      <c r="I4" s="1348">
        <v>-1</v>
      </c>
      <c r="J4" s="1347" t="s">
        <v>5074</v>
      </c>
    </row>
    <row r="5" spans="1:10" ht="16.5" customHeight="1">
      <c r="A5" s="1333" t="b">
        <v>1</v>
      </c>
      <c r="B5" s="1333" t="s">
        <v>5040</v>
      </c>
      <c r="C5" s="1333">
        <v>1001</v>
      </c>
      <c r="D5" s="1333" t="s">
        <v>5041</v>
      </c>
      <c r="E5" s="1333">
        <v>4</v>
      </c>
      <c r="F5" s="1348">
        <v>156102018</v>
      </c>
      <c r="G5" s="1348">
        <v>1</v>
      </c>
      <c r="H5" s="1348">
        <v>-1</v>
      </c>
      <c r="I5" s="1348">
        <v>-1</v>
      </c>
      <c r="J5" s="1348" t="s">
        <v>5042</v>
      </c>
    </row>
    <row r="6" spans="1:10" ht="16.5" customHeight="1">
      <c r="A6" s="1333" t="b">
        <v>1</v>
      </c>
      <c r="B6" s="1333" t="s">
        <v>5040</v>
      </c>
      <c r="C6" s="1333">
        <v>1001</v>
      </c>
      <c r="D6" s="1333" t="s">
        <v>5041</v>
      </c>
      <c r="E6" s="1333">
        <v>5</v>
      </c>
      <c r="F6" s="1347">
        <v>160002005</v>
      </c>
      <c r="G6" s="1347">
        <v>30</v>
      </c>
      <c r="H6" s="1348">
        <v>-1</v>
      </c>
      <c r="I6" s="1348">
        <v>-1</v>
      </c>
      <c r="J6" s="1347" t="s">
        <v>5075</v>
      </c>
    </row>
    <row r="7" spans="1:10" ht="16.5" customHeight="1">
      <c r="A7" s="1333" t="b">
        <v>1</v>
      </c>
      <c r="B7" s="1333" t="s">
        <v>5040</v>
      </c>
      <c r="C7" s="1333">
        <v>1001</v>
      </c>
      <c r="D7" s="1333" t="s">
        <v>5041</v>
      </c>
      <c r="E7" s="1333">
        <v>6</v>
      </c>
      <c r="F7" s="1348">
        <v>156103009</v>
      </c>
      <c r="G7" s="1348">
        <v>1</v>
      </c>
      <c r="H7" s="1348">
        <v>-1</v>
      </c>
      <c r="I7" s="1348">
        <v>-1</v>
      </c>
      <c r="J7" s="1348" t="s">
        <v>5044</v>
      </c>
    </row>
    <row r="8" spans="1:10" ht="16.5" customHeight="1">
      <c r="A8" s="1333" t="b">
        <v>1</v>
      </c>
      <c r="B8" s="1333" t="s">
        <v>5040</v>
      </c>
      <c r="C8" s="1333">
        <v>1001</v>
      </c>
      <c r="D8" s="1333" t="s">
        <v>5041</v>
      </c>
      <c r="E8" s="1333">
        <v>7</v>
      </c>
      <c r="F8" s="1347">
        <v>160001002</v>
      </c>
      <c r="G8" s="1347">
        <v>700</v>
      </c>
      <c r="H8" s="1347">
        <v>156101011</v>
      </c>
      <c r="I8" s="1347">
        <v>1</v>
      </c>
      <c r="J8" s="1347" t="s">
        <v>5076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30"/>
  <sheetViews>
    <sheetView topLeftCell="A4" zoomScaleNormal="100" workbookViewId="0">
      <selection activeCell="E11" sqref="E11"/>
    </sheetView>
  </sheetViews>
  <sheetFormatPr defaultRowHeight="16.5"/>
  <cols>
    <col min="1" max="3" width="3.625" style="19" customWidth="1"/>
    <col min="4" max="4" width="4.125" style="25" customWidth="1"/>
    <col min="5" max="5" width="112.75" style="1094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1093"/>
      <c r="H1" s="67"/>
    </row>
    <row r="2" spans="2:8" customFormat="1" ht="20.25">
      <c r="B2" s="3" t="s">
        <v>4324</v>
      </c>
      <c r="C2" s="3"/>
      <c r="D2" s="47"/>
      <c r="E2" s="1093"/>
      <c r="H2" s="67"/>
    </row>
    <row r="3" spans="2:8" customFormat="1">
      <c r="D3" s="48" t="s">
        <v>242</v>
      </c>
      <c r="E3" s="1094"/>
      <c r="H3" s="67"/>
    </row>
    <row r="4" spans="2:8">
      <c r="B4" s="15"/>
      <c r="C4" s="16"/>
      <c r="D4" s="17"/>
      <c r="E4" s="1095"/>
      <c r="F4" s="18"/>
    </row>
    <row r="5" spans="2:8">
      <c r="B5" s="20"/>
      <c r="C5" s="21"/>
      <c r="D5" s="22" t="s">
        <v>3</v>
      </c>
      <c r="E5" s="1093"/>
      <c r="F5" s="24"/>
    </row>
    <row r="6" spans="2:8">
      <c r="B6" s="20"/>
      <c r="C6" s="21"/>
      <c r="D6" s="500" t="s">
        <v>4325</v>
      </c>
      <c r="F6" s="24"/>
    </row>
    <row r="7" spans="2:8">
      <c r="B7" s="20"/>
      <c r="C7" s="21"/>
      <c r="D7" s="29"/>
      <c r="E7" s="1092" t="s">
        <v>4838</v>
      </c>
      <c r="F7" s="24"/>
    </row>
    <row r="8" spans="2:8">
      <c r="B8" s="20"/>
      <c r="C8" s="21"/>
      <c r="E8" s="1092"/>
      <c r="F8" s="24"/>
    </row>
    <row r="9" spans="2:8">
      <c r="B9" s="20"/>
      <c r="C9" s="21"/>
      <c r="E9" s="1092"/>
      <c r="F9" s="24"/>
    </row>
    <row r="10" spans="2:8">
      <c r="B10" s="866"/>
      <c r="C10" s="21"/>
      <c r="E10" s="1097"/>
      <c r="F10" s="24"/>
    </row>
    <row r="11" spans="2:8">
      <c r="B11" s="20"/>
      <c r="C11" s="21"/>
      <c r="D11" s="26" t="s">
        <v>4222</v>
      </c>
      <c r="F11" s="24"/>
    </row>
    <row r="12" spans="2:8">
      <c r="B12" s="866"/>
      <c r="C12" s="21"/>
      <c r="D12" s="23" t="s">
        <v>4833</v>
      </c>
      <c r="F12" s="24"/>
    </row>
    <row r="13" spans="2:8">
      <c r="B13" s="20"/>
      <c r="C13" s="21"/>
      <c r="D13" s="29" t="s">
        <v>4315</v>
      </c>
      <c r="E13" s="1094" t="s">
        <v>4839</v>
      </c>
      <c r="F13" s="24"/>
    </row>
    <row r="14" spans="2:8">
      <c r="B14" s="20"/>
      <c r="C14" s="21"/>
      <c r="E14" s="1094" t="s">
        <v>4840</v>
      </c>
      <c r="F14" s="24"/>
    </row>
    <row r="15" spans="2:8">
      <c r="B15" s="20"/>
      <c r="C15" s="21"/>
      <c r="D15" s="19"/>
      <c r="F15" s="24"/>
    </row>
    <row r="16" spans="2:8">
      <c r="B16" s="20"/>
      <c r="C16" s="21"/>
      <c r="D16" s="19" t="s">
        <v>4837</v>
      </c>
      <c r="F16" s="24"/>
    </row>
    <row r="17" spans="2:8">
      <c r="B17" s="20"/>
      <c r="C17" s="21"/>
      <c r="E17" s="1094" t="s">
        <v>5023</v>
      </c>
      <c r="F17" s="24"/>
    </row>
    <row r="18" spans="2:8">
      <c r="B18" s="866"/>
      <c r="C18" s="1119"/>
      <c r="F18" s="24"/>
    </row>
    <row r="19" spans="2:8">
      <c r="B19" s="866"/>
      <c r="C19" s="1119"/>
      <c r="E19" s="1142"/>
      <c r="F19" s="24"/>
    </row>
    <row r="20" spans="2:8">
      <c r="B20" s="866"/>
      <c r="C20" s="1119"/>
      <c r="E20" s="1142"/>
      <c r="F20" s="24"/>
    </row>
    <row r="21" spans="2:8">
      <c r="B21" s="866"/>
      <c r="C21" s="21"/>
      <c r="D21" s="26" t="s">
        <v>4055</v>
      </c>
      <c r="F21" s="24"/>
    </row>
    <row r="22" spans="2:8">
      <c r="B22" s="866"/>
      <c r="C22" s="21"/>
      <c r="E22" s="1164"/>
      <c r="F22" s="24"/>
    </row>
    <row r="23" spans="2:8">
      <c r="B23" s="866"/>
      <c r="C23" s="1119"/>
      <c r="F23" s="24"/>
    </row>
    <row r="24" spans="2:8">
      <c r="B24" s="20"/>
      <c r="C24" s="21"/>
      <c r="F24" s="24"/>
      <c r="H24" s="19"/>
    </row>
    <row r="25" spans="2:8">
      <c r="B25" s="20"/>
      <c r="C25" s="21"/>
      <c r="D25" s="26" t="s">
        <v>502</v>
      </c>
      <c r="F25" s="24"/>
    </row>
    <row r="26" spans="2:8">
      <c r="B26" s="20"/>
      <c r="C26" s="21"/>
      <c r="D26" s="26" t="s">
        <v>4834</v>
      </c>
      <c r="F26" s="24"/>
    </row>
    <row r="27" spans="2:8">
      <c r="B27" s="51"/>
      <c r="C27" s="49"/>
      <c r="D27" s="23"/>
      <c r="E27" s="1093" t="s">
        <v>4835</v>
      </c>
      <c r="F27" s="24"/>
    </row>
    <row r="28" spans="2:8">
      <c r="B28" s="51"/>
      <c r="C28" s="49"/>
      <c r="D28" s="23"/>
      <c r="E28" s="1094" t="s">
        <v>4836</v>
      </c>
      <c r="F28" s="24"/>
    </row>
    <row r="29" spans="2:8">
      <c r="B29" s="51"/>
      <c r="C29" s="49"/>
      <c r="D29" s="23"/>
      <c r="F29" s="24"/>
    </row>
    <row r="30" spans="2:8">
      <c r="B30" s="52"/>
      <c r="C30" s="50"/>
      <c r="D30" s="27"/>
      <c r="E30" s="1096"/>
      <c r="F3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T93"/>
  <sheetViews>
    <sheetView zoomScale="85" zoomScaleNormal="85" workbookViewId="0">
      <selection activeCell="F27" sqref="F27"/>
    </sheetView>
  </sheetViews>
  <sheetFormatPr defaultRowHeight="16.5"/>
  <cols>
    <col min="1" max="1" width="10" customWidth="1"/>
    <col min="2" max="2" width="30.875" customWidth="1"/>
    <col min="3" max="3" width="16" customWidth="1"/>
    <col min="4" max="4" width="9.625" customWidth="1"/>
    <col min="5" max="5" width="10.625" customWidth="1"/>
    <col min="6" max="6" width="22.875" customWidth="1"/>
    <col min="7" max="7" width="10.625" customWidth="1"/>
    <col min="8" max="8" width="9.625" customWidth="1"/>
    <col min="9" max="9" width="10.625" customWidth="1"/>
    <col min="10" max="10" width="22.875" customWidth="1"/>
    <col min="11" max="11" width="10.625" customWidth="1"/>
    <col min="13" max="13" width="23.5" customWidth="1"/>
    <col min="14" max="14" width="10.5" customWidth="1"/>
    <col min="15" max="15" width="10.5" style="1289" customWidth="1"/>
    <col min="16" max="16" width="10.5" customWidth="1"/>
    <col min="17" max="17" width="10.5" style="1290" customWidth="1"/>
    <col min="19" max="19" width="17.625" customWidth="1"/>
    <col min="20" max="20" width="13.375" customWidth="1"/>
  </cols>
  <sheetData>
    <row r="1" spans="1:20" ht="17.25" thickBot="1"/>
    <row r="2" spans="1:20">
      <c r="A2" s="2049" t="s">
        <v>4841</v>
      </c>
      <c r="B2" s="2051" t="s">
        <v>4842</v>
      </c>
      <c r="C2" s="2053" t="s">
        <v>4843</v>
      </c>
      <c r="D2" s="2055" t="s">
        <v>4844</v>
      </c>
      <c r="E2" s="2056"/>
      <c r="F2" s="2056"/>
      <c r="G2" s="2057"/>
      <c r="H2" s="2055" t="s">
        <v>4845</v>
      </c>
      <c r="I2" s="2056"/>
      <c r="J2" s="2056"/>
      <c r="K2" s="2057"/>
      <c r="N2" s="1291" t="s">
        <v>4844</v>
      </c>
      <c r="O2" s="1292" t="s">
        <v>4846</v>
      </c>
      <c r="P2" s="1291" t="s">
        <v>4845</v>
      </c>
      <c r="Q2" s="1293" t="s">
        <v>4846</v>
      </c>
      <c r="S2" t="s">
        <v>3690</v>
      </c>
      <c r="T2">
        <v>11</v>
      </c>
    </row>
    <row r="3" spans="1:20">
      <c r="A3" s="2050"/>
      <c r="B3" s="2052"/>
      <c r="C3" s="2054"/>
      <c r="D3" s="1294" t="s">
        <v>4847</v>
      </c>
      <c r="E3" s="661" t="s">
        <v>4848</v>
      </c>
      <c r="F3" s="1295" t="s">
        <v>4849</v>
      </c>
      <c r="G3" s="1296" t="s">
        <v>4848</v>
      </c>
      <c r="H3" s="1294" t="s">
        <v>4847</v>
      </c>
      <c r="I3" s="661" t="s">
        <v>4848</v>
      </c>
      <c r="J3" s="1295" t="s">
        <v>4849</v>
      </c>
      <c r="K3" s="1296" t="s">
        <v>4848</v>
      </c>
      <c r="M3" s="1291" t="s">
        <v>4850</v>
      </c>
      <c r="N3" s="1297">
        <f ca="1">SUMIF($D:$E,$M$3,$E:$E)</f>
        <v>405000</v>
      </c>
      <c r="O3" s="1298">
        <f ca="1">T4*N3</f>
        <v>7425</v>
      </c>
      <c r="P3" s="1297">
        <f ca="1">SUMIF($H:$K,$M$3,$I:$I)</f>
        <v>405000</v>
      </c>
      <c r="Q3" s="1299">
        <f ca="1">P3*T4</f>
        <v>7425</v>
      </c>
      <c r="S3" t="s">
        <v>4851</v>
      </c>
      <c r="T3">
        <v>27.5</v>
      </c>
    </row>
    <row r="4" spans="1:20">
      <c r="A4" s="1300" t="s">
        <v>4852</v>
      </c>
      <c r="B4" s="1301" t="s">
        <v>4853</v>
      </c>
      <c r="C4" s="1302" t="s">
        <v>4854</v>
      </c>
      <c r="D4" s="1300" t="s">
        <v>1780</v>
      </c>
      <c r="E4" s="1301">
        <v>1000</v>
      </c>
      <c r="F4" s="1301" t="s">
        <v>4855</v>
      </c>
      <c r="G4" s="1302">
        <v>5</v>
      </c>
      <c r="H4" s="1303" t="s">
        <v>1780</v>
      </c>
      <c r="I4" s="1304">
        <v>1000</v>
      </c>
      <c r="J4" s="1304" t="s">
        <v>4856</v>
      </c>
      <c r="K4" s="1305">
        <v>1</v>
      </c>
      <c r="M4" s="1291" t="s">
        <v>3691</v>
      </c>
      <c r="N4" s="1297">
        <f ca="1">SUMIF($D:$E,$M$4,$E:$E)</f>
        <v>450</v>
      </c>
      <c r="O4" s="1298">
        <f ca="1">N4*T2</f>
        <v>4950</v>
      </c>
      <c r="P4" s="1297">
        <f ca="1">SUMIF($H:$I,$M$4,$I:$I)</f>
        <v>450</v>
      </c>
      <c r="Q4" s="1299">
        <f ca="1">P4*T2</f>
        <v>4950</v>
      </c>
      <c r="S4" t="s">
        <v>1780</v>
      </c>
      <c r="T4">
        <v>1.8333333333333333E-2</v>
      </c>
    </row>
    <row r="5" spans="1:20">
      <c r="A5" s="1300" t="s">
        <v>4857</v>
      </c>
      <c r="B5" s="1301" t="s">
        <v>4853</v>
      </c>
      <c r="C5" s="1302" t="s">
        <v>4858</v>
      </c>
      <c r="D5" s="1300" t="s">
        <v>1780</v>
      </c>
      <c r="E5" s="1301">
        <v>1100</v>
      </c>
      <c r="F5" s="1301" t="s">
        <v>4859</v>
      </c>
      <c r="G5" s="1302">
        <v>50</v>
      </c>
      <c r="H5" s="1300" t="s">
        <v>1780</v>
      </c>
      <c r="I5" s="1301">
        <v>1100</v>
      </c>
      <c r="J5" s="1301" t="s">
        <v>4859</v>
      </c>
      <c r="K5" s="1306">
        <v>50</v>
      </c>
      <c r="N5" s="25"/>
      <c r="O5" s="1307"/>
      <c r="P5" s="25"/>
      <c r="Q5" s="1308"/>
      <c r="S5" t="s">
        <v>3873</v>
      </c>
      <c r="T5">
        <v>399325.59436305572</v>
      </c>
    </row>
    <row r="6" spans="1:20">
      <c r="A6" s="1300" t="s">
        <v>4854</v>
      </c>
      <c r="B6" s="1301" t="s">
        <v>4853</v>
      </c>
      <c r="C6" s="1302" t="s">
        <v>4860</v>
      </c>
      <c r="D6" s="1300" t="s">
        <v>1780</v>
      </c>
      <c r="E6" s="1301">
        <v>1200</v>
      </c>
      <c r="F6" s="1301" t="s">
        <v>3785</v>
      </c>
      <c r="G6" s="1302">
        <v>5</v>
      </c>
      <c r="H6" s="1300" t="s">
        <v>1780</v>
      </c>
      <c r="I6" s="1301">
        <v>1200</v>
      </c>
      <c r="J6" s="1301" t="s">
        <v>3785</v>
      </c>
      <c r="K6" s="1306">
        <v>5</v>
      </c>
      <c r="M6" s="1291" t="s">
        <v>4861</v>
      </c>
      <c r="N6" s="1297">
        <f ca="1">SUMIF($F:$G,$M6,$G:$G)</f>
        <v>900</v>
      </c>
      <c r="O6" s="1298"/>
      <c r="P6" s="1297">
        <f ca="1">SUMIF($J:$K,$M6,$K:$K)</f>
        <v>900</v>
      </c>
      <c r="Q6" s="1299"/>
      <c r="S6" t="s">
        <v>3876</v>
      </c>
      <c r="T6">
        <v>141071.64470229481</v>
      </c>
    </row>
    <row r="7" spans="1:20">
      <c r="A7" s="1300" t="s">
        <v>4858</v>
      </c>
      <c r="B7" s="1301" t="s">
        <v>4853</v>
      </c>
      <c r="C7" s="1302" t="s">
        <v>4862</v>
      </c>
      <c r="D7" s="1300" t="s">
        <v>1780</v>
      </c>
      <c r="E7" s="1301">
        <v>1300</v>
      </c>
      <c r="F7" s="1301" t="s">
        <v>4861</v>
      </c>
      <c r="G7" s="1302">
        <v>20</v>
      </c>
      <c r="H7" s="1300" t="s">
        <v>1780</v>
      </c>
      <c r="I7" s="1301">
        <v>1300</v>
      </c>
      <c r="J7" s="1301" t="s">
        <v>4861</v>
      </c>
      <c r="K7" s="1306">
        <v>20</v>
      </c>
      <c r="M7" s="1291" t="s">
        <v>3870</v>
      </c>
      <c r="N7" s="1297">
        <f ca="1">SUMIF($F:$G,$M7,$G:$G)</f>
        <v>180</v>
      </c>
      <c r="O7" s="1298">
        <f ca="1">N7*T3</f>
        <v>4950</v>
      </c>
      <c r="P7" s="1297">
        <f ca="1">SUMIF($J:$K,$M7,$K:$K)</f>
        <v>740</v>
      </c>
      <c r="Q7" s="1299">
        <f ca="1">P7*T3</f>
        <v>20350</v>
      </c>
      <c r="S7" t="s">
        <v>3880</v>
      </c>
      <c r="T7">
        <v>73358.876990567675</v>
      </c>
    </row>
    <row r="8" spans="1:20">
      <c r="A8" s="1300" t="s">
        <v>4860</v>
      </c>
      <c r="B8" s="1301" t="s">
        <v>4863</v>
      </c>
      <c r="C8" s="1302" t="s">
        <v>4852</v>
      </c>
      <c r="D8" s="1300" t="s">
        <v>1780</v>
      </c>
      <c r="E8" s="1301">
        <v>1400</v>
      </c>
      <c r="F8" s="1301" t="s">
        <v>3954</v>
      </c>
      <c r="G8" s="1302">
        <v>5</v>
      </c>
      <c r="H8" s="1300" t="s">
        <v>1780</v>
      </c>
      <c r="I8" s="1301">
        <v>1400</v>
      </c>
      <c r="J8" s="1301" t="s">
        <v>3954</v>
      </c>
      <c r="K8" s="1306">
        <v>5</v>
      </c>
      <c r="M8" s="1291" t="s">
        <v>3827</v>
      </c>
      <c r="N8" s="1297">
        <f ca="1">SUMIF($F:$G,$M8,$G:$G)</f>
        <v>30</v>
      </c>
      <c r="O8" s="1298">
        <f ca="1">N8*T17</f>
        <v>8800</v>
      </c>
      <c r="P8" s="1297">
        <f ca="1">SUMIF($J:$K,$M8,$K:$K)</f>
        <v>30</v>
      </c>
      <c r="Q8" s="1299">
        <f ca="1">P8*T17</f>
        <v>8800</v>
      </c>
      <c r="S8" t="s">
        <v>3883</v>
      </c>
      <c r="T8">
        <v>18135.720562123603</v>
      </c>
    </row>
    <row r="9" spans="1:20">
      <c r="A9" s="1300" t="s">
        <v>4862</v>
      </c>
      <c r="B9" s="1301" t="s">
        <v>4863</v>
      </c>
      <c r="C9" s="1302" t="s">
        <v>4854</v>
      </c>
      <c r="D9" s="1300" t="s">
        <v>1780</v>
      </c>
      <c r="E9" s="1301">
        <v>1500</v>
      </c>
      <c r="F9" s="1301" t="s">
        <v>4864</v>
      </c>
      <c r="G9" s="1302">
        <v>10</v>
      </c>
      <c r="H9" s="1300" t="s">
        <v>1780</v>
      </c>
      <c r="I9" s="1301">
        <v>1500</v>
      </c>
      <c r="J9" s="1301" t="s">
        <v>4865</v>
      </c>
      <c r="K9" s="1306">
        <v>10</v>
      </c>
      <c r="M9" s="1291" t="s">
        <v>4866</v>
      </c>
      <c r="N9" s="1297">
        <f ca="1">SUMIF($F:$G,$M9,$G:$G)</f>
        <v>5050</v>
      </c>
      <c r="O9" s="1298">
        <f ca="1">N9*T21</f>
        <v>72681.67693398027</v>
      </c>
      <c r="P9" s="1297">
        <f ca="1">SUMIF($J:$K,$M9,$K:$K)</f>
        <v>5050</v>
      </c>
      <c r="Q9" s="1299">
        <f ca="1">P9*T21</f>
        <v>72681.67693398027</v>
      </c>
      <c r="S9" t="s">
        <v>3887</v>
      </c>
      <c r="T9">
        <v>3000</v>
      </c>
    </row>
    <row r="10" spans="1:20">
      <c r="A10" s="1300" t="s">
        <v>4867</v>
      </c>
      <c r="B10" s="1301" t="s">
        <v>4853</v>
      </c>
      <c r="C10" s="1302" t="s">
        <v>4868</v>
      </c>
      <c r="D10" s="1300" t="s">
        <v>1780</v>
      </c>
      <c r="E10" s="1301">
        <v>1600</v>
      </c>
      <c r="F10" s="1301" t="s">
        <v>4851</v>
      </c>
      <c r="G10" s="1302">
        <v>10</v>
      </c>
      <c r="H10" s="1300" t="s">
        <v>1780</v>
      </c>
      <c r="I10" s="1301">
        <v>1600</v>
      </c>
      <c r="J10" s="1301" t="s">
        <v>4851</v>
      </c>
      <c r="K10" s="1306">
        <v>10</v>
      </c>
      <c r="M10" s="1309" t="s">
        <v>3692</v>
      </c>
      <c r="N10" s="1297">
        <f ca="1">SUMIF($F:$G,$M10,$G:$G)</f>
        <v>0</v>
      </c>
      <c r="O10" s="1298"/>
      <c r="P10" s="1297">
        <f ca="1">SUMIF($J:$K,$M10,$K:$K)</f>
        <v>0</v>
      </c>
      <c r="Q10" s="1299"/>
      <c r="S10" t="s">
        <v>3891</v>
      </c>
      <c r="T10">
        <v>29180.351847812417</v>
      </c>
    </row>
    <row r="11" spans="1:20">
      <c r="A11" s="1300" t="s">
        <v>4869</v>
      </c>
      <c r="B11" s="1301" t="s">
        <v>4853</v>
      </c>
      <c r="C11" s="1302" t="s">
        <v>4869</v>
      </c>
      <c r="D11" s="1300" t="s">
        <v>1780</v>
      </c>
      <c r="E11" s="1301">
        <v>1700</v>
      </c>
      <c r="F11" s="1301" t="s">
        <v>4859</v>
      </c>
      <c r="G11" s="1302">
        <v>100</v>
      </c>
      <c r="H11" s="1300" t="s">
        <v>1780</v>
      </c>
      <c r="I11" s="1301">
        <v>1700</v>
      </c>
      <c r="J11" s="1301" t="s">
        <v>4859</v>
      </c>
      <c r="K11" s="1306">
        <v>100</v>
      </c>
      <c r="S11" t="s">
        <v>3893</v>
      </c>
      <c r="T11">
        <v>97782.744984599325</v>
      </c>
    </row>
    <row r="12" spans="1:20">
      <c r="A12" s="1300" t="s">
        <v>4870</v>
      </c>
      <c r="B12" s="1301" t="s">
        <v>4853</v>
      </c>
      <c r="C12" s="1302" t="s">
        <v>4870</v>
      </c>
      <c r="D12" s="1300" t="s">
        <v>1780</v>
      </c>
      <c r="E12" s="1301">
        <v>1800</v>
      </c>
      <c r="F12" s="1301" t="s">
        <v>4871</v>
      </c>
      <c r="G12" s="1302">
        <v>20</v>
      </c>
      <c r="H12" s="1300" t="s">
        <v>1780</v>
      </c>
      <c r="I12" s="1301">
        <v>1800</v>
      </c>
      <c r="J12" s="1301" t="s">
        <v>4871</v>
      </c>
      <c r="K12" s="1306">
        <v>20</v>
      </c>
      <c r="M12" s="1291" t="s">
        <v>4855</v>
      </c>
      <c r="N12" s="1297">
        <f ca="1">SUMIF($F:$G,$M12,$G:$G)</f>
        <v>40</v>
      </c>
      <c r="O12" s="1298">
        <f ca="1">N12*T16</f>
        <v>4400</v>
      </c>
      <c r="P12" s="1297">
        <f ca="1">SUMIF($J:$K,$M12,$K:$K)</f>
        <v>35</v>
      </c>
      <c r="Q12" s="1299">
        <f ca="1">P12*T16</f>
        <v>3850</v>
      </c>
      <c r="S12" t="s">
        <v>3897</v>
      </c>
      <c r="T12">
        <v>143654.18419890243</v>
      </c>
    </row>
    <row r="13" spans="1:20">
      <c r="A13" s="1300" t="s">
        <v>4872</v>
      </c>
      <c r="B13" s="1301" t="s">
        <v>4873</v>
      </c>
      <c r="C13" s="1302" t="s">
        <v>4872</v>
      </c>
      <c r="D13" s="1300" t="s">
        <v>3690</v>
      </c>
      <c r="E13" s="1301">
        <v>10</v>
      </c>
      <c r="F13" s="1301" t="s">
        <v>4874</v>
      </c>
      <c r="G13" s="1302">
        <v>5</v>
      </c>
      <c r="H13" s="1300" t="s">
        <v>3690</v>
      </c>
      <c r="I13" s="1301">
        <v>10</v>
      </c>
      <c r="J13" s="1301" t="s">
        <v>4874</v>
      </c>
      <c r="K13" s="1306">
        <v>5</v>
      </c>
      <c r="M13" s="1291" t="s">
        <v>3874</v>
      </c>
      <c r="N13" s="1297">
        <f ca="1">SUMIF($F:$G,$M13,$G:$G)</f>
        <v>30</v>
      </c>
      <c r="O13" s="1298">
        <f ca="1">N13*T14</f>
        <v>9711.372913918116</v>
      </c>
      <c r="P13" s="1297">
        <f ca="1">SUMIF($J:$K,$M13,$K:$K)</f>
        <v>30</v>
      </c>
      <c r="Q13" s="1299">
        <f ca="1">P13*T14</f>
        <v>9711.372913918116</v>
      </c>
      <c r="S13" t="s">
        <v>3954</v>
      </c>
      <c r="T13">
        <v>110</v>
      </c>
    </row>
    <row r="14" spans="1:20">
      <c r="A14" s="1310" t="s">
        <v>4875</v>
      </c>
      <c r="B14" s="1311" t="s">
        <v>4876</v>
      </c>
      <c r="C14" s="1312" t="s">
        <v>4877</v>
      </c>
      <c r="D14" s="1310" t="s">
        <v>1780</v>
      </c>
      <c r="E14" s="1311">
        <v>1900</v>
      </c>
      <c r="F14" s="1311" t="s">
        <v>4856</v>
      </c>
      <c r="G14" s="1312">
        <v>1</v>
      </c>
      <c r="H14" s="1303" t="s">
        <v>1780</v>
      </c>
      <c r="I14" s="1304">
        <v>1900</v>
      </c>
      <c r="J14" s="1304" t="s">
        <v>3938</v>
      </c>
      <c r="K14" s="1305">
        <v>5</v>
      </c>
      <c r="M14" s="1291" t="s">
        <v>4874</v>
      </c>
      <c r="N14" s="1297">
        <f ca="1">SUMIF($F:$G,$M14,$G:$G)</f>
        <v>30</v>
      </c>
      <c r="O14" s="1298">
        <f ca="1">N14*T15</f>
        <v>3300</v>
      </c>
      <c r="P14" s="1297">
        <f ca="1">SUMIF($J:$K,$M14,$K:$K)</f>
        <v>30</v>
      </c>
      <c r="Q14" s="1298">
        <f ca="1">P14*T15</f>
        <v>3300</v>
      </c>
      <c r="S14" t="s">
        <v>4878</v>
      </c>
      <c r="T14">
        <v>323.71243046393721</v>
      </c>
    </row>
    <row r="15" spans="1:20">
      <c r="A15" s="1310" t="s">
        <v>4879</v>
      </c>
      <c r="B15" s="1311" t="s">
        <v>4880</v>
      </c>
      <c r="C15" s="1312" t="s">
        <v>2</v>
      </c>
      <c r="D15" s="1310" t="s">
        <v>1780</v>
      </c>
      <c r="E15" s="1311">
        <v>2000</v>
      </c>
      <c r="F15" s="1311" t="s">
        <v>4859</v>
      </c>
      <c r="G15" s="1312">
        <v>150</v>
      </c>
      <c r="H15" s="1310" t="s">
        <v>1780</v>
      </c>
      <c r="I15" s="1311">
        <v>2000</v>
      </c>
      <c r="J15" s="1311" t="s">
        <v>4859</v>
      </c>
      <c r="K15" s="1313">
        <v>150</v>
      </c>
      <c r="M15" s="1291" t="s">
        <v>3954</v>
      </c>
      <c r="N15" s="1297">
        <f ca="1">SUMIF($F:$G,$M15,$G:$G)</f>
        <v>45</v>
      </c>
      <c r="O15" s="1298">
        <f ca="1">N15*T13</f>
        <v>4950</v>
      </c>
      <c r="P15" s="1297">
        <f ca="1">SUMIF($J:$K,$M15,$K:$K)</f>
        <v>45</v>
      </c>
      <c r="Q15" s="1299">
        <f ca="1">T13*P15</f>
        <v>4950</v>
      </c>
      <c r="S15" t="s">
        <v>4881</v>
      </c>
      <c r="T15">
        <v>110</v>
      </c>
    </row>
    <row r="16" spans="1:20">
      <c r="A16" s="1310" t="s">
        <v>4882</v>
      </c>
      <c r="B16" s="1311" t="s">
        <v>4883</v>
      </c>
      <c r="C16" s="1312" t="s">
        <v>4884</v>
      </c>
      <c r="D16" s="1310" t="s">
        <v>1780</v>
      </c>
      <c r="E16" s="1311">
        <v>2100</v>
      </c>
      <c r="F16" s="1311" t="s">
        <v>3894</v>
      </c>
      <c r="G16" s="1312">
        <v>5</v>
      </c>
      <c r="H16" s="1310" t="s">
        <v>1780</v>
      </c>
      <c r="I16" s="1311">
        <v>2100</v>
      </c>
      <c r="J16" s="1311" t="s">
        <v>3894</v>
      </c>
      <c r="K16" s="1313">
        <v>5</v>
      </c>
      <c r="M16" s="1291" t="s">
        <v>3566</v>
      </c>
      <c r="N16" s="1297">
        <f ca="1">SUMIF($F:$G,$M16,$G:$G)</f>
        <v>0</v>
      </c>
      <c r="O16" s="1298"/>
      <c r="P16" s="1297">
        <f ca="1">SUMIF($J:$K,$M16,$K:$K)</f>
        <v>0</v>
      </c>
      <c r="Q16" s="1299">
        <f ca="1">P16*T22</f>
        <v>0</v>
      </c>
      <c r="S16" t="s">
        <v>4855</v>
      </c>
      <c r="T16">
        <v>110</v>
      </c>
    </row>
    <row r="17" spans="1:20">
      <c r="A17" s="1310" t="s">
        <v>4885</v>
      </c>
      <c r="B17" s="1311" t="s">
        <v>4886</v>
      </c>
      <c r="C17" s="1312" t="s">
        <v>4885</v>
      </c>
      <c r="D17" s="1310" t="s">
        <v>1780</v>
      </c>
      <c r="E17" s="1311">
        <v>2200</v>
      </c>
      <c r="F17" s="1311" t="s">
        <v>4861</v>
      </c>
      <c r="G17" s="1312">
        <v>40</v>
      </c>
      <c r="H17" s="1310" t="s">
        <v>1780</v>
      </c>
      <c r="I17" s="1311">
        <v>2200</v>
      </c>
      <c r="J17" s="1311" t="s">
        <v>4861</v>
      </c>
      <c r="K17" s="1313">
        <v>40</v>
      </c>
      <c r="S17" t="s">
        <v>3326</v>
      </c>
      <c r="T17">
        <v>293.33333333333331</v>
      </c>
    </row>
    <row r="18" spans="1:20">
      <c r="A18" s="1310" t="s">
        <v>4887</v>
      </c>
      <c r="B18" s="1311" t="s">
        <v>4853</v>
      </c>
      <c r="C18" s="1312" t="s">
        <v>4887</v>
      </c>
      <c r="D18" s="1310" t="s">
        <v>1780</v>
      </c>
      <c r="E18" s="1311">
        <v>2300</v>
      </c>
      <c r="F18" s="1311" t="s">
        <v>3874</v>
      </c>
      <c r="G18" s="1312">
        <v>5</v>
      </c>
      <c r="H18" s="1310" t="s">
        <v>1780</v>
      </c>
      <c r="I18" s="1311">
        <v>2300</v>
      </c>
      <c r="J18" s="1311" t="s">
        <v>3874</v>
      </c>
      <c r="K18" s="1313">
        <v>5</v>
      </c>
      <c r="M18" s="1291" t="s">
        <v>3888</v>
      </c>
      <c r="N18" s="1297">
        <f t="shared" ref="N18:N23" ca="1" si="0">SUMIF($F:$G,$M18,$G:$G)</f>
        <v>35</v>
      </c>
      <c r="O18" s="1298">
        <f ca="1">N18*T18</f>
        <v>54573.137457318087</v>
      </c>
      <c r="P18" s="1297">
        <f t="shared" ref="P18:P23" ca="1" si="1">SUMIF($J:$K,$M18,$K:$K)</f>
        <v>40</v>
      </c>
      <c r="Q18" s="1299">
        <f ca="1">P18*T18</f>
        <v>62369.299951220673</v>
      </c>
      <c r="S18" t="s">
        <v>3888</v>
      </c>
      <c r="T18">
        <v>1559.2324987805168</v>
      </c>
    </row>
    <row r="19" spans="1:20">
      <c r="A19" s="1310" t="s">
        <v>4888</v>
      </c>
      <c r="B19" s="1311" t="s">
        <v>4889</v>
      </c>
      <c r="C19" s="1312" t="s">
        <v>4890</v>
      </c>
      <c r="D19" s="1310" t="s">
        <v>1780</v>
      </c>
      <c r="E19" s="1311">
        <v>2400</v>
      </c>
      <c r="F19" s="1311" t="s">
        <v>4891</v>
      </c>
      <c r="G19" s="1312">
        <v>10</v>
      </c>
      <c r="H19" s="1310" t="s">
        <v>1780</v>
      </c>
      <c r="I19" s="1311">
        <v>2400</v>
      </c>
      <c r="J19" s="1311" t="s">
        <v>4891</v>
      </c>
      <c r="K19" s="1313">
        <v>10</v>
      </c>
      <c r="M19" s="1291" t="s">
        <v>3785</v>
      </c>
      <c r="N19" s="1297">
        <f t="shared" ca="1" si="0"/>
        <v>30</v>
      </c>
      <c r="O19" s="1298">
        <f ca="1">N19*T19</f>
        <v>46776.974963415501</v>
      </c>
      <c r="P19" s="1297">
        <f t="shared" ca="1" si="1"/>
        <v>30</v>
      </c>
      <c r="Q19" s="1299">
        <f ca="1">P19*T19</f>
        <v>46776.974963415501</v>
      </c>
      <c r="S19" t="s">
        <v>3785</v>
      </c>
      <c r="T19">
        <v>1559.2324987805168</v>
      </c>
    </row>
    <row r="20" spans="1:20">
      <c r="A20" s="1310" t="s">
        <v>4892</v>
      </c>
      <c r="B20" s="1311" t="s">
        <v>4853</v>
      </c>
      <c r="C20" s="1312" t="s">
        <v>4893</v>
      </c>
      <c r="D20" s="1310" t="s">
        <v>1780</v>
      </c>
      <c r="E20" s="1311">
        <v>2500</v>
      </c>
      <c r="F20" s="1311" t="s">
        <v>4851</v>
      </c>
      <c r="G20" s="1312">
        <v>10</v>
      </c>
      <c r="H20" s="1303" t="s">
        <v>1780</v>
      </c>
      <c r="I20" s="1304">
        <v>2500</v>
      </c>
      <c r="J20" s="1304" t="s">
        <v>4851</v>
      </c>
      <c r="K20" s="1305">
        <v>30</v>
      </c>
      <c r="M20" s="1291" t="s">
        <v>3894</v>
      </c>
      <c r="N20" s="1297">
        <f t="shared" ca="1" si="0"/>
        <v>30</v>
      </c>
      <c r="O20" s="1298">
        <f ca="1">N20*T20</f>
        <v>46776.974963415501</v>
      </c>
      <c r="P20" s="1297">
        <f t="shared" ca="1" si="1"/>
        <v>30</v>
      </c>
      <c r="Q20" s="1299">
        <f ca="1">P20*T20</f>
        <v>46776.974963415501</v>
      </c>
      <c r="S20" t="s">
        <v>3894</v>
      </c>
      <c r="T20">
        <v>1559.2324987805168</v>
      </c>
    </row>
    <row r="21" spans="1:20">
      <c r="A21" s="1310" t="s">
        <v>4894</v>
      </c>
      <c r="B21" s="1311" t="s">
        <v>4853</v>
      </c>
      <c r="C21" s="1312" t="s">
        <v>4894</v>
      </c>
      <c r="D21" s="1310" t="s">
        <v>1780</v>
      </c>
      <c r="E21" s="1311">
        <v>2600</v>
      </c>
      <c r="F21" s="1311" t="s">
        <v>4859</v>
      </c>
      <c r="G21" s="1312">
        <v>200</v>
      </c>
      <c r="H21" s="1310" t="s">
        <v>1780</v>
      </c>
      <c r="I21" s="1311">
        <v>2600</v>
      </c>
      <c r="J21" s="1311" t="s">
        <v>4859</v>
      </c>
      <c r="K21" s="1313">
        <v>200</v>
      </c>
      <c r="M21" s="1291" t="s">
        <v>4895</v>
      </c>
      <c r="N21" s="1297">
        <f t="shared" ca="1" si="0"/>
        <v>0</v>
      </c>
      <c r="O21" s="1298"/>
      <c r="P21" s="1297">
        <f t="shared" ca="1" si="1"/>
        <v>50</v>
      </c>
      <c r="Q21" s="1299"/>
      <c r="S21" t="s">
        <v>3947</v>
      </c>
      <c r="T21">
        <v>14.392411274055499</v>
      </c>
    </row>
    <row r="22" spans="1:20">
      <c r="A22" s="1310" t="s">
        <v>4896</v>
      </c>
      <c r="B22" s="1311" t="s">
        <v>4853</v>
      </c>
      <c r="C22" s="1312" t="s">
        <v>4896</v>
      </c>
      <c r="D22" s="1310" t="s">
        <v>1780</v>
      </c>
      <c r="E22" s="1311">
        <v>2700</v>
      </c>
      <c r="F22" s="1311" t="s">
        <v>4871</v>
      </c>
      <c r="G22" s="1312">
        <v>30</v>
      </c>
      <c r="H22" s="1310" t="s">
        <v>1780</v>
      </c>
      <c r="I22" s="1311">
        <v>2700</v>
      </c>
      <c r="J22" s="1311" t="s">
        <v>4871</v>
      </c>
      <c r="K22" s="1313">
        <v>30</v>
      </c>
      <c r="M22" s="1291" t="s">
        <v>4897</v>
      </c>
      <c r="N22" s="1297">
        <f t="shared" ca="1" si="0"/>
        <v>0</v>
      </c>
      <c r="O22" s="1298"/>
      <c r="P22" s="1297">
        <f t="shared" ca="1" si="1"/>
        <v>0</v>
      </c>
      <c r="Q22" s="1299"/>
      <c r="S22" t="s">
        <v>4898</v>
      </c>
      <c r="T22">
        <f>1000*T2/3</f>
        <v>3666.6666666666665</v>
      </c>
    </row>
    <row r="23" spans="1:20">
      <c r="A23" s="1310" t="s">
        <v>4899</v>
      </c>
      <c r="B23" s="1311" t="s">
        <v>4853</v>
      </c>
      <c r="C23" s="1312" t="s">
        <v>4899</v>
      </c>
      <c r="D23" s="1310" t="s">
        <v>3690</v>
      </c>
      <c r="E23" s="1311">
        <v>20</v>
      </c>
      <c r="F23" s="1311" t="s">
        <v>4900</v>
      </c>
      <c r="G23" s="1312">
        <v>1</v>
      </c>
      <c r="H23" s="1303" t="s">
        <v>3690</v>
      </c>
      <c r="I23" s="1304">
        <v>20</v>
      </c>
      <c r="J23" s="1304" t="s">
        <v>4901</v>
      </c>
      <c r="K23" s="1305">
        <v>1</v>
      </c>
      <c r="M23" s="1291" t="s">
        <v>4902</v>
      </c>
      <c r="N23" s="1297">
        <f t="shared" ca="1" si="0"/>
        <v>0</v>
      </c>
      <c r="O23" s="1298"/>
      <c r="P23" s="1297">
        <f t="shared" ca="1" si="1"/>
        <v>0</v>
      </c>
      <c r="Q23" s="1299"/>
    </row>
    <row r="24" spans="1:20">
      <c r="A24" s="1300" t="s">
        <v>4903</v>
      </c>
      <c r="B24" s="1301" t="s">
        <v>4853</v>
      </c>
      <c r="C24" s="1302" t="s">
        <v>4903</v>
      </c>
      <c r="D24" s="1300" t="s">
        <v>1780</v>
      </c>
      <c r="E24" s="1301">
        <v>2800</v>
      </c>
      <c r="F24" s="1301" t="s">
        <v>4855</v>
      </c>
      <c r="G24" s="1302">
        <v>5</v>
      </c>
      <c r="H24" s="1300" t="s">
        <v>1780</v>
      </c>
      <c r="I24" s="1301">
        <v>2800</v>
      </c>
      <c r="J24" s="1301" t="s">
        <v>4855</v>
      </c>
      <c r="K24" s="1306">
        <v>5</v>
      </c>
    </row>
    <row r="25" spans="1:20">
      <c r="A25" s="1300" t="s">
        <v>4904</v>
      </c>
      <c r="B25" s="1301" t="s">
        <v>4853</v>
      </c>
      <c r="C25" s="1302" t="s">
        <v>4904</v>
      </c>
      <c r="D25" s="1300" t="s">
        <v>1780</v>
      </c>
      <c r="E25" s="1301">
        <v>2900</v>
      </c>
      <c r="F25" s="1301" t="s">
        <v>4859</v>
      </c>
      <c r="G25" s="1302">
        <v>300</v>
      </c>
      <c r="H25" s="1300" t="s">
        <v>1780</v>
      </c>
      <c r="I25" s="1301">
        <v>2900</v>
      </c>
      <c r="J25" s="1301" t="s">
        <v>4859</v>
      </c>
      <c r="K25" s="1306">
        <v>300</v>
      </c>
      <c r="M25" s="1291" t="s">
        <v>4905</v>
      </c>
      <c r="N25" s="1297">
        <f t="shared" ref="N25:N44" ca="1" si="2">SUMIF($F:$G,$M25,$G:$G)</f>
        <v>0</v>
      </c>
      <c r="O25" s="1298"/>
      <c r="P25" s="1297">
        <f t="shared" ref="P25:P44" ca="1" si="3">SUMIF($J:$K,$M25,$K:$K)</f>
        <v>0</v>
      </c>
      <c r="Q25" s="1299"/>
    </row>
    <row r="26" spans="1:20">
      <c r="A26" s="1300" t="s">
        <v>4906</v>
      </c>
      <c r="B26" s="1301" t="s">
        <v>4853</v>
      </c>
      <c r="C26" s="1302" t="s">
        <v>4906</v>
      </c>
      <c r="D26" s="1300" t="s">
        <v>1780</v>
      </c>
      <c r="E26" s="1301">
        <v>3000</v>
      </c>
      <c r="F26" s="1301" t="s">
        <v>3888</v>
      </c>
      <c r="G26" s="1302">
        <v>5</v>
      </c>
      <c r="H26" s="1300" t="s">
        <v>1780</v>
      </c>
      <c r="I26" s="1301">
        <v>3000</v>
      </c>
      <c r="J26" s="1301" t="s">
        <v>3888</v>
      </c>
      <c r="K26" s="1306">
        <v>5</v>
      </c>
      <c r="M26" s="1291" t="s">
        <v>4907</v>
      </c>
      <c r="N26" s="1297">
        <f t="shared" ca="1" si="2"/>
        <v>0</v>
      </c>
      <c r="O26" s="1298"/>
      <c r="P26" s="1297">
        <f t="shared" ca="1" si="3"/>
        <v>0</v>
      </c>
      <c r="Q26" s="1299"/>
    </row>
    <row r="27" spans="1:20">
      <c r="A27" s="1300" t="s">
        <v>4908</v>
      </c>
      <c r="B27" s="1301" t="s">
        <v>4853</v>
      </c>
      <c r="C27" s="1302" t="s">
        <v>4908</v>
      </c>
      <c r="D27" s="1300" t="s">
        <v>1780</v>
      </c>
      <c r="E27" s="1301">
        <v>3100</v>
      </c>
      <c r="F27" s="1301" t="s">
        <v>4861</v>
      </c>
      <c r="G27" s="1302">
        <v>60</v>
      </c>
      <c r="H27" s="1300" t="s">
        <v>1780</v>
      </c>
      <c r="I27" s="1301">
        <v>3100</v>
      </c>
      <c r="J27" s="1301" t="s">
        <v>4861</v>
      </c>
      <c r="K27" s="1306">
        <v>60</v>
      </c>
      <c r="M27" s="1291" t="s">
        <v>3363</v>
      </c>
      <c r="N27" s="1297">
        <f t="shared" ca="1" si="2"/>
        <v>1</v>
      </c>
      <c r="O27" s="1298"/>
      <c r="P27" s="1297">
        <f t="shared" ca="1" si="3"/>
        <v>1</v>
      </c>
      <c r="Q27" s="1299"/>
    </row>
    <row r="28" spans="1:20">
      <c r="A28" s="1300" t="s">
        <v>4909</v>
      </c>
      <c r="B28" s="1301" t="s">
        <v>4910</v>
      </c>
      <c r="C28" s="1302" t="s">
        <v>4909</v>
      </c>
      <c r="D28" s="1300" t="s">
        <v>1780</v>
      </c>
      <c r="E28" s="1301">
        <v>3200</v>
      </c>
      <c r="F28" s="1301" t="s">
        <v>3954</v>
      </c>
      <c r="G28" s="1302">
        <v>5</v>
      </c>
      <c r="H28" s="1300" t="s">
        <v>1780</v>
      </c>
      <c r="I28" s="1301">
        <v>3200</v>
      </c>
      <c r="J28" s="1301" t="s">
        <v>3954</v>
      </c>
      <c r="K28" s="1306">
        <v>5</v>
      </c>
      <c r="M28" s="1291" t="s">
        <v>3365</v>
      </c>
      <c r="N28" s="1297">
        <f t="shared" ca="1" si="2"/>
        <v>1</v>
      </c>
      <c r="O28" s="1298"/>
      <c r="P28" s="1297">
        <f t="shared" ca="1" si="3"/>
        <v>0</v>
      </c>
      <c r="Q28" s="1299"/>
    </row>
    <row r="29" spans="1:20">
      <c r="A29" s="1300" t="s">
        <v>4911</v>
      </c>
      <c r="B29" s="1301" t="s">
        <v>4853</v>
      </c>
      <c r="C29" s="1302" t="s">
        <v>4911</v>
      </c>
      <c r="D29" s="1300" t="s">
        <v>1780</v>
      </c>
      <c r="E29" s="1301">
        <v>3300</v>
      </c>
      <c r="F29" s="1301" t="s">
        <v>4864</v>
      </c>
      <c r="G29" s="1302">
        <v>10</v>
      </c>
      <c r="H29" s="1303" t="s">
        <v>1780</v>
      </c>
      <c r="I29" s="1304">
        <v>3300</v>
      </c>
      <c r="J29" s="1304" t="s">
        <v>4912</v>
      </c>
      <c r="K29" s="1305">
        <v>30</v>
      </c>
      <c r="M29" s="1291" t="s">
        <v>3366</v>
      </c>
      <c r="N29" s="1297">
        <f t="shared" ca="1" si="2"/>
        <v>1</v>
      </c>
      <c r="O29" s="1298"/>
      <c r="P29" s="1297">
        <f t="shared" ca="1" si="3"/>
        <v>1</v>
      </c>
      <c r="Q29" s="1299"/>
    </row>
    <row r="30" spans="1:20">
      <c r="A30" s="1300" t="s">
        <v>4913</v>
      </c>
      <c r="B30" s="1301" t="s">
        <v>4853</v>
      </c>
      <c r="C30" s="1302" t="s">
        <v>4913</v>
      </c>
      <c r="D30" s="1300" t="s">
        <v>1780</v>
      </c>
      <c r="E30" s="1301">
        <v>3400</v>
      </c>
      <c r="F30" s="1301" t="s">
        <v>4851</v>
      </c>
      <c r="G30" s="1302">
        <v>10</v>
      </c>
      <c r="H30" s="1303" t="s">
        <v>1780</v>
      </c>
      <c r="I30" s="1304">
        <v>3400</v>
      </c>
      <c r="J30" s="1304" t="s">
        <v>4851</v>
      </c>
      <c r="K30" s="1305">
        <v>50</v>
      </c>
      <c r="M30" s="1291" t="s">
        <v>4914</v>
      </c>
      <c r="N30" s="1297">
        <f t="shared" ca="1" si="2"/>
        <v>0</v>
      </c>
      <c r="O30" s="1298"/>
      <c r="P30" s="1297">
        <f t="shared" ca="1" si="3"/>
        <v>0</v>
      </c>
      <c r="Q30" s="1299"/>
    </row>
    <row r="31" spans="1:20">
      <c r="A31" s="1300" t="s">
        <v>4915</v>
      </c>
      <c r="B31" s="1301" t="s">
        <v>4916</v>
      </c>
      <c r="C31" s="1302" t="s">
        <v>4917</v>
      </c>
      <c r="D31" s="1300" t="s">
        <v>1780</v>
      </c>
      <c r="E31" s="1301">
        <v>3500</v>
      </c>
      <c r="F31" s="1301" t="s">
        <v>4859</v>
      </c>
      <c r="G31" s="1302">
        <v>350</v>
      </c>
      <c r="H31" s="1300" t="s">
        <v>1780</v>
      </c>
      <c r="I31" s="1301">
        <v>3500</v>
      </c>
      <c r="J31" s="1301" t="s">
        <v>4859</v>
      </c>
      <c r="K31" s="1306">
        <v>350</v>
      </c>
      <c r="M31" s="1291" t="s">
        <v>4918</v>
      </c>
      <c r="N31" s="1297">
        <f t="shared" ca="1" si="2"/>
        <v>0</v>
      </c>
      <c r="O31" s="1298"/>
      <c r="P31" s="1297">
        <f t="shared" ca="1" si="3"/>
        <v>0</v>
      </c>
      <c r="Q31" s="1299"/>
    </row>
    <row r="32" spans="1:20">
      <c r="A32" s="1300" t="s">
        <v>4919</v>
      </c>
      <c r="B32" s="1301" t="s">
        <v>4920</v>
      </c>
      <c r="C32" s="1302" t="s">
        <v>7</v>
      </c>
      <c r="D32" s="1300" t="s">
        <v>1780</v>
      </c>
      <c r="E32" s="1301">
        <v>3600</v>
      </c>
      <c r="F32" s="1301" t="s">
        <v>4871</v>
      </c>
      <c r="G32" s="1302">
        <v>40</v>
      </c>
      <c r="H32" s="1300" t="s">
        <v>1780</v>
      </c>
      <c r="I32" s="1301">
        <v>3600</v>
      </c>
      <c r="J32" s="1301" t="s">
        <v>4871</v>
      </c>
      <c r="K32" s="1306">
        <v>40</v>
      </c>
      <c r="M32" s="1291" t="s">
        <v>3381</v>
      </c>
      <c r="N32" s="1297">
        <f t="shared" ca="1" si="2"/>
        <v>1</v>
      </c>
      <c r="O32" s="1298"/>
      <c r="P32" s="1297">
        <f t="shared" ca="1" si="3"/>
        <v>0</v>
      </c>
      <c r="Q32" s="1299"/>
    </row>
    <row r="33" spans="1:17">
      <c r="A33" s="1300" t="s">
        <v>4921</v>
      </c>
      <c r="B33" s="1301" t="s">
        <v>4853</v>
      </c>
      <c r="C33" s="1302" t="s">
        <v>4922</v>
      </c>
      <c r="D33" s="1300" t="s">
        <v>3690</v>
      </c>
      <c r="E33" s="1301">
        <v>30</v>
      </c>
      <c r="F33" s="1301" t="s">
        <v>4923</v>
      </c>
      <c r="G33" s="1302">
        <v>1</v>
      </c>
      <c r="H33" s="1303" t="s">
        <v>3690</v>
      </c>
      <c r="I33" s="1304">
        <v>30</v>
      </c>
      <c r="J33" s="1304" t="s">
        <v>4924</v>
      </c>
      <c r="K33" s="1305">
        <v>1</v>
      </c>
      <c r="M33" s="1291" t="s">
        <v>3382</v>
      </c>
      <c r="N33" s="1297">
        <f t="shared" ca="1" si="2"/>
        <v>1</v>
      </c>
      <c r="O33" s="1298"/>
      <c r="P33" s="1297">
        <f t="shared" ca="1" si="3"/>
        <v>1</v>
      </c>
      <c r="Q33" s="1299"/>
    </row>
    <row r="34" spans="1:17">
      <c r="A34" s="1310" t="s">
        <v>4925</v>
      </c>
      <c r="B34" s="1311" t="s">
        <v>4853</v>
      </c>
      <c r="C34" s="1312" t="s">
        <v>4926</v>
      </c>
      <c r="D34" s="1310" t="s">
        <v>1780</v>
      </c>
      <c r="E34" s="1311">
        <v>3700</v>
      </c>
      <c r="F34" s="1311" t="s">
        <v>4874</v>
      </c>
      <c r="G34" s="1312">
        <v>5</v>
      </c>
      <c r="H34" s="1310" t="s">
        <v>1780</v>
      </c>
      <c r="I34" s="1311">
        <v>3700</v>
      </c>
      <c r="J34" s="1311" t="s">
        <v>4874</v>
      </c>
      <c r="K34" s="1313">
        <v>5</v>
      </c>
      <c r="M34" s="1291" t="s">
        <v>3383</v>
      </c>
      <c r="N34" s="1297">
        <f t="shared" ca="1" si="2"/>
        <v>0</v>
      </c>
      <c r="O34" s="1298"/>
      <c r="P34" s="1297">
        <f t="shared" ca="1" si="3"/>
        <v>1</v>
      </c>
      <c r="Q34" s="1299"/>
    </row>
    <row r="35" spans="1:17">
      <c r="A35" s="1310" t="s">
        <v>4927</v>
      </c>
      <c r="B35" s="1311" t="s">
        <v>4853</v>
      </c>
      <c r="C35" s="1312" t="s">
        <v>4927</v>
      </c>
      <c r="D35" s="1310" t="s">
        <v>1780</v>
      </c>
      <c r="E35" s="1311">
        <v>3800</v>
      </c>
      <c r="F35" s="1311" t="s">
        <v>4859</v>
      </c>
      <c r="G35" s="1312">
        <v>400</v>
      </c>
      <c r="H35" s="1310" t="s">
        <v>1780</v>
      </c>
      <c r="I35" s="1311">
        <v>3800</v>
      </c>
      <c r="J35" s="1311" t="s">
        <v>4859</v>
      </c>
      <c r="K35" s="1313">
        <v>400</v>
      </c>
      <c r="M35" s="1291" t="s">
        <v>4928</v>
      </c>
      <c r="N35" s="1297">
        <f t="shared" ca="1" si="2"/>
        <v>0</v>
      </c>
      <c r="O35" s="1298"/>
      <c r="P35" s="1297">
        <f t="shared" ca="1" si="3"/>
        <v>0</v>
      </c>
      <c r="Q35" s="1299"/>
    </row>
    <row r="36" spans="1:17">
      <c r="A36" s="1310" t="s">
        <v>4929</v>
      </c>
      <c r="B36" s="1311" t="s">
        <v>4853</v>
      </c>
      <c r="C36" s="1312" t="s">
        <v>4929</v>
      </c>
      <c r="D36" s="1310" t="s">
        <v>1780</v>
      </c>
      <c r="E36" s="1311">
        <v>3900</v>
      </c>
      <c r="F36" s="1311" t="s">
        <v>3785</v>
      </c>
      <c r="G36" s="1312">
        <v>10</v>
      </c>
      <c r="H36" s="1310" t="s">
        <v>1780</v>
      </c>
      <c r="I36" s="1311">
        <v>3900</v>
      </c>
      <c r="J36" s="1311" t="s">
        <v>3785</v>
      </c>
      <c r="K36" s="1313">
        <v>10</v>
      </c>
      <c r="M36" s="1291" t="s">
        <v>4930</v>
      </c>
      <c r="N36" s="1297">
        <f t="shared" ca="1" si="2"/>
        <v>0</v>
      </c>
      <c r="O36" s="1298"/>
      <c r="P36" s="1297">
        <f t="shared" ca="1" si="3"/>
        <v>0</v>
      </c>
      <c r="Q36" s="1299"/>
    </row>
    <row r="37" spans="1:17">
      <c r="A37" s="1310" t="s">
        <v>4931</v>
      </c>
      <c r="B37" s="1311" t="s">
        <v>4853</v>
      </c>
      <c r="C37" s="1312" t="s">
        <v>4931</v>
      </c>
      <c r="D37" s="1310" t="s">
        <v>1780</v>
      </c>
      <c r="E37" s="1311">
        <v>4000</v>
      </c>
      <c r="F37" s="1311" t="s">
        <v>4861</v>
      </c>
      <c r="G37" s="1312">
        <v>80</v>
      </c>
      <c r="H37" s="1310" t="s">
        <v>1780</v>
      </c>
      <c r="I37" s="1311">
        <v>4000</v>
      </c>
      <c r="J37" s="1311" t="s">
        <v>4861</v>
      </c>
      <c r="K37" s="1313">
        <v>80</v>
      </c>
      <c r="M37" s="1291" t="s">
        <v>4923</v>
      </c>
      <c r="N37" s="1297">
        <f t="shared" ca="1" si="2"/>
        <v>1</v>
      </c>
      <c r="O37" s="1298"/>
      <c r="P37" s="1297">
        <f t="shared" ca="1" si="3"/>
        <v>0</v>
      </c>
      <c r="Q37" s="1299"/>
    </row>
    <row r="38" spans="1:17">
      <c r="A38" s="1310" t="s">
        <v>4932</v>
      </c>
      <c r="B38" s="1311" t="s">
        <v>4853</v>
      </c>
      <c r="C38" s="1312" t="s">
        <v>4932</v>
      </c>
      <c r="D38" s="1310" t="s">
        <v>1780</v>
      </c>
      <c r="E38" s="1311">
        <v>4100</v>
      </c>
      <c r="F38" s="1311" t="s">
        <v>3874</v>
      </c>
      <c r="G38" s="1312">
        <v>5</v>
      </c>
      <c r="H38" s="1310" t="s">
        <v>1780</v>
      </c>
      <c r="I38" s="1311">
        <v>4100</v>
      </c>
      <c r="J38" s="1311" t="s">
        <v>3874</v>
      </c>
      <c r="K38" s="1313">
        <v>5</v>
      </c>
      <c r="M38" s="1291" t="s">
        <v>4924</v>
      </c>
      <c r="N38" s="1297">
        <f t="shared" ca="1" si="2"/>
        <v>0</v>
      </c>
      <c r="O38" s="1298"/>
      <c r="P38" s="1297">
        <f t="shared" ca="1" si="3"/>
        <v>1</v>
      </c>
      <c r="Q38" s="1299"/>
    </row>
    <row r="39" spans="1:17">
      <c r="A39" s="1310" t="s">
        <v>4933</v>
      </c>
      <c r="B39" s="1311" t="s">
        <v>4853</v>
      </c>
      <c r="C39" s="1312" t="s">
        <v>4933</v>
      </c>
      <c r="D39" s="1310" t="s">
        <v>1780</v>
      </c>
      <c r="E39" s="1311">
        <v>4200</v>
      </c>
      <c r="F39" s="1311" t="s">
        <v>4891</v>
      </c>
      <c r="G39" s="1312">
        <v>10</v>
      </c>
      <c r="H39" s="1310" t="s">
        <v>1780</v>
      </c>
      <c r="I39" s="1311">
        <v>4200</v>
      </c>
      <c r="J39" s="1311" t="s">
        <v>4891</v>
      </c>
      <c r="K39" s="1313">
        <v>10</v>
      </c>
      <c r="M39" s="1291" t="s">
        <v>4934</v>
      </c>
      <c r="N39" s="1297">
        <f t="shared" ca="1" si="2"/>
        <v>1</v>
      </c>
      <c r="O39" s="1298"/>
      <c r="P39" s="1297">
        <f t="shared" ca="1" si="3"/>
        <v>0</v>
      </c>
      <c r="Q39" s="1299"/>
    </row>
    <row r="40" spans="1:17">
      <c r="A40" s="1310" t="s">
        <v>4935</v>
      </c>
      <c r="B40" s="1311" t="s">
        <v>4853</v>
      </c>
      <c r="C40" s="1312" t="s">
        <v>4935</v>
      </c>
      <c r="D40" s="1310" t="s">
        <v>1780</v>
      </c>
      <c r="E40" s="1311">
        <v>4300</v>
      </c>
      <c r="F40" s="1311" t="s">
        <v>4851</v>
      </c>
      <c r="G40" s="1312">
        <v>20</v>
      </c>
      <c r="H40" s="1303" t="s">
        <v>1780</v>
      </c>
      <c r="I40" s="1304">
        <v>4300</v>
      </c>
      <c r="J40" s="1304" t="s">
        <v>4851</v>
      </c>
      <c r="K40" s="1305">
        <v>50</v>
      </c>
      <c r="M40" s="1291" t="s">
        <v>4936</v>
      </c>
      <c r="N40" s="1297">
        <f t="shared" ca="1" si="2"/>
        <v>0</v>
      </c>
      <c r="O40" s="1298"/>
      <c r="P40" s="1297">
        <f t="shared" ca="1" si="3"/>
        <v>0</v>
      </c>
      <c r="Q40" s="1299"/>
    </row>
    <row r="41" spans="1:17">
      <c r="A41" s="1310" t="s">
        <v>4937</v>
      </c>
      <c r="B41" s="1311" t="s">
        <v>4853</v>
      </c>
      <c r="C41" s="1312" t="s">
        <v>4937</v>
      </c>
      <c r="D41" s="1310" t="s">
        <v>1780</v>
      </c>
      <c r="E41" s="1311">
        <v>4400</v>
      </c>
      <c r="F41" s="1311" t="s">
        <v>3326</v>
      </c>
      <c r="G41" s="1312">
        <v>5</v>
      </c>
      <c r="H41" s="1310" t="s">
        <v>1780</v>
      </c>
      <c r="I41" s="1311">
        <v>4400</v>
      </c>
      <c r="J41" s="1311" t="s">
        <v>3326</v>
      </c>
      <c r="K41" s="1313">
        <v>5</v>
      </c>
      <c r="M41" s="1291" t="s">
        <v>3414</v>
      </c>
      <c r="N41" s="1297">
        <f t="shared" ca="1" si="2"/>
        <v>1</v>
      </c>
      <c r="O41" s="1298"/>
      <c r="P41" s="1297">
        <f t="shared" ca="1" si="3"/>
        <v>0</v>
      </c>
      <c r="Q41" s="1299"/>
    </row>
    <row r="42" spans="1:17">
      <c r="A42" s="1310" t="s">
        <v>4938</v>
      </c>
      <c r="B42" s="1311" t="s">
        <v>4916</v>
      </c>
      <c r="C42" s="1312" t="s">
        <v>4939</v>
      </c>
      <c r="D42" s="1310" t="s">
        <v>1780</v>
      </c>
      <c r="E42" s="1311">
        <v>4500</v>
      </c>
      <c r="F42" s="1311" t="s">
        <v>4940</v>
      </c>
      <c r="G42" s="1312">
        <v>20</v>
      </c>
      <c r="H42" s="1310" t="s">
        <v>1780</v>
      </c>
      <c r="I42" s="1311">
        <v>4500</v>
      </c>
      <c r="J42" s="1311" t="s">
        <v>4940</v>
      </c>
      <c r="K42" s="1313">
        <v>20</v>
      </c>
      <c r="M42" s="1291" t="s">
        <v>3415</v>
      </c>
      <c r="N42" s="1297">
        <f t="shared" ca="1" si="2"/>
        <v>0</v>
      </c>
      <c r="O42" s="1298"/>
      <c r="P42" s="1297">
        <f t="shared" ca="1" si="3"/>
        <v>1</v>
      </c>
      <c r="Q42" s="1299"/>
    </row>
    <row r="43" spans="1:17">
      <c r="A43" s="1310" t="s">
        <v>4941</v>
      </c>
      <c r="B43" s="1311" t="s">
        <v>4853</v>
      </c>
      <c r="C43" s="1312" t="s">
        <v>4941</v>
      </c>
      <c r="D43" s="1310" t="s">
        <v>3690</v>
      </c>
      <c r="E43" s="1311">
        <v>40</v>
      </c>
      <c r="F43" s="1311" t="s">
        <v>4942</v>
      </c>
      <c r="G43" s="1312">
        <v>1</v>
      </c>
      <c r="H43" s="1303" t="s">
        <v>3690</v>
      </c>
      <c r="I43" s="1304">
        <v>40</v>
      </c>
      <c r="J43" s="1304" t="s">
        <v>4943</v>
      </c>
      <c r="K43" s="1305">
        <v>1</v>
      </c>
      <c r="M43" s="1291" t="s">
        <v>3416</v>
      </c>
      <c r="N43" s="1297">
        <f t="shared" ca="1" si="2"/>
        <v>1</v>
      </c>
      <c r="O43" s="1298"/>
      <c r="P43" s="1297">
        <f t="shared" ca="1" si="3"/>
        <v>0</v>
      </c>
      <c r="Q43" s="1299"/>
    </row>
    <row r="44" spans="1:17">
      <c r="A44" s="1300" t="s">
        <v>4944</v>
      </c>
      <c r="B44" s="1301" t="s">
        <v>4853</v>
      </c>
      <c r="C44" s="1302" t="s">
        <v>4944</v>
      </c>
      <c r="D44" s="1300" t="s">
        <v>1780</v>
      </c>
      <c r="E44" s="1301">
        <v>4600</v>
      </c>
      <c r="F44" s="1301" t="s">
        <v>4855</v>
      </c>
      <c r="G44" s="1302">
        <v>10</v>
      </c>
      <c r="H44" s="1300" t="s">
        <v>1780</v>
      </c>
      <c r="I44" s="1301">
        <v>4600</v>
      </c>
      <c r="J44" s="1301" t="s">
        <v>4855</v>
      </c>
      <c r="K44" s="1306">
        <v>10</v>
      </c>
      <c r="M44" s="1309" t="s">
        <v>4945</v>
      </c>
      <c r="N44" s="1297">
        <f t="shared" ca="1" si="2"/>
        <v>0</v>
      </c>
      <c r="O44" s="1298"/>
      <c r="P44" s="1297">
        <f t="shared" ca="1" si="3"/>
        <v>0</v>
      </c>
      <c r="Q44" s="1299"/>
    </row>
    <row r="45" spans="1:17">
      <c r="A45" s="1300" t="s">
        <v>4946</v>
      </c>
      <c r="B45" s="1301" t="s">
        <v>4947</v>
      </c>
      <c r="C45" s="1302" t="s">
        <v>4946</v>
      </c>
      <c r="D45" s="1300" t="s">
        <v>1780</v>
      </c>
      <c r="E45" s="1301">
        <v>4700</v>
      </c>
      <c r="F45" s="1301" t="s">
        <v>4859</v>
      </c>
      <c r="G45" s="1302">
        <v>500</v>
      </c>
      <c r="H45" s="1300" t="s">
        <v>1780</v>
      </c>
      <c r="I45" s="1301">
        <v>4700</v>
      </c>
      <c r="J45" s="1301" t="s">
        <v>4859</v>
      </c>
      <c r="K45" s="1306">
        <v>500</v>
      </c>
    </row>
    <row r="46" spans="1:17">
      <c r="A46" s="1300" t="s">
        <v>4948</v>
      </c>
      <c r="B46" s="1301" t="s">
        <v>4853</v>
      </c>
      <c r="C46" s="1302" t="s">
        <v>4948</v>
      </c>
      <c r="D46" s="1300" t="s">
        <v>1780</v>
      </c>
      <c r="E46" s="1301">
        <v>4800</v>
      </c>
      <c r="F46" s="1301" t="s">
        <v>3894</v>
      </c>
      <c r="G46" s="1302">
        <v>10</v>
      </c>
      <c r="H46" s="1300" t="s">
        <v>1780</v>
      </c>
      <c r="I46" s="1301">
        <v>4800</v>
      </c>
      <c r="J46" s="1301" t="s">
        <v>3894</v>
      </c>
      <c r="K46" s="1306">
        <v>10</v>
      </c>
      <c r="M46" s="1291" t="s">
        <v>4949</v>
      </c>
      <c r="N46" s="1314">
        <f t="shared" ref="N46:N62" ca="1" si="4">SUMIF($F:$G,$M46,$G:$G)</f>
        <v>90</v>
      </c>
      <c r="O46" s="1315"/>
      <c r="P46" s="1314">
        <f t="shared" ref="P46:P62" ca="1" si="5">SUMIF($J:$K,$M46,$K:$K)</f>
        <v>90</v>
      </c>
      <c r="Q46" s="1299"/>
    </row>
    <row r="47" spans="1:17">
      <c r="A47" s="1300" t="s">
        <v>4950</v>
      </c>
      <c r="B47" s="1301" t="s">
        <v>4916</v>
      </c>
      <c r="C47" s="1302" t="s">
        <v>4951</v>
      </c>
      <c r="D47" s="1300" t="s">
        <v>1780</v>
      </c>
      <c r="E47" s="1301">
        <v>4900</v>
      </c>
      <c r="F47" s="1301" t="s">
        <v>4861</v>
      </c>
      <c r="G47" s="1302">
        <v>100</v>
      </c>
      <c r="H47" s="1300" t="s">
        <v>1780</v>
      </c>
      <c r="I47" s="1301">
        <v>4900</v>
      </c>
      <c r="J47" s="1301" t="s">
        <v>4861</v>
      </c>
      <c r="K47" s="1306">
        <v>100</v>
      </c>
      <c r="M47" s="1291" t="s">
        <v>4952</v>
      </c>
      <c r="N47" s="1314">
        <f t="shared" ca="1" si="4"/>
        <v>90</v>
      </c>
      <c r="O47" s="1315"/>
      <c r="P47" s="1314">
        <f t="shared" ca="1" si="5"/>
        <v>90</v>
      </c>
      <c r="Q47" s="1299"/>
    </row>
    <row r="48" spans="1:17">
      <c r="A48" s="1300" t="s">
        <v>4953</v>
      </c>
      <c r="B48" s="1301" t="s">
        <v>4853</v>
      </c>
      <c r="C48" s="1302" t="s">
        <v>4953</v>
      </c>
      <c r="D48" s="1300" t="s">
        <v>1780</v>
      </c>
      <c r="E48" s="1301">
        <v>5000</v>
      </c>
      <c r="F48" s="1301" t="s">
        <v>3954</v>
      </c>
      <c r="G48" s="1302">
        <v>10</v>
      </c>
      <c r="H48" s="1300" t="s">
        <v>1780</v>
      </c>
      <c r="I48" s="1301">
        <v>5000</v>
      </c>
      <c r="J48" s="1301" t="s">
        <v>3954</v>
      </c>
      <c r="K48" s="1306">
        <v>10</v>
      </c>
      <c r="M48" s="1291" t="s">
        <v>4954</v>
      </c>
      <c r="N48" s="1314">
        <f t="shared" ca="1" si="4"/>
        <v>120</v>
      </c>
      <c r="O48" s="1315"/>
      <c r="P48" s="1314">
        <f t="shared" ca="1" si="5"/>
        <v>120</v>
      </c>
      <c r="Q48" s="1299"/>
    </row>
    <row r="49" spans="1:17">
      <c r="A49" s="1300" t="s">
        <v>4955</v>
      </c>
      <c r="B49" s="1301" t="s">
        <v>4916</v>
      </c>
      <c r="C49" s="1302" t="s">
        <v>4956</v>
      </c>
      <c r="D49" s="1300" t="s">
        <v>1780</v>
      </c>
      <c r="E49" s="1301">
        <v>5100</v>
      </c>
      <c r="F49" s="1301" t="s">
        <v>4957</v>
      </c>
      <c r="G49" s="1302">
        <v>10</v>
      </c>
      <c r="H49" s="1300" t="s">
        <v>1780</v>
      </c>
      <c r="I49" s="1301">
        <v>5100</v>
      </c>
      <c r="J49" s="1301" t="s">
        <v>4957</v>
      </c>
      <c r="K49" s="1306">
        <v>10</v>
      </c>
      <c r="M49" s="1291" t="s">
        <v>4864</v>
      </c>
      <c r="N49" s="1297">
        <f t="shared" ca="1" si="4"/>
        <v>20</v>
      </c>
      <c r="O49" s="1298"/>
      <c r="P49" s="1297">
        <f t="shared" ca="1" si="5"/>
        <v>10</v>
      </c>
      <c r="Q49" s="1299"/>
    </row>
    <row r="50" spans="1:17">
      <c r="A50" s="1300" t="s">
        <v>4958</v>
      </c>
      <c r="B50" s="1301" t="s">
        <v>4853</v>
      </c>
      <c r="C50" s="1302" t="s">
        <v>4958</v>
      </c>
      <c r="D50" s="1300" t="s">
        <v>1780</v>
      </c>
      <c r="E50" s="1301">
        <v>5200</v>
      </c>
      <c r="F50" s="1301" t="s">
        <v>4851</v>
      </c>
      <c r="G50" s="1302">
        <v>20</v>
      </c>
      <c r="H50" s="1303" t="s">
        <v>1780</v>
      </c>
      <c r="I50" s="1304">
        <v>5200</v>
      </c>
      <c r="J50" s="1304" t="s">
        <v>4851</v>
      </c>
      <c r="K50" s="1305">
        <v>50</v>
      </c>
      <c r="M50" s="1291" t="s">
        <v>4891</v>
      </c>
      <c r="N50" s="1297">
        <f t="shared" ca="1" si="4"/>
        <v>20</v>
      </c>
      <c r="O50" s="1298"/>
      <c r="P50" s="1297">
        <f t="shared" ca="1" si="5"/>
        <v>20</v>
      </c>
      <c r="Q50" s="1299"/>
    </row>
    <row r="51" spans="1:17">
      <c r="A51" s="1300" t="s">
        <v>4959</v>
      </c>
      <c r="B51" s="1301" t="s">
        <v>4916</v>
      </c>
      <c r="C51" s="1302" t="s">
        <v>4960</v>
      </c>
      <c r="D51" s="1300" t="s">
        <v>1780</v>
      </c>
      <c r="E51" s="1301">
        <v>5300</v>
      </c>
      <c r="F51" s="1301" t="s">
        <v>3326</v>
      </c>
      <c r="G51" s="1302">
        <v>5</v>
      </c>
      <c r="H51" s="1300" t="s">
        <v>1780</v>
      </c>
      <c r="I51" s="1301">
        <v>5300</v>
      </c>
      <c r="J51" s="1301" t="s">
        <v>3326</v>
      </c>
      <c r="K51" s="1306">
        <v>5</v>
      </c>
      <c r="M51" s="1291" t="s">
        <v>4961</v>
      </c>
      <c r="N51" s="1297">
        <f t="shared" ca="1" si="4"/>
        <v>0</v>
      </c>
      <c r="O51" s="1298"/>
      <c r="P51" s="1297">
        <f t="shared" ca="1" si="5"/>
        <v>0</v>
      </c>
      <c r="Q51" s="1299"/>
    </row>
    <row r="52" spans="1:17">
      <c r="A52" s="1300" t="s">
        <v>4962</v>
      </c>
      <c r="B52" s="1301" t="s">
        <v>4853</v>
      </c>
      <c r="C52" s="1302" t="s">
        <v>4962</v>
      </c>
      <c r="D52" s="1300" t="s">
        <v>1780</v>
      </c>
      <c r="E52" s="1301">
        <v>5400</v>
      </c>
      <c r="F52" s="1301" t="s">
        <v>4940</v>
      </c>
      <c r="G52" s="1302">
        <v>30</v>
      </c>
      <c r="H52" s="1300" t="s">
        <v>1780</v>
      </c>
      <c r="I52" s="1301">
        <v>5400</v>
      </c>
      <c r="J52" s="1301" t="s">
        <v>4940</v>
      </c>
      <c r="K52" s="1306">
        <v>30</v>
      </c>
      <c r="M52" s="1291" t="s">
        <v>4957</v>
      </c>
      <c r="N52" s="1297">
        <f t="shared" ca="1" si="4"/>
        <v>30</v>
      </c>
      <c r="O52" s="1298"/>
      <c r="P52" s="1297">
        <f t="shared" ca="1" si="5"/>
        <v>30</v>
      </c>
      <c r="Q52" s="1299"/>
    </row>
    <row r="53" spans="1:17">
      <c r="A53" s="1300" t="s">
        <v>4963</v>
      </c>
      <c r="B53" s="1301" t="s">
        <v>4853</v>
      </c>
      <c r="C53" s="1302" t="s">
        <v>4963</v>
      </c>
      <c r="D53" s="1300" t="s">
        <v>3690</v>
      </c>
      <c r="E53" s="1301">
        <v>50</v>
      </c>
      <c r="F53" s="1301" t="s">
        <v>4964</v>
      </c>
      <c r="G53" s="1302">
        <v>1</v>
      </c>
      <c r="H53" s="1303" t="s">
        <v>3690</v>
      </c>
      <c r="I53" s="1304">
        <v>50</v>
      </c>
      <c r="J53" s="1304" t="s">
        <v>4965</v>
      </c>
      <c r="K53" s="1305">
        <v>1</v>
      </c>
      <c r="M53" s="1291" t="s">
        <v>4966</v>
      </c>
      <c r="N53" s="1297">
        <f t="shared" ca="1" si="4"/>
        <v>30</v>
      </c>
      <c r="O53" s="1298"/>
      <c r="P53" s="1297">
        <f t="shared" ca="1" si="5"/>
        <v>30</v>
      </c>
      <c r="Q53" s="1299"/>
    </row>
    <row r="54" spans="1:17">
      <c r="A54" s="1310" t="s">
        <v>4967</v>
      </c>
      <c r="B54" s="1311" t="s">
        <v>4853</v>
      </c>
      <c r="C54" s="1312" t="s">
        <v>4967</v>
      </c>
      <c r="D54" s="1310" t="s">
        <v>1780</v>
      </c>
      <c r="E54" s="1311">
        <v>5500</v>
      </c>
      <c r="F54" s="1311" t="s">
        <v>4874</v>
      </c>
      <c r="G54" s="1312">
        <v>10</v>
      </c>
      <c r="H54" s="1310" t="s">
        <v>1780</v>
      </c>
      <c r="I54" s="1311">
        <v>5500</v>
      </c>
      <c r="J54" s="1311" t="s">
        <v>4874</v>
      </c>
      <c r="K54" s="1313">
        <v>10</v>
      </c>
      <c r="M54" s="1291" t="s">
        <v>4968</v>
      </c>
      <c r="N54" s="1297">
        <f t="shared" ca="1" si="4"/>
        <v>0</v>
      </c>
      <c r="O54" s="1298"/>
      <c r="P54" s="1297">
        <f t="shared" ca="1" si="5"/>
        <v>0</v>
      </c>
      <c r="Q54" s="1299"/>
    </row>
    <row r="55" spans="1:17">
      <c r="A55" s="1310" t="s">
        <v>4969</v>
      </c>
      <c r="B55" s="1311" t="s">
        <v>4853</v>
      </c>
      <c r="C55" s="1312" t="s">
        <v>4969</v>
      </c>
      <c r="D55" s="1310" t="s">
        <v>1780</v>
      </c>
      <c r="E55" s="1311">
        <v>5600</v>
      </c>
      <c r="F55" s="1311" t="s">
        <v>4859</v>
      </c>
      <c r="G55" s="1312">
        <v>600</v>
      </c>
      <c r="H55" s="1310" t="s">
        <v>1780</v>
      </c>
      <c r="I55" s="1311">
        <v>5600</v>
      </c>
      <c r="J55" s="1311" t="s">
        <v>4859</v>
      </c>
      <c r="K55" s="1313">
        <v>600</v>
      </c>
      <c r="M55" s="1291" t="s">
        <v>4970</v>
      </c>
      <c r="N55" s="1297">
        <f t="shared" ca="1" si="4"/>
        <v>0</v>
      </c>
      <c r="O55" s="1298"/>
      <c r="P55" s="1297">
        <f t="shared" ca="1" si="5"/>
        <v>0</v>
      </c>
      <c r="Q55" s="1299"/>
    </row>
    <row r="56" spans="1:17">
      <c r="A56" s="1310" t="s">
        <v>4971</v>
      </c>
      <c r="B56" s="1311" t="s">
        <v>4853</v>
      </c>
      <c r="C56" s="1312" t="s">
        <v>4971</v>
      </c>
      <c r="D56" s="1310" t="s">
        <v>1780</v>
      </c>
      <c r="E56" s="1311">
        <v>5700</v>
      </c>
      <c r="F56" s="1311" t="s">
        <v>3888</v>
      </c>
      <c r="G56" s="1312">
        <v>10</v>
      </c>
      <c r="H56" s="1310" t="s">
        <v>1780</v>
      </c>
      <c r="I56" s="1311">
        <v>5700</v>
      </c>
      <c r="J56" s="1311" t="s">
        <v>3888</v>
      </c>
      <c r="K56" s="1313">
        <v>10</v>
      </c>
      <c r="M56" s="1291" t="s">
        <v>4912</v>
      </c>
      <c r="N56" s="1297">
        <f t="shared" ca="1" si="4"/>
        <v>0</v>
      </c>
      <c r="O56" s="1298"/>
      <c r="P56" s="1297">
        <f t="shared" ca="1" si="5"/>
        <v>30</v>
      </c>
      <c r="Q56" s="1299"/>
    </row>
    <row r="57" spans="1:17">
      <c r="A57" s="1310" t="s">
        <v>4972</v>
      </c>
      <c r="B57" s="1311" t="s">
        <v>4853</v>
      </c>
      <c r="C57" s="1312" t="s">
        <v>4972</v>
      </c>
      <c r="D57" s="1310" t="s">
        <v>1780</v>
      </c>
      <c r="E57" s="1311">
        <v>5800</v>
      </c>
      <c r="F57" s="1311" t="s">
        <v>4861</v>
      </c>
      <c r="G57" s="1312">
        <v>120</v>
      </c>
      <c r="H57" s="1310" t="s">
        <v>1780</v>
      </c>
      <c r="I57" s="1311">
        <v>5800</v>
      </c>
      <c r="J57" s="1311" t="s">
        <v>4861</v>
      </c>
      <c r="K57" s="1313">
        <v>120</v>
      </c>
      <c r="M57" s="1291" t="s">
        <v>4973</v>
      </c>
      <c r="N57" s="1297">
        <f t="shared" ca="1" si="4"/>
        <v>20</v>
      </c>
      <c r="O57" s="1298"/>
      <c r="P57" s="1297">
        <f t="shared" ca="1" si="5"/>
        <v>20</v>
      </c>
      <c r="Q57" s="1299"/>
    </row>
    <row r="58" spans="1:17">
      <c r="A58" s="1310" t="s">
        <v>4974</v>
      </c>
      <c r="B58" s="1311" t="s">
        <v>4853</v>
      </c>
      <c r="C58" s="1312" t="s">
        <v>4974</v>
      </c>
      <c r="D58" s="1310" t="s">
        <v>1780</v>
      </c>
      <c r="E58" s="1311">
        <v>5900</v>
      </c>
      <c r="F58" s="1311" t="s">
        <v>3874</v>
      </c>
      <c r="G58" s="1312">
        <v>10</v>
      </c>
      <c r="H58" s="1310" t="s">
        <v>1780</v>
      </c>
      <c r="I58" s="1311">
        <v>5900</v>
      </c>
      <c r="J58" s="1311" t="s">
        <v>3874</v>
      </c>
      <c r="K58" s="1313">
        <v>10</v>
      </c>
      <c r="M58" s="1291" t="s">
        <v>4975</v>
      </c>
      <c r="N58" s="1297">
        <f t="shared" ca="1" si="4"/>
        <v>0</v>
      </c>
      <c r="O58" s="1298"/>
      <c r="P58" s="1297">
        <f t="shared" ca="1" si="5"/>
        <v>0</v>
      </c>
      <c r="Q58" s="1299"/>
    </row>
    <row r="59" spans="1:17">
      <c r="A59" s="1310" t="s">
        <v>4976</v>
      </c>
      <c r="B59" s="1311" t="s">
        <v>4853</v>
      </c>
      <c r="C59" s="1312" t="s">
        <v>4976</v>
      </c>
      <c r="D59" s="1310" t="s">
        <v>1780</v>
      </c>
      <c r="E59" s="1311">
        <v>6000</v>
      </c>
      <c r="F59" s="1311" t="s">
        <v>4966</v>
      </c>
      <c r="G59" s="1312">
        <v>10</v>
      </c>
      <c r="H59" s="1310" t="s">
        <v>1780</v>
      </c>
      <c r="I59" s="1311">
        <v>6000</v>
      </c>
      <c r="J59" s="1311" t="s">
        <v>4966</v>
      </c>
      <c r="K59" s="1313">
        <v>10</v>
      </c>
      <c r="M59" s="1291" t="s">
        <v>4977</v>
      </c>
      <c r="N59" s="1297">
        <f t="shared" ca="1" si="4"/>
        <v>0</v>
      </c>
      <c r="O59" s="1298"/>
      <c r="P59" s="1297">
        <f t="shared" ca="1" si="5"/>
        <v>0</v>
      </c>
      <c r="Q59" s="1299"/>
    </row>
    <row r="60" spans="1:17">
      <c r="A60" s="1310" t="s">
        <v>4978</v>
      </c>
      <c r="B60" s="1311" t="s">
        <v>4853</v>
      </c>
      <c r="C60" s="1312" t="s">
        <v>4978</v>
      </c>
      <c r="D60" s="1310" t="s">
        <v>1780</v>
      </c>
      <c r="E60" s="1311">
        <v>6100</v>
      </c>
      <c r="F60" s="1311" t="s">
        <v>4851</v>
      </c>
      <c r="G60" s="1312">
        <v>20</v>
      </c>
      <c r="H60" s="1303" t="s">
        <v>1780</v>
      </c>
      <c r="I60" s="1304">
        <v>6100</v>
      </c>
      <c r="J60" s="1304" t="s">
        <v>4851</v>
      </c>
      <c r="K60" s="1305">
        <v>100</v>
      </c>
      <c r="M60" s="1291" t="s">
        <v>4979</v>
      </c>
      <c r="N60" s="1297">
        <f t="shared" ca="1" si="4"/>
        <v>0</v>
      </c>
      <c r="O60" s="1298"/>
      <c r="P60" s="1297">
        <f t="shared" ca="1" si="5"/>
        <v>0</v>
      </c>
      <c r="Q60" s="1299"/>
    </row>
    <row r="61" spans="1:17">
      <c r="A61" s="1310" t="s">
        <v>4980</v>
      </c>
      <c r="B61" s="1311" t="s">
        <v>4853</v>
      </c>
      <c r="C61" s="1312" t="s">
        <v>4980</v>
      </c>
      <c r="D61" s="1310" t="s">
        <v>1780</v>
      </c>
      <c r="E61" s="1311">
        <v>6200</v>
      </c>
      <c r="F61" s="1311" t="s">
        <v>3326</v>
      </c>
      <c r="G61" s="1312">
        <v>5</v>
      </c>
      <c r="H61" s="1310" t="s">
        <v>1780</v>
      </c>
      <c r="I61" s="1311">
        <v>6200</v>
      </c>
      <c r="J61" s="1311" t="s">
        <v>3326</v>
      </c>
      <c r="K61" s="1313">
        <v>5</v>
      </c>
      <c r="M61" s="1291" t="s">
        <v>4981</v>
      </c>
      <c r="N61" s="1297">
        <f t="shared" ca="1" si="4"/>
        <v>0</v>
      </c>
      <c r="O61" s="1298"/>
      <c r="P61" s="1297">
        <f t="shared" ca="1" si="5"/>
        <v>0</v>
      </c>
      <c r="Q61" s="1299"/>
    </row>
    <row r="62" spans="1:17">
      <c r="A62" s="1310" t="s">
        <v>4982</v>
      </c>
      <c r="B62" s="1311" t="s">
        <v>4853</v>
      </c>
      <c r="C62" s="1312" t="s">
        <v>4982</v>
      </c>
      <c r="D62" s="1310" t="s">
        <v>1780</v>
      </c>
      <c r="E62" s="1311">
        <v>6300</v>
      </c>
      <c r="F62" s="1311" t="s">
        <v>4940</v>
      </c>
      <c r="G62" s="1312">
        <v>40</v>
      </c>
      <c r="H62" s="1310" t="s">
        <v>1780</v>
      </c>
      <c r="I62" s="1311">
        <v>6300</v>
      </c>
      <c r="J62" s="1311" t="s">
        <v>4940</v>
      </c>
      <c r="K62" s="1313">
        <v>40</v>
      </c>
      <c r="M62" s="1291" t="s">
        <v>4983</v>
      </c>
      <c r="N62" s="1297">
        <f t="shared" ca="1" si="4"/>
        <v>0</v>
      </c>
      <c r="O62" s="1298"/>
      <c r="P62" s="1297">
        <f t="shared" ca="1" si="5"/>
        <v>0</v>
      </c>
      <c r="Q62" s="1299"/>
    </row>
    <row r="63" spans="1:17">
      <c r="A63" s="1310" t="s">
        <v>4984</v>
      </c>
      <c r="B63" s="1311" t="s">
        <v>4853</v>
      </c>
      <c r="C63" s="1312" t="s">
        <v>4984</v>
      </c>
      <c r="D63" s="1310" t="s">
        <v>3690</v>
      </c>
      <c r="E63" s="1311">
        <v>60</v>
      </c>
      <c r="F63" s="1311" t="s">
        <v>4901</v>
      </c>
      <c r="G63" s="1312">
        <v>1</v>
      </c>
      <c r="H63" s="1303" t="s">
        <v>3690</v>
      </c>
      <c r="I63" s="1304">
        <v>60</v>
      </c>
      <c r="J63" s="1304" t="s">
        <v>4985</v>
      </c>
      <c r="K63" s="1305">
        <v>1</v>
      </c>
    </row>
    <row r="64" spans="1:17">
      <c r="A64" s="1300" t="s">
        <v>4986</v>
      </c>
      <c r="B64" s="1301" t="s">
        <v>4853</v>
      </c>
      <c r="C64" s="1302" t="s">
        <v>4986</v>
      </c>
      <c r="D64" s="1300" t="s">
        <v>1780</v>
      </c>
      <c r="E64" s="1301">
        <v>6400</v>
      </c>
      <c r="F64" s="1301" t="s">
        <v>4855</v>
      </c>
      <c r="G64" s="1302">
        <v>10</v>
      </c>
      <c r="H64" s="1300" t="s">
        <v>1780</v>
      </c>
      <c r="I64" s="1301">
        <v>6400</v>
      </c>
      <c r="J64" s="1301" t="s">
        <v>4855</v>
      </c>
      <c r="K64" s="1306">
        <v>10</v>
      </c>
    </row>
    <row r="65" spans="1:11">
      <c r="A65" s="1300" t="s">
        <v>4987</v>
      </c>
      <c r="B65" s="1301" t="s">
        <v>4853</v>
      </c>
      <c r="C65" s="1302" t="s">
        <v>4987</v>
      </c>
      <c r="D65" s="1300" t="s">
        <v>1780</v>
      </c>
      <c r="E65" s="1301">
        <v>6500</v>
      </c>
      <c r="F65" s="1301" t="s">
        <v>4859</v>
      </c>
      <c r="G65" s="1302">
        <v>700</v>
      </c>
      <c r="H65" s="1300" t="s">
        <v>1780</v>
      </c>
      <c r="I65" s="1301">
        <v>6500</v>
      </c>
      <c r="J65" s="1301" t="s">
        <v>4859</v>
      </c>
      <c r="K65" s="1306">
        <v>700</v>
      </c>
    </row>
    <row r="66" spans="1:11">
      <c r="A66" s="1300" t="s">
        <v>4988</v>
      </c>
      <c r="B66" s="1301" t="s">
        <v>4853</v>
      </c>
      <c r="C66" s="1302" t="s">
        <v>4988</v>
      </c>
      <c r="D66" s="1300" t="s">
        <v>1780</v>
      </c>
      <c r="E66" s="1301">
        <v>6600</v>
      </c>
      <c r="F66" s="1301" t="s">
        <v>3785</v>
      </c>
      <c r="G66" s="1302">
        <v>15</v>
      </c>
      <c r="H66" s="1300" t="s">
        <v>1780</v>
      </c>
      <c r="I66" s="1301">
        <v>6600</v>
      </c>
      <c r="J66" s="1301" t="s">
        <v>3785</v>
      </c>
      <c r="K66" s="1306">
        <v>15</v>
      </c>
    </row>
    <row r="67" spans="1:11">
      <c r="A67" s="1300" t="s">
        <v>4989</v>
      </c>
      <c r="B67" s="1301" t="s">
        <v>4916</v>
      </c>
      <c r="C67" s="1302" t="s">
        <v>4990</v>
      </c>
      <c r="D67" s="1300" t="s">
        <v>1780</v>
      </c>
      <c r="E67" s="1301">
        <v>6700</v>
      </c>
      <c r="F67" s="1301" t="s">
        <v>4861</v>
      </c>
      <c r="G67" s="1302">
        <v>140</v>
      </c>
      <c r="H67" s="1300" t="s">
        <v>1780</v>
      </c>
      <c r="I67" s="1301">
        <v>6700</v>
      </c>
      <c r="J67" s="1301" t="s">
        <v>4861</v>
      </c>
      <c r="K67" s="1306">
        <v>140</v>
      </c>
    </row>
    <row r="68" spans="1:11">
      <c r="A68" s="1300" t="s">
        <v>4991</v>
      </c>
      <c r="B68" s="1301" t="s">
        <v>4853</v>
      </c>
      <c r="C68" s="1302" t="s">
        <v>4992</v>
      </c>
      <c r="D68" s="1300" t="s">
        <v>1780</v>
      </c>
      <c r="E68" s="1301">
        <v>6800</v>
      </c>
      <c r="F68" s="1301" t="s">
        <v>3954</v>
      </c>
      <c r="G68" s="1302">
        <v>10</v>
      </c>
      <c r="H68" s="1300" t="s">
        <v>1780</v>
      </c>
      <c r="I68" s="1301">
        <v>6800</v>
      </c>
      <c r="J68" s="1301" t="s">
        <v>3954</v>
      </c>
      <c r="K68" s="1306">
        <v>10</v>
      </c>
    </row>
    <row r="69" spans="1:11">
      <c r="A69" s="1300" t="s">
        <v>4993</v>
      </c>
      <c r="B69" s="1301" t="s">
        <v>4853</v>
      </c>
      <c r="C69" s="1302" t="s">
        <v>4993</v>
      </c>
      <c r="D69" s="1300" t="s">
        <v>1780</v>
      </c>
      <c r="E69" s="1301">
        <v>6900</v>
      </c>
      <c r="F69" s="1301" t="s">
        <v>4957</v>
      </c>
      <c r="G69" s="1302">
        <v>20</v>
      </c>
      <c r="H69" s="1300" t="s">
        <v>1780</v>
      </c>
      <c r="I69" s="1301">
        <v>6900</v>
      </c>
      <c r="J69" s="1301" t="s">
        <v>4957</v>
      </c>
      <c r="K69" s="1306">
        <v>20</v>
      </c>
    </row>
    <row r="70" spans="1:11">
      <c r="A70" s="1300" t="s">
        <v>4994</v>
      </c>
      <c r="B70" s="1301" t="s">
        <v>4853</v>
      </c>
      <c r="C70" s="1302" t="s">
        <v>4994</v>
      </c>
      <c r="D70" s="1300" t="s">
        <v>1780</v>
      </c>
      <c r="E70" s="1301">
        <v>7000</v>
      </c>
      <c r="F70" s="1301" t="s">
        <v>4851</v>
      </c>
      <c r="G70" s="1302">
        <v>30</v>
      </c>
      <c r="H70" s="1303" t="s">
        <v>1780</v>
      </c>
      <c r="I70" s="1304">
        <v>7000</v>
      </c>
      <c r="J70" s="1304" t="s">
        <v>4851</v>
      </c>
      <c r="K70" s="1305">
        <v>100</v>
      </c>
    </row>
    <row r="71" spans="1:11">
      <c r="A71" s="1300" t="s">
        <v>4995</v>
      </c>
      <c r="B71" s="1301" t="s">
        <v>4853</v>
      </c>
      <c r="C71" s="1302" t="s">
        <v>4995</v>
      </c>
      <c r="D71" s="1300" t="s">
        <v>1780</v>
      </c>
      <c r="E71" s="1301">
        <v>7100</v>
      </c>
      <c r="F71" s="1301" t="s">
        <v>3326</v>
      </c>
      <c r="G71" s="1302">
        <v>5</v>
      </c>
      <c r="H71" s="1300" t="s">
        <v>1780</v>
      </c>
      <c r="I71" s="1301">
        <v>7100</v>
      </c>
      <c r="J71" s="1301" t="s">
        <v>3326</v>
      </c>
      <c r="K71" s="1306">
        <v>5</v>
      </c>
    </row>
    <row r="72" spans="1:11">
      <c r="A72" s="1300" t="s">
        <v>4996</v>
      </c>
      <c r="B72" s="1301" t="s">
        <v>4853</v>
      </c>
      <c r="C72" s="1302" t="s">
        <v>4996</v>
      </c>
      <c r="D72" s="1300" t="s">
        <v>1780</v>
      </c>
      <c r="E72" s="1301">
        <v>7200</v>
      </c>
      <c r="F72" s="1301" t="s">
        <v>4954</v>
      </c>
      <c r="G72" s="1302">
        <v>30</v>
      </c>
      <c r="H72" s="1300" t="s">
        <v>1780</v>
      </c>
      <c r="I72" s="1301">
        <v>7200</v>
      </c>
      <c r="J72" s="1301" t="s">
        <v>4997</v>
      </c>
      <c r="K72" s="1306">
        <v>30</v>
      </c>
    </row>
    <row r="73" spans="1:11">
      <c r="A73" s="1300" t="s">
        <v>4998</v>
      </c>
      <c r="B73" s="1301" t="s">
        <v>4853</v>
      </c>
      <c r="C73" s="1302" t="s">
        <v>4998</v>
      </c>
      <c r="D73" s="1300" t="s">
        <v>3690</v>
      </c>
      <c r="E73" s="1301">
        <v>70</v>
      </c>
      <c r="F73" s="1301" t="s">
        <v>4934</v>
      </c>
      <c r="G73" s="1302">
        <v>1</v>
      </c>
      <c r="H73" s="1303" t="s">
        <v>3690</v>
      </c>
      <c r="I73" s="1304">
        <v>70</v>
      </c>
      <c r="J73" s="1304" t="s">
        <v>4999</v>
      </c>
      <c r="K73" s="1305">
        <v>1</v>
      </c>
    </row>
    <row r="74" spans="1:11">
      <c r="A74" s="1310" t="s">
        <v>5000</v>
      </c>
      <c r="B74" s="1311" t="s">
        <v>4853</v>
      </c>
      <c r="C74" s="1312" t="s">
        <v>5000</v>
      </c>
      <c r="D74" s="1310" t="s">
        <v>1780</v>
      </c>
      <c r="E74" s="1311">
        <v>7300</v>
      </c>
      <c r="F74" s="1311" t="s">
        <v>4874</v>
      </c>
      <c r="G74" s="1312">
        <v>10</v>
      </c>
      <c r="H74" s="1310" t="s">
        <v>1780</v>
      </c>
      <c r="I74" s="1311">
        <v>7300</v>
      </c>
      <c r="J74" s="1311" t="s">
        <v>4874</v>
      </c>
      <c r="K74" s="1313">
        <v>10</v>
      </c>
    </row>
    <row r="75" spans="1:11">
      <c r="A75" s="1310" t="s">
        <v>5001</v>
      </c>
      <c r="B75" s="1311" t="s">
        <v>4853</v>
      </c>
      <c r="C75" s="1312" t="s">
        <v>5001</v>
      </c>
      <c r="D75" s="1310" t="s">
        <v>1780</v>
      </c>
      <c r="E75" s="1311">
        <v>7400</v>
      </c>
      <c r="F75" s="1311" t="s">
        <v>4859</v>
      </c>
      <c r="G75" s="1312">
        <v>800</v>
      </c>
      <c r="H75" s="1310" t="s">
        <v>1780</v>
      </c>
      <c r="I75" s="1311">
        <v>7400</v>
      </c>
      <c r="J75" s="1311" t="s">
        <v>4859</v>
      </c>
      <c r="K75" s="1313">
        <v>800</v>
      </c>
    </row>
    <row r="76" spans="1:11">
      <c r="A76" s="1310" t="s">
        <v>5002</v>
      </c>
      <c r="B76" s="1311" t="s">
        <v>4853</v>
      </c>
      <c r="C76" s="1312" t="s">
        <v>5002</v>
      </c>
      <c r="D76" s="1310" t="s">
        <v>1780</v>
      </c>
      <c r="E76" s="1311">
        <v>7500</v>
      </c>
      <c r="F76" s="1311" t="s">
        <v>3894</v>
      </c>
      <c r="G76" s="1312">
        <v>15</v>
      </c>
      <c r="H76" s="1310" t="s">
        <v>1780</v>
      </c>
      <c r="I76" s="1311">
        <v>7500</v>
      </c>
      <c r="J76" s="1311" t="s">
        <v>3894</v>
      </c>
      <c r="K76" s="1313">
        <v>15</v>
      </c>
    </row>
    <row r="77" spans="1:11">
      <c r="A77" s="1310" t="s">
        <v>5003</v>
      </c>
      <c r="B77" s="1311" t="s">
        <v>4853</v>
      </c>
      <c r="C77" s="1312" t="s">
        <v>5003</v>
      </c>
      <c r="D77" s="1310" t="s">
        <v>1780</v>
      </c>
      <c r="E77" s="1311">
        <v>7600</v>
      </c>
      <c r="F77" s="1311" t="s">
        <v>4861</v>
      </c>
      <c r="G77" s="1312">
        <v>160</v>
      </c>
      <c r="H77" s="1310" t="s">
        <v>1780</v>
      </c>
      <c r="I77" s="1311">
        <v>7600</v>
      </c>
      <c r="J77" s="1311" t="s">
        <v>4861</v>
      </c>
      <c r="K77" s="1313">
        <v>160</v>
      </c>
    </row>
    <row r="78" spans="1:11">
      <c r="A78" s="1310" t="s">
        <v>5004</v>
      </c>
      <c r="B78" s="1311" t="s">
        <v>4853</v>
      </c>
      <c r="C78" s="1312" t="s">
        <v>5004</v>
      </c>
      <c r="D78" s="1310" t="s">
        <v>1780</v>
      </c>
      <c r="E78" s="1311">
        <v>7700</v>
      </c>
      <c r="F78" s="1311" t="s">
        <v>3874</v>
      </c>
      <c r="G78" s="1312">
        <v>10</v>
      </c>
      <c r="H78" s="1310" t="s">
        <v>1780</v>
      </c>
      <c r="I78" s="1311">
        <v>7700</v>
      </c>
      <c r="J78" s="1311" t="s">
        <v>3874</v>
      </c>
      <c r="K78" s="1313">
        <v>10</v>
      </c>
    </row>
    <row r="79" spans="1:11">
      <c r="A79" s="1310" t="s">
        <v>5005</v>
      </c>
      <c r="B79" s="1311" t="s">
        <v>4853</v>
      </c>
      <c r="C79" s="1312" t="s">
        <v>5005</v>
      </c>
      <c r="D79" s="1310" t="s">
        <v>1780</v>
      </c>
      <c r="E79" s="1311">
        <v>7800</v>
      </c>
      <c r="F79" s="1311" t="s">
        <v>4966</v>
      </c>
      <c r="G79" s="1312">
        <v>20</v>
      </c>
      <c r="H79" s="1310" t="s">
        <v>1780</v>
      </c>
      <c r="I79" s="1311">
        <v>7800</v>
      </c>
      <c r="J79" s="1311" t="s">
        <v>4966</v>
      </c>
      <c r="K79" s="1313">
        <v>20</v>
      </c>
    </row>
    <row r="80" spans="1:11">
      <c r="A80" s="1310" t="s">
        <v>5006</v>
      </c>
      <c r="B80" s="1311" t="s">
        <v>4853</v>
      </c>
      <c r="C80" s="1312" t="s">
        <v>5006</v>
      </c>
      <c r="D80" s="1310" t="s">
        <v>1780</v>
      </c>
      <c r="E80" s="1311">
        <v>7900</v>
      </c>
      <c r="F80" s="1311" t="s">
        <v>4851</v>
      </c>
      <c r="G80" s="1312">
        <v>30</v>
      </c>
      <c r="H80" s="1303" t="s">
        <v>1780</v>
      </c>
      <c r="I80" s="1304">
        <v>7900</v>
      </c>
      <c r="J80" s="1304" t="s">
        <v>4851</v>
      </c>
      <c r="K80" s="1305">
        <v>150</v>
      </c>
    </row>
    <row r="81" spans="1:11">
      <c r="A81" s="1310" t="s">
        <v>5007</v>
      </c>
      <c r="B81" s="1311" t="s">
        <v>4853</v>
      </c>
      <c r="C81" s="1312" t="s">
        <v>5007</v>
      </c>
      <c r="D81" s="1310" t="s">
        <v>1780</v>
      </c>
      <c r="E81" s="1311">
        <v>8000</v>
      </c>
      <c r="F81" s="1311" t="s">
        <v>3326</v>
      </c>
      <c r="G81" s="1312">
        <v>5</v>
      </c>
      <c r="H81" s="1310" t="s">
        <v>1780</v>
      </c>
      <c r="I81" s="1311">
        <v>8000</v>
      </c>
      <c r="J81" s="1311" t="s">
        <v>3326</v>
      </c>
      <c r="K81" s="1313">
        <v>5</v>
      </c>
    </row>
    <row r="82" spans="1:11">
      <c r="A82" s="1310" t="s">
        <v>5008</v>
      </c>
      <c r="B82" s="1311" t="s">
        <v>4853</v>
      </c>
      <c r="C82" s="1312" t="s">
        <v>5008</v>
      </c>
      <c r="D82" s="1310" t="s">
        <v>1780</v>
      </c>
      <c r="E82" s="1311">
        <v>8100</v>
      </c>
      <c r="F82" s="1311" t="s">
        <v>4997</v>
      </c>
      <c r="G82" s="1312">
        <v>40</v>
      </c>
      <c r="H82" s="1310" t="s">
        <v>1780</v>
      </c>
      <c r="I82" s="1311">
        <v>8100</v>
      </c>
      <c r="J82" s="1311" t="s">
        <v>4997</v>
      </c>
      <c r="K82" s="1313">
        <v>40</v>
      </c>
    </row>
    <row r="83" spans="1:11">
      <c r="A83" s="1310" t="s">
        <v>5009</v>
      </c>
      <c r="B83" s="1311" t="s">
        <v>4853</v>
      </c>
      <c r="C83" s="1312" t="s">
        <v>5009</v>
      </c>
      <c r="D83" s="1310" t="s">
        <v>3690</v>
      </c>
      <c r="E83" s="1311">
        <v>80</v>
      </c>
      <c r="F83" s="1311" t="s">
        <v>5010</v>
      </c>
      <c r="G83" s="1312">
        <v>1</v>
      </c>
      <c r="H83" s="1303" t="s">
        <v>3690</v>
      </c>
      <c r="I83" s="1304">
        <v>80</v>
      </c>
      <c r="J83" s="1304" t="s">
        <v>5011</v>
      </c>
      <c r="K83" s="1305">
        <v>1</v>
      </c>
    </row>
    <row r="84" spans="1:11">
      <c r="A84" s="1300" t="s">
        <v>5012</v>
      </c>
      <c r="B84" s="1301" t="s">
        <v>4853</v>
      </c>
      <c r="C84" s="1302" t="s">
        <v>5012</v>
      </c>
      <c r="D84" s="1316" t="s">
        <v>1780</v>
      </c>
      <c r="E84" s="1317">
        <v>8200</v>
      </c>
      <c r="F84" s="1318" t="s">
        <v>4855</v>
      </c>
      <c r="G84" s="1319">
        <v>10</v>
      </c>
      <c r="H84" s="1316" t="s">
        <v>1780</v>
      </c>
      <c r="I84" s="1317">
        <v>8200</v>
      </c>
      <c r="J84" s="1318" t="s">
        <v>4855</v>
      </c>
      <c r="K84" s="1320">
        <v>10</v>
      </c>
    </row>
    <row r="85" spans="1:11">
      <c r="A85" s="1300" t="s">
        <v>5013</v>
      </c>
      <c r="B85" s="1301" t="s">
        <v>4853</v>
      </c>
      <c r="C85" s="1302" t="s">
        <v>5013</v>
      </c>
      <c r="D85" s="1300" t="s">
        <v>1780</v>
      </c>
      <c r="E85" s="1321">
        <v>8300</v>
      </c>
      <c r="F85" s="1301" t="s">
        <v>4859</v>
      </c>
      <c r="G85" s="1306">
        <v>900</v>
      </c>
      <c r="H85" s="1300" t="s">
        <v>1780</v>
      </c>
      <c r="I85" s="1321">
        <v>8300</v>
      </c>
      <c r="J85" s="1301" t="s">
        <v>4859</v>
      </c>
      <c r="K85" s="1306">
        <v>900</v>
      </c>
    </row>
    <row r="86" spans="1:11">
      <c r="A86" s="1300" t="s">
        <v>5014</v>
      </c>
      <c r="B86" s="1301" t="s">
        <v>4853</v>
      </c>
      <c r="C86" s="1302" t="s">
        <v>5014</v>
      </c>
      <c r="D86" s="1300" t="s">
        <v>1780</v>
      </c>
      <c r="E86" s="1317">
        <v>8400</v>
      </c>
      <c r="F86" s="1301" t="s">
        <v>3938</v>
      </c>
      <c r="G86" s="1306">
        <v>20</v>
      </c>
      <c r="H86" s="1300" t="s">
        <v>1780</v>
      </c>
      <c r="I86" s="1317">
        <v>8400</v>
      </c>
      <c r="J86" s="1301" t="s">
        <v>3888</v>
      </c>
      <c r="K86" s="1306">
        <v>20</v>
      </c>
    </row>
    <row r="87" spans="1:11">
      <c r="A87" s="1300" t="s">
        <v>5015</v>
      </c>
      <c r="B87" s="1301" t="s">
        <v>4916</v>
      </c>
      <c r="C87" s="1302" t="s">
        <v>5015</v>
      </c>
      <c r="D87" s="1300" t="s">
        <v>1780</v>
      </c>
      <c r="E87" s="1321">
        <v>8500</v>
      </c>
      <c r="F87" s="1301" t="s">
        <v>4861</v>
      </c>
      <c r="G87" s="1306">
        <v>180</v>
      </c>
      <c r="H87" s="1300" t="s">
        <v>1780</v>
      </c>
      <c r="I87" s="1321">
        <v>8500</v>
      </c>
      <c r="J87" s="1301" t="s">
        <v>4861</v>
      </c>
      <c r="K87" s="1306">
        <v>180</v>
      </c>
    </row>
    <row r="88" spans="1:11">
      <c r="A88" s="1300" t="s">
        <v>5016</v>
      </c>
      <c r="B88" s="1301" t="s">
        <v>4853</v>
      </c>
      <c r="C88" s="1302" t="s">
        <v>5016</v>
      </c>
      <c r="D88" s="1300" t="s">
        <v>1780</v>
      </c>
      <c r="E88" s="1317">
        <v>8600</v>
      </c>
      <c r="F88" s="1301" t="s">
        <v>3954</v>
      </c>
      <c r="G88" s="1306">
        <v>15</v>
      </c>
      <c r="H88" s="1300" t="s">
        <v>1780</v>
      </c>
      <c r="I88" s="1317">
        <v>8600</v>
      </c>
      <c r="J88" s="1301" t="s">
        <v>3954</v>
      </c>
      <c r="K88" s="1306">
        <v>15</v>
      </c>
    </row>
    <row r="89" spans="1:11">
      <c r="A89" s="1300" t="s">
        <v>5017</v>
      </c>
      <c r="B89" s="1301" t="s">
        <v>4853</v>
      </c>
      <c r="C89" s="1302" t="s">
        <v>5017</v>
      </c>
      <c r="D89" s="1300" t="s">
        <v>1780</v>
      </c>
      <c r="E89" s="1321">
        <v>8700</v>
      </c>
      <c r="F89" s="1301" t="s">
        <v>5018</v>
      </c>
      <c r="G89" s="1302">
        <v>20</v>
      </c>
      <c r="H89" s="1300" t="s">
        <v>1780</v>
      </c>
      <c r="I89" s="1321">
        <v>8700</v>
      </c>
      <c r="J89" s="1301" t="s">
        <v>4973</v>
      </c>
      <c r="K89" s="1306">
        <v>20</v>
      </c>
    </row>
    <row r="90" spans="1:11">
      <c r="A90" s="1300" t="s">
        <v>5019</v>
      </c>
      <c r="B90" s="1301" t="s">
        <v>4853</v>
      </c>
      <c r="C90" s="1302" t="s">
        <v>5019</v>
      </c>
      <c r="D90" s="1300" t="s">
        <v>1780</v>
      </c>
      <c r="E90" s="1317">
        <v>8800</v>
      </c>
      <c r="F90" s="1301" t="s">
        <v>4851</v>
      </c>
      <c r="G90" s="1302">
        <v>30</v>
      </c>
      <c r="H90" s="1303" t="s">
        <v>1780</v>
      </c>
      <c r="I90" s="1322">
        <v>8800</v>
      </c>
      <c r="J90" s="1304" t="s">
        <v>4851</v>
      </c>
      <c r="K90" s="1305">
        <v>200</v>
      </c>
    </row>
    <row r="91" spans="1:11">
      <c r="A91" s="1300" t="s">
        <v>5020</v>
      </c>
      <c r="B91" s="1301" t="s">
        <v>4853</v>
      </c>
      <c r="C91" s="1302" t="s">
        <v>5020</v>
      </c>
      <c r="D91" s="1300" t="s">
        <v>1780</v>
      </c>
      <c r="E91" s="1321">
        <v>8900</v>
      </c>
      <c r="F91" s="1301" t="s">
        <v>3326</v>
      </c>
      <c r="G91" s="1302">
        <v>5</v>
      </c>
      <c r="H91" s="1300" t="s">
        <v>1780</v>
      </c>
      <c r="I91" s="1321">
        <v>8900</v>
      </c>
      <c r="J91" s="1301" t="s">
        <v>3326</v>
      </c>
      <c r="K91" s="1306">
        <v>5</v>
      </c>
    </row>
    <row r="92" spans="1:11">
      <c r="A92" s="1300" t="s">
        <v>5021</v>
      </c>
      <c r="B92" s="1301" t="s">
        <v>4853</v>
      </c>
      <c r="C92" s="1302" t="s">
        <v>5021</v>
      </c>
      <c r="D92" s="1300" t="s">
        <v>1780</v>
      </c>
      <c r="E92" s="1317">
        <v>9000</v>
      </c>
      <c r="F92" s="1301" t="s">
        <v>4954</v>
      </c>
      <c r="G92" s="1306">
        <v>50</v>
      </c>
      <c r="H92" s="1300" t="s">
        <v>1780</v>
      </c>
      <c r="I92" s="1317">
        <v>9000</v>
      </c>
      <c r="J92" s="1301" t="s">
        <v>4997</v>
      </c>
      <c r="K92" s="1306">
        <v>50</v>
      </c>
    </row>
    <row r="93" spans="1:11" ht="17.25" thickBot="1">
      <c r="A93" s="1323" t="s">
        <v>5022</v>
      </c>
      <c r="B93" s="1324" t="s">
        <v>4853</v>
      </c>
      <c r="C93" s="1325" t="s">
        <v>5022</v>
      </c>
      <c r="D93" s="1323" t="s">
        <v>3690</v>
      </c>
      <c r="E93" s="1326">
        <v>90</v>
      </c>
      <c r="F93" s="1324" t="s">
        <v>4965</v>
      </c>
      <c r="G93" s="1325">
        <v>1</v>
      </c>
      <c r="H93" s="1327" t="s">
        <v>3690</v>
      </c>
      <c r="I93" s="1328">
        <v>90</v>
      </c>
      <c r="J93" s="1329" t="s">
        <v>4895</v>
      </c>
      <c r="K93" s="1330">
        <v>50</v>
      </c>
    </row>
  </sheetData>
  <mergeCells count="5">
    <mergeCell ref="A2:A3"/>
    <mergeCell ref="B2:B3"/>
    <mergeCell ref="C2:C3"/>
    <mergeCell ref="D2:G2"/>
    <mergeCell ref="H2:K2"/>
  </mergeCells>
  <phoneticPr fontId="6" type="noConversion"/>
  <pageMargins left="0.7" right="0.7" top="0.75" bottom="0.75" header="0.3" footer="0.3"/>
  <pageSetup paperSize="9" scale="28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I1003"/>
  <sheetViews>
    <sheetView workbookViewId="0">
      <pane ySplit="5" topLeftCell="A12" activePane="bottomLeft" state="frozen"/>
      <selection pane="bottomLeft" activeCell="B25" sqref="B25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6" width="12.75" style="37" customWidth="1"/>
    <col min="7" max="7" width="9" style="37"/>
    <col min="8" max="9" width="13" style="37" customWidth="1"/>
    <col min="10" max="16384" width="9" style="37"/>
  </cols>
  <sheetData>
    <row r="1" spans="1:5" ht="16.5" customHeight="1">
      <c r="A1" s="1165" t="s">
        <v>4326</v>
      </c>
      <c r="B1" s="1166" t="s">
        <v>4326</v>
      </c>
      <c r="C1" s="786"/>
      <c r="D1" s="786"/>
      <c r="E1" s="1167"/>
    </row>
    <row r="2" spans="1:5" ht="40.5" customHeight="1">
      <c r="A2" s="30" t="s">
        <v>10</v>
      </c>
      <c r="B2" s="30" t="s">
        <v>1216</v>
      </c>
      <c r="C2" s="38" t="s">
        <v>1238</v>
      </c>
      <c r="D2" s="38" t="s">
        <v>1239</v>
      </c>
      <c r="E2" s="483" t="s">
        <v>1240</v>
      </c>
    </row>
    <row r="3" spans="1:5" ht="16.5" customHeight="1">
      <c r="A3" s="214" t="s">
        <v>515</v>
      </c>
      <c r="B3" s="213" t="s">
        <v>515</v>
      </c>
      <c r="C3" s="214" t="s">
        <v>516</v>
      </c>
      <c r="D3" s="214" t="s">
        <v>516</v>
      </c>
      <c r="E3" s="1168" t="s">
        <v>516</v>
      </c>
    </row>
    <row r="4" spans="1:5" ht="16.5" customHeight="1">
      <c r="A4" s="1169" t="s">
        <v>517</v>
      </c>
      <c r="B4" s="1169" t="s">
        <v>518</v>
      </c>
      <c r="C4" s="1169" t="s">
        <v>4327</v>
      </c>
      <c r="D4" s="1169" t="s">
        <v>521</v>
      </c>
      <c r="E4" s="1170" t="s">
        <v>4328</v>
      </c>
    </row>
    <row r="5" spans="1:5" ht="16.5" customHeight="1">
      <c r="A5" s="1171" t="s">
        <v>244</v>
      </c>
      <c r="B5" s="1171" t="s">
        <v>5</v>
      </c>
      <c r="C5" s="1171" t="s">
        <v>1226</v>
      </c>
      <c r="D5" s="1171" t="s">
        <v>1241</v>
      </c>
      <c r="E5" s="1172" t="s">
        <v>1242</v>
      </c>
    </row>
    <row r="6" spans="1:5" ht="16.5" customHeight="1">
      <c r="A6" s="1173" t="b">
        <v>1</v>
      </c>
      <c r="B6" s="1174" t="s">
        <v>4329</v>
      </c>
      <c r="C6" s="1175">
        <v>210220101</v>
      </c>
      <c r="D6" s="1175">
        <v>210230301</v>
      </c>
      <c r="E6" s="1176">
        <v>16.600000000000001</v>
      </c>
    </row>
    <row r="7" spans="1:5" ht="16.5" customHeight="1">
      <c r="A7" s="1173" t="b">
        <v>1</v>
      </c>
      <c r="B7" s="1174" t="s">
        <v>4329</v>
      </c>
      <c r="C7" s="1177">
        <v>210220101</v>
      </c>
      <c r="D7" s="1178">
        <v>210230401</v>
      </c>
      <c r="E7" s="1176">
        <v>41.5</v>
      </c>
    </row>
    <row r="8" spans="1:5" ht="16.5" customHeight="1">
      <c r="A8" s="1173" t="b">
        <v>1</v>
      </c>
      <c r="B8" s="1174" t="s">
        <v>4329</v>
      </c>
      <c r="C8" s="1177">
        <v>210220101</v>
      </c>
      <c r="D8" s="1178">
        <v>210230501</v>
      </c>
      <c r="E8" s="1176">
        <v>24.9</v>
      </c>
    </row>
    <row r="9" spans="1:5" ht="16.5" customHeight="1">
      <c r="A9" s="1173" t="b">
        <v>1</v>
      </c>
      <c r="B9" s="1174" t="s">
        <v>4329</v>
      </c>
      <c r="C9" s="1177">
        <v>210220101</v>
      </c>
      <c r="D9" s="1178">
        <v>210230302</v>
      </c>
      <c r="E9" s="1176">
        <v>2.4000000000000004</v>
      </c>
    </row>
    <row r="10" spans="1:5" ht="16.5" customHeight="1">
      <c r="A10" s="1173" t="b">
        <v>1</v>
      </c>
      <c r="B10" s="1174" t="s">
        <v>4329</v>
      </c>
      <c r="C10" s="1177">
        <v>210220101</v>
      </c>
      <c r="D10" s="1178">
        <v>210230402</v>
      </c>
      <c r="E10" s="1176">
        <v>6</v>
      </c>
    </row>
    <row r="11" spans="1:5" ht="16.5" customHeight="1">
      <c r="A11" s="1173" t="b">
        <v>1</v>
      </c>
      <c r="B11" s="1174" t="s">
        <v>4329</v>
      </c>
      <c r="C11" s="1177">
        <v>210220101</v>
      </c>
      <c r="D11" s="1178">
        <v>210230502</v>
      </c>
      <c r="E11" s="1176">
        <v>3.5999999999999996</v>
      </c>
    </row>
    <row r="12" spans="1:5" ht="16.5" customHeight="1">
      <c r="A12" s="1173" t="b">
        <v>1</v>
      </c>
      <c r="B12" s="1174" t="s">
        <v>4329</v>
      </c>
      <c r="C12" s="1177">
        <v>210220101</v>
      </c>
      <c r="D12" s="1178">
        <v>210230303</v>
      </c>
      <c r="E12" s="1176">
        <v>0.8</v>
      </c>
    </row>
    <row r="13" spans="1:5" ht="16.5" customHeight="1">
      <c r="A13" s="1173" t="b">
        <v>1</v>
      </c>
      <c r="B13" s="1174" t="s">
        <v>4329</v>
      </c>
      <c r="C13" s="1177">
        <v>210220101</v>
      </c>
      <c r="D13" s="1178">
        <v>210230403</v>
      </c>
      <c r="E13" s="1176">
        <v>2</v>
      </c>
    </row>
    <row r="14" spans="1:5" ht="16.5" customHeight="1">
      <c r="A14" s="1173" t="b">
        <v>1</v>
      </c>
      <c r="B14" s="1174" t="s">
        <v>4329</v>
      </c>
      <c r="C14" s="1177">
        <v>210220101</v>
      </c>
      <c r="D14" s="1178">
        <v>210230503</v>
      </c>
      <c r="E14" s="1176">
        <v>1.2</v>
      </c>
    </row>
    <row r="15" spans="1:5" ht="16.5" customHeight="1">
      <c r="A15" s="1173" t="b">
        <v>1</v>
      </c>
      <c r="B15" s="1174" t="s">
        <v>4329</v>
      </c>
      <c r="C15" s="1177">
        <v>210220101</v>
      </c>
      <c r="D15" s="1175">
        <v>210230314</v>
      </c>
      <c r="E15" s="1176">
        <v>0.2</v>
      </c>
    </row>
    <row r="16" spans="1:5" ht="16.5" customHeight="1">
      <c r="A16" s="1173" t="b">
        <v>1</v>
      </c>
      <c r="B16" s="1174" t="s">
        <v>4329</v>
      </c>
      <c r="C16" s="1177">
        <v>210220101</v>
      </c>
      <c r="D16" s="1175">
        <v>210230414</v>
      </c>
      <c r="E16" s="1176">
        <v>0.5</v>
      </c>
    </row>
    <row r="17" spans="1:9" ht="16.5" customHeight="1">
      <c r="A17" s="1173" t="b">
        <v>1</v>
      </c>
      <c r="B17" s="1174" t="s">
        <v>4329</v>
      </c>
      <c r="C17" s="1177">
        <v>210220101</v>
      </c>
      <c r="D17" s="1175">
        <v>210230514</v>
      </c>
      <c r="E17" s="1176">
        <v>0.3</v>
      </c>
      <c r="G17" s="37" t="s">
        <v>4330</v>
      </c>
      <c r="H17" s="37" t="s">
        <v>4331</v>
      </c>
      <c r="I17" s="37" t="s">
        <v>4332</v>
      </c>
    </row>
    <row r="18" spans="1:9" ht="16.5" customHeight="1">
      <c r="A18" s="1179" t="b">
        <v>1</v>
      </c>
      <c r="B18" s="1180" t="s">
        <v>4333</v>
      </c>
      <c r="C18" s="1181">
        <v>210220111</v>
      </c>
      <c r="D18" s="1182">
        <v>210230303</v>
      </c>
      <c r="E18" s="1183">
        <v>7.7</v>
      </c>
      <c r="F18" s="1184" t="s">
        <v>4334</v>
      </c>
      <c r="G18" s="1185">
        <f>SUM(E18:E20)</f>
        <v>38.5</v>
      </c>
      <c r="H18" s="37">
        <v>7.7</v>
      </c>
      <c r="I18" s="1186">
        <v>1</v>
      </c>
    </row>
    <row r="19" spans="1:9" ht="16.5" customHeight="1">
      <c r="A19" s="1179" t="b">
        <v>1</v>
      </c>
      <c r="B19" s="1180" t="s">
        <v>4333</v>
      </c>
      <c r="C19" s="1187">
        <v>210220111</v>
      </c>
      <c r="D19" s="1182">
        <v>210230403</v>
      </c>
      <c r="E19" s="1183">
        <v>19.25</v>
      </c>
      <c r="F19" s="1184"/>
      <c r="G19" s="1184"/>
      <c r="H19" s="37">
        <f>2.5*H18</f>
        <v>19.25</v>
      </c>
      <c r="I19" s="1188">
        <v>2.5</v>
      </c>
    </row>
    <row r="20" spans="1:9" ht="16.5" customHeight="1">
      <c r="A20" s="1179" t="b">
        <v>1</v>
      </c>
      <c r="B20" s="1180" t="s">
        <v>4333</v>
      </c>
      <c r="C20" s="1187">
        <v>210220111</v>
      </c>
      <c r="D20" s="1182">
        <v>210230503</v>
      </c>
      <c r="E20" s="1183">
        <v>11.55</v>
      </c>
      <c r="F20" s="1184"/>
      <c r="G20" s="1184"/>
      <c r="H20" s="37">
        <f>1.5*H18</f>
        <v>11.55</v>
      </c>
      <c r="I20" s="1188">
        <v>1.5</v>
      </c>
    </row>
    <row r="21" spans="1:9" ht="16.5" customHeight="1">
      <c r="A21" s="1179" t="b">
        <v>1</v>
      </c>
      <c r="B21" s="1180" t="s">
        <v>4333</v>
      </c>
      <c r="C21" s="1187">
        <v>210220111</v>
      </c>
      <c r="D21" s="1182">
        <v>210230304</v>
      </c>
      <c r="E21" s="1183">
        <v>7</v>
      </c>
      <c r="F21" s="1189" t="s">
        <v>4335</v>
      </c>
      <c r="G21" s="1190">
        <f>SUM(E21:E23)</f>
        <v>35</v>
      </c>
      <c r="H21" s="37">
        <v>7</v>
      </c>
      <c r="I21" s="1186">
        <v>1</v>
      </c>
    </row>
    <row r="22" spans="1:9" ht="16.5" customHeight="1">
      <c r="A22" s="1179" t="b">
        <v>1</v>
      </c>
      <c r="B22" s="1180" t="s">
        <v>4333</v>
      </c>
      <c r="C22" s="1187">
        <v>210220111</v>
      </c>
      <c r="D22" s="1182">
        <v>210230404</v>
      </c>
      <c r="E22" s="1183">
        <v>17.5</v>
      </c>
      <c r="F22" s="1189"/>
      <c r="G22" s="1189"/>
      <c r="H22" s="37">
        <f>H21*2.5</f>
        <v>17.5</v>
      </c>
      <c r="I22" s="1188">
        <v>2.5</v>
      </c>
    </row>
    <row r="23" spans="1:9" ht="16.5" customHeight="1">
      <c r="A23" s="1179" t="b">
        <v>1</v>
      </c>
      <c r="B23" s="1180" t="s">
        <v>4333</v>
      </c>
      <c r="C23" s="1187">
        <v>210220111</v>
      </c>
      <c r="D23" s="1182">
        <v>210230504</v>
      </c>
      <c r="E23" s="1183">
        <v>10.5</v>
      </c>
      <c r="F23" s="1189"/>
      <c r="G23" s="1189"/>
      <c r="H23" s="37">
        <f>H21*1.5</f>
        <v>10.5</v>
      </c>
      <c r="I23" s="1188">
        <v>1.5</v>
      </c>
    </row>
    <row r="24" spans="1:9" ht="16.5" customHeight="1">
      <c r="A24" s="1179" t="b">
        <v>1</v>
      </c>
      <c r="B24" s="1180" t="s">
        <v>4333</v>
      </c>
      <c r="C24" s="1191">
        <v>210220111</v>
      </c>
      <c r="D24" s="1182">
        <v>210230324</v>
      </c>
      <c r="E24" s="1192">
        <v>7.0000000000000007E-2</v>
      </c>
      <c r="F24" s="1193" t="s">
        <v>4336</v>
      </c>
      <c r="G24" s="1194">
        <f>SUM(E24:E26)</f>
        <v>0.7</v>
      </c>
      <c r="H24" s="37">
        <v>7.0000000000000007E-2</v>
      </c>
      <c r="I24" s="1186">
        <v>1</v>
      </c>
    </row>
    <row r="25" spans="1:9" ht="16.5" customHeight="1">
      <c r="A25" s="1179" t="b">
        <v>1</v>
      </c>
      <c r="B25" s="1180" t="s">
        <v>4333</v>
      </c>
      <c r="C25" s="1191">
        <v>210220111</v>
      </c>
      <c r="D25" s="1182">
        <v>210230424</v>
      </c>
      <c r="E25" s="1192">
        <v>0.42</v>
      </c>
      <c r="F25" s="1193"/>
      <c r="G25" s="1193"/>
      <c r="H25" s="37">
        <f>H24*6</f>
        <v>0.42000000000000004</v>
      </c>
      <c r="I25" s="1188">
        <v>6</v>
      </c>
    </row>
    <row r="26" spans="1:9" ht="16.5" customHeight="1">
      <c r="A26" s="1179" t="b">
        <v>1</v>
      </c>
      <c r="B26" s="1180" t="s">
        <v>4333</v>
      </c>
      <c r="C26" s="1191">
        <v>210220111</v>
      </c>
      <c r="D26" s="1182">
        <v>210230524</v>
      </c>
      <c r="E26" s="1192">
        <v>0.21</v>
      </c>
      <c r="F26" s="1193"/>
      <c r="G26" s="1193"/>
      <c r="H26" s="37">
        <f>3*H24</f>
        <v>0.21000000000000002</v>
      </c>
      <c r="I26" s="1188">
        <v>3</v>
      </c>
    </row>
    <row r="27" spans="1:9" ht="16.5" customHeight="1">
      <c r="A27" s="1179" t="b">
        <v>1</v>
      </c>
      <c r="B27" s="1180" t="s">
        <v>4333</v>
      </c>
      <c r="C27" s="1187">
        <v>210220111</v>
      </c>
      <c r="D27" s="1182">
        <v>210230305</v>
      </c>
      <c r="E27" s="1183">
        <v>4</v>
      </c>
      <c r="F27" s="623" t="s">
        <v>4337</v>
      </c>
      <c r="G27" s="1195">
        <f>SUM(E27:E29)</f>
        <v>22</v>
      </c>
      <c r="H27" s="37">
        <v>0.45</v>
      </c>
      <c r="I27" s="1186">
        <v>1</v>
      </c>
    </row>
    <row r="28" spans="1:9" ht="16.5" customHeight="1">
      <c r="A28" s="1179" t="b">
        <v>1</v>
      </c>
      <c r="B28" s="1180" t="s">
        <v>4333</v>
      </c>
      <c r="C28" s="1187">
        <v>210220111</v>
      </c>
      <c r="D28" s="1182">
        <v>210230405</v>
      </c>
      <c r="E28" s="1183">
        <v>11.25</v>
      </c>
      <c r="F28" s="623"/>
      <c r="G28" s="623"/>
      <c r="H28" s="37">
        <f>2.5*H27</f>
        <v>1.125</v>
      </c>
      <c r="I28" s="1188">
        <v>2.5</v>
      </c>
    </row>
    <row r="29" spans="1:9" ht="16.5" customHeight="1">
      <c r="A29" s="1179" t="b">
        <v>1</v>
      </c>
      <c r="B29" s="1180" t="s">
        <v>4333</v>
      </c>
      <c r="C29" s="1187">
        <v>210220111</v>
      </c>
      <c r="D29" s="1182">
        <v>210230505</v>
      </c>
      <c r="E29" s="1183">
        <v>6.75</v>
      </c>
      <c r="F29" s="623"/>
      <c r="G29" s="623"/>
      <c r="H29" s="37">
        <f>1.5*H27</f>
        <v>0.67500000000000004</v>
      </c>
      <c r="I29" s="1188">
        <v>1.5</v>
      </c>
    </row>
    <row r="30" spans="1:9" ht="16.5" customHeight="1">
      <c r="A30" s="1179" t="b">
        <v>1</v>
      </c>
      <c r="B30" s="1180" t="s">
        <v>4333</v>
      </c>
      <c r="C30" s="1191">
        <v>210220111</v>
      </c>
      <c r="D30" s="1182">
        <v>210230325</v>
      </c>
      <c r="E30" s="1192">
        <v>5.0000000000000001E-3</v>
      </c>
      <c r="F30" s="1196" t="s">
        <v>4338</v>
      </c>
      <c r="G30" s="1197">
        <f>SUM(E30:E32)</f>
        <v>4.9999999999999996E-2</v>
      </c>
      <c r="H30" s="37">
        <v>5.0000000000000001E-3</v>
      </c>
      <c r="I30" s="1186">
        <v>1</v>
      </c>
    </row>
    <row r="31" spans="1:9" ht="16.5" customHeight="1">
      <c r="A31" s="1179" t="b">
        <v>1</v>
      </c>
      <c r="B31" s="1180" t="s">
        <v>4333</v>
      </c>
      <c r="C31" s="1191">
        <v>210220111</v>
      </c>
      <c r="D31" s="1182">
        <v>210230425</v>
      </c>
      <c r="E31" s="1192">
        <v>0.03</v>
      </c>
      <c r="F31" s="1196"/>
      <c r="G31" s="1196"/>
      <c r="H31" s="37">
        <f>H30*6</f>
        <v>0.03</v>
      </c>
      <c r="I31" s="1188">
        <v>6</v>
      </c>
    </row>
    <row r="32" spans="1:9" ht="16.5" customHeight="1">
      <c r="A32" s="1179" t="b">
        <v>1</v>
      </c>
      <c r="B32" s="1180" t="s">
        <v>4333</v>
      </c>
      <c r="C32" s="1191">
        <v>210220111</v>
      </c>
      <c r="D32" s="1182">
        <v>210230525</v>
      </c>
      <c r="E32" s="1192">
        <v>1.4999999999999999E-2</v>
      </c>
      <c r="F32" s="1196"/>
      <c r="G32" s="1196"/>
      <c r="H32" s="37">
        <f>H30*3</f>
        <v>1.4999999999999999E-2</v>
      </c>
      <c r="I32" s="1188">
        <v>3</v>
      </c>
    </row>
    <row r="33" spans="1:9" ht="16.5" customHeight="1">
      <c r="A33" s="1179" t="b">
        <v>1</v>
      </c>
      <c r="B33" s="1180" t="s">
        <v>4333</v>
      </c>
      <c r="C33" s="1187">
        <v>210220111</v>
      </c>
      <c r="D33" s="1182">
        <v>210230306</v>
      </c>
      <c r="E33" s="1198">
        <v>0.5</v>
      </c>
      <c r="F33" s="1199" t="s">
        <v>4339</v>
      </c>
      <c r="G33" s="1200">
        <f>SUM(E33:E35)</f>
        <v>2.5</v>
      </c>
      <c r="H33" s="37">
        <v>0.5</v>
      </c>
      <c r="I33" s="1186">
        <v>1</v>
      </c>
    </row>
    <row r="34" spans="1:9" ht="16.5" customHeight="1">
      <c r="A34" s="1179" t="b">
        <v>1</v>
      </c>
      <c r="B34" s="1180" t="s">
        <v>4333</v>
      </c>
      <c r="C34" s="1187">
        <v>210220111</v>
      </c>
      <c r="D34" s="1182">
        <v>210230406</v>
      </c>
      <c r="E34" s="1198">
        <v>1.25</v>
      </c>
      <c r="F34" s="1199"/>
      <c r="G34" s="1199"/>
      <c r="H34" s="37">
        <f>2.5*H33</f>
        <v>1.25</v>
      </c>
      <c r="I34" s="1188">
        <v>2.5</v>
      </c>
    </row>
    <row r="35" spans="1:9" ht="16.5" customHeight="1">
      <c r="A35" s="1179" t="b">
        <v>1</v>
      </c>
      <c r="B35" s="1180" t="s">
        <v>4333</v>
      </c>
      <c r="C35" s="1187">
        <v>210220111</v>
      </c>
      <c r="D35" s="1182">
        <v>210230506</v>
      </c>
      <c r="E35" s="1198">
        <v>0.75</v>
      </c>
      <c r="F35" s="1199"/>
      <c r="G35" s="1199"/>
      <c r="H35" s="37">
        <f>1.5*H33</f>
        <v>0.75</v>
      </c>
      <c r="I35" s="1188">
        <v>1.5</v>
      </c>
    </row>
    <row r="36" spans="1:9" ht="16.5" customHeight="1">
      <c r="A36" s="1179" t="b">
        <v>1</v>
      </c>
      <c r="B36" s="1180" t="s">
        <v>4333</v>
      </c>
      <c r="C36" s="1187">
        <v>210220111</v>
      </c>
      <c r="D36" s="1182">
        <v>210230307</v>
      </c>
      <c r="E36" s="1198">
        <v>0.25</v>
      </c>
      <c r="F36" s="1201" t="s">
        <v>4340</v>
      </c>
      <c r="G36" s="1202">
        <f>SUM(E36:E38)</f>
        <v>1.25</v>
      </c>
      <c r="H36" s="37">
        <v>0.25</v>
      </c>
      <c r="I36" s="1186">
        <v>1</v>
      </c>
    </row>
    <row r="37" spans="1:9" ht="16.5" customHeight="1">
      <c r="A37" s="1179" t="b">
        <v>1</v>
      </c>
      <c r="B37" s="1180" t="s">
        <v>4333</v>
      </c>
      <c r="C37" s="1187">
        <v>210220111</v>
      </c>
      <c r="D37" s="1182">
        <v>210230407</v>
      </c>
      <c r="E37" s="1198">
        <v>0.625</v>
      </c>
      <c r="F37" s="1201"/>
      <c r="G37" s="1201"/>
      <c r="H37" s="37">
        <f>H36*2.5</f>
        <v>0.625</v>
      </c>
      <c r="I37" s="1188">
        <v>2.5</v>
      </c>
    </row>
    <row r="38" spans="1:9" ht="16.5" customHeight="1">
      <c r="A38" s="1179" t="b">
        <v>1</v>
      </c>
      <c r="B38" s="1180" t="s">
        <v>4333</v>
      </c>
      <c r="C38" s="1187">
        <v>210220111</v>
      </c>
      <c r="D38" s="1182">
        <v>210230507</v>
      </c>
      <c r="E38" s="1198">
        <v>0.375</v>
      </c>
      <c r="F38" s="1201"/>
      <c r="G38" s="1201"/>
      <c r="H38" s="37">
        <f>1.5*H36</f>
        <v>0.375</v>
      </c>
      <c r="I38" s="1188">
        <v>1.5</v>
      </c>
    </row>
    <row r="39" spans="1:9" ht="16.5" customHeight="1">
      <c r="A39" s="1203" t="b">
        <v>1</v>
      </c>
      <c r="B39" s="1204" t="s">
        <v>4341</v>
      </c>
      <c r="C39" s="1175">
        <v>210220112</v>
      </c>
      <c r="D39" s="1175">
        <v>210230315</v>
      </c>
      <c r="E39" s="1205">
        <v>20</v>
      </c>
      <c r="F39" s="1206">
        <f>SUM(E18:E38)</f>
        <v>99.999999999999986</v>
      </c>
    </row>
    <row r="40" spans="1:9" ht="16.5" customHeight="1">
      <c r="A40" s="1203" t="b">
        <v>1</v>
      </c>
      <c r="B40" s="1204" t="s">
        <v>4341</v>
      </c>
      <c r="C40" s="1207">
        <v>210220112</v>
      </c>
      <c r="D40" s="1208">
        <v>210230415</v>
      </c>
      <c r="E40" s="1205">
        <v>50</v>
      </c>
    </row>
    <row r="41" spans="1:9" ht="16.5" customHeight="1">
      <c r="A41" s="1203" t="b">
        <v>1</v>
      </c>
      <c r="B41" s="1204" t="s">
        <v>4341</v>
      </c>
      <c r="C41" s="1207">
        <v>210220112</v>
      </c>
      <c r="D41" s="1208">
        <v>210230515</v>
      </c>
      <c r="E41" s="1205">
        <v>30</v>
      </c>
    </row>
    <row r="42" spans="1:9" ht="16.5" customHeight="1">
      <c r="A42" s="1173" t="b">
        <v>1</v>
      </c>
      <c r="B42" s="1174" t="s">
        <v>4342</v>
      </c>
      <c r="C42" s="1175">
        <v>210220121</v>
      </c>
      <c r="D42" s="1175">
        <v>210230301</v>
      </c>
      <c r="E42" s="1176">
        <v>16.600000000000001</v>
      </c>
    </row>
    <row r="43" spans="1:9" ht="16.5" customHeight="1">
      <c r="A43" s="1173" t="b">
        <v>1</v>
      </c>
      <c r="B43" s="1174" t="s">
        <v>4342</v>
      </c>
      <c r="C43" s="1177">
        <v>210220121</v>
      </c>
      <c r="D43" s="1178">
        <v>210230401</v>
      </c>
      <c r="E43" s="1176">
        <v>41.5</v>
      </c>
    </row>
    <row r="44" spans="1:9" ht="16.5" customHeight="1">
      <c r="A44" s="1173" t="b">
        <v>1</v>
      </c>
      <c r="B44" s="1174" t="s">
        <v>4342</v>
      </c>
      <c r="C44" s="1177">
        <v>210220121</v>
      </c>
      <c r="D44" s="1178">
        <v>210230501</v>
      </c>
      <c r="E44" s="1176">
        <v>24.9</v>
      </c>
    </row>
    <row r="45" spans="1:9" ht="16.5" customHeight="1">
      <c r="A45" s="1173" t="b">
        <v>1</v>
      </c>
      <c r="B45" s="1174" t="s">
        <v>4342</v>
      </c>
      <c r="C45" s="1177">
        <v>210220121</v>
      </c>
      <c r="D45" s="1178">
        <v>210230302</v>
      </c>
      <c r="E45" s="1176">
        <v>2.4000000000000004</v>
      </c>
    </row>
    <row r="46" spans="1:9" ht="16.5" customHeight="1">
      <c r="A46" s="1173" t="b">
        <v>1</v>
      </c>
      <c r="B46" s="1174" t="s">
        <v>4342</v>
      </c>
      <c r="C46" s="1177">
        <v>210220121</v>
      </c>
      <c r="D46" s="1178">
        <v>210230402</v>
      </c>
      <c r="E46" s="1176">
        <v>6</v>
      </c>
    </row>
    <row r="47" spans="1:9" ht="16.5" customHeight="1">
      <c r="A47" s="1173" t="b">
        <v>1</v>
      </c>
      <c r="B47" s="1174" t="s">
        <v>4342</v>
      </c>
      <c r="C47" s="1177">
        <v>210220121</v>
      </c>
      <c r="D47" s="1178">
        <v>210230502</v>
      </c>
      <c r="E47" s="1176">
        <v>3.5999999999999996</v>
      </c>
    </row>
    <row r="48" spans="1:9" ht="16.5" customHeight="1">
      <c r="A48" s="1173" t="b">
        <v>1</v>
      </c>
      <c r="B48" s="1174" t="s">
        <v>4342</v>
      </c>
      <c r="C48" s="1177">
        <v>210220121</v>
      </c>
      <c r="D48" s="1178">
        <v>210230303</v>
      </c>
      <c r="E48" s="1176">
        <v>0.8</v>
      </c>
    </row>
    <row r="49" spans="1:5" ht="16.5" customHeight="1">
      <c r="A49" s="1173" t="b">
        <v>1</v>
      </c>
      <c r="B49" s="1174" t="s">
        <v>4342</v>
      </c>
      <c r="C49" s="1177">
        <v>210220121</v>
      </c>
      <c r="D49" s="1178">
        <v>210230403</v>
      </c>
      <c r="E49" s="1176">
        <v>2</v>
      </c>
    </row>
    <row r="50" spans="1:5" ht="16.5" customHeight="1">
      <c r="A50" s="1173" t="b">
        <v>1</v>
      </c>
      <c r="B50" s="1174" t="s">
        <v>4342</v>
      </c>
      <c r="C50" s="1177">
        <v>210220121</v>
      </c>
      <c r="D50" s="1178">
        <v>210230503</v>
      </c>
      <c r="E50" s="1176">
        <v>1.2</v>
      </c>
    </row>
    <row r="51" spans="1:5" ht="16.5" customHeight="1">
      <c r="A51" s="1173" t="b">
        <v>1</v>
      </c>
      <c r="B51" s="1174" t="s">
        <v>4342</v>
      </c>
      <c r="C51" s="1177">
        <v>210220121</v>
      </c>
      <c r="D51" s="1178">
        <v>210230304</v>
      </c>
      <c r="E51" s="1176">
        <v>0.2</v>
      </c>
    </row>
    <row r="52" spans="1:5" ht="16.5" customHeight="1">
      <c r="A52" s="1173" t="b">
        <v>1</v>
      </c>
      <c r="B52" s="1174" t="s">
        <v>4342</v>
      </c>
      <c r="C52" s="1177">
        <v>210220121</v>
      </c>
      <c r="D52" s="1178">
        <v>210230404</v>
      </c>
      <c r="E52" s="1176">
        <v>0.5</v>
      </c>
    </row>
    <row r="53" spans="1:5" ht="16.5" customHeight="1">
      <c r="A53" s="1173" t="b">
        <v>1</v>
      </c>
      <c r="B53" s="1174" t="s">
        <v>4342</v>
      </c>
      <c r="C53" s="1177">
        <v>210220121</v>
      </c>
      <c r="D53" s="1178">
        <v>210230504</v>
      </c>
      <c r="E53" s="1176">
        <v>0.3</v>
      </c>
    </row>
    <row r="54" spans="1:5" ht="16.5" customHeight="1">
      <c r="A54" s="1209" t="b">
        <v>1</v>
      </c>
      <c r="B54" s="1210" t="s">
        <v>4343</v>
      </c>
      <c r="C54" s="1175">
        <v>210220201</v>
      </c>
      <c r="D54" s="1175">
        <v>210230601</v>
      </c>
      <c r="E54" s="1211">
        <v>83</v>
      </c>
    </row>
    <row r="55" spans="1:5" ht="16.5" customHeight="1">
      <c r="A55" s="1209" t="b">
        <v>1</v>
      </c>
      <c r="B55" s="1210" t="s">
        <v>4343</v>
      </c>
      <c r="C55" s="1212">
        <v>210220201</v>
      </c>
      <c r="D55" s="1213">
        <v>210230602</v>
      </c>
      <c r="E55" s="1211">
        <v>12</v>
      </c>
    </row>
    <row r="56" spans="1:5" ht="16.5" customHeight="1">
      <c r="A56" s="1209" t="b">
        <v>1</v>
      </c>
      <c r="B56" s="1210" t="s">
        <v>4343</v>
      </c>
      <c r="C56" s="1212">
        <v>210220201</v>
      </c>
      <c r="D56" s="1213">
        <v>210230603</v>
      </c>
      <c r="E56" s="1211">
        <v>4</v>
      </c>
    </row>
    <row r="57" spans="1:5" ht="16.5" customHeight="1">
      <c r="A57" s="1209" t="b">
        <v>1</v>
      </c>
      <c r="B57" s="1210" t="s">
        <v>4343</v>
      </c>
      <c r="C57" s="1212">
        <v>210220201</v>
      </c>
      <c r="D57" s="1213">
        <v>210230604</v>
      </c>
      <c r="E57" s="1211">
        <v>1</v>
      </c>
    </row>
    <row r="58" spans="1:5" ht="16.5" customHeight="1">
      <c r="A58" s="1179" t="b">
        <v>1</v>
      </c>
      <c r="B58" s="1180" t="s">
        <v>4344</v>
      </c>
      <c r="C58" s="1175">
        <v>210220211</v>
      </c>
      <c r="D58" s="1175">
        <v>210230603</v>
      </c>
      <c r="E58" s="1214">
        <v>81.999700000000004</v>
      </c>
    </row>
    <row r="59" spans="1:5" ht="16.5" customHeight="1">
      <c r="A59" s="1179" t="b">
        <v>1</v>
      </c>
      <c r="B59" s="1180" t="s">
        <v>4344</v>
      </c>
      <c r="C59" s="1215">
        <v>210220211</v>
      </c>
      <c r="D59" s="1216">
        <v>210230604</v>
      </c>
      <c r="E59" s="1214">
        <v>12</v>
      </c>
    </row>
    <row r="60" spans="1:5" ht="16.5" customHeight="1">
      <c r="A60" s="1179" t="b">
        <v>1</v>
      </c>
      <c r="B60" s="1180" t="s">
        <v>4344</v>
      </c>
      <c r="C60" s="1215">
        <v>210220211</v>
      </c>
      <c r="D60" s="1216">
        <v>210230605</v>
      </c>
      <c r="E60" s="1214">
        <v>5</v>
      </c>
    </row>
    <row r="61" spans="1:5" ht="16.5" customHeight="1">
      <c r="A61" s="1179" t="b">
        <v>1</v>
      </c>
      <c r="B61" s="1180" t="s">
        <v>4344</v>
      </c>
      <c r="C61" s="1215">
        <v>210220211</v>
      </c>
      <c r="D61" s="1216">
        <v>210230606</v>
      </c>
      <c r="E61" s="1214">
        <v>1</v>
      </c>
    </row>
    <row r="62" spans="1:5" ht="16.5" customHeight="1">
      <c r="A62" s="1179" t="b">
        <v>1</v>
      </c>
      <c r="B62" s="1180" t="s">
        <v>4344</v>
      </c>
      <c r="C62" s="1215">
        <v>210220211</v>
      </c>
      <c r="D62" s="1216">
        <v>210230607</v>
      </c>
      <c r="E62" s="1214">
        <v>2.9999999999999997E-4</v>
      </c>
    </row>
    <row r="63" spans="1:5" ht="16.5" customHeight="1">
      <c r="A63" s="1203" t="b">
        <v>1</v>
      </c>
      <c r="B63" s="1204" t="s">
        <v>4345</v>
      </c>
      <c r="C63" s="1175">
        <v>210220212</v>
      </c>
      <c r="D63" s="1175">
        <v>210230605</v>
      </c>
      <c r="E63" s="1205">
        <v>100</v>
      </c>
    </row>
    <row r="64" spans="1:5" ht="16.5" customHeight="1">
      <c r="A64" s="1217" t="b">
        <v>1</v>
      </c>
      <c r="B64" s="1218" t="s">
        <v>4346</v>
      </c>
      <c r="C64" s="1175">
        <v>210220301</v>
      </c>
      <c r="D64" s="1175">
        <v>210230301</v>
      </c>
      <c r="E64" s="1219">
        <v>100</v>
      </c>
    </row>
    <row r="65" spans="1:5" ht="16.5" customHeight="1">
      <c r="A65" s="1217" t="b">
        <v>1</v>
      </c>
      <c r="B65" s="1218" t="s">
        <v>4347</v>
      </c>
      <c r="C65" s="1220">
        <v>210220302</v>
      </c>
      <c r="D65" s="1220">
        <v>210230302</v>
      </c>
      <c r="E65" s="1219">
        <v>100</v>
      </c>
    </row>
    <row r="66" spans="1:5" ht="16.5" customHeight="1">
      <c r="A66" s="1217" t="b">
        <v>1</v>
      </c>
      <c r="B66" s="1218" t="s">
        <v>4348</v>
      </c>
      <c r="C66" s="1220">
        <v>210220303</v>
      </c>
      <c r="D66" s="1220">
        <v>210230303</v>
      </c>
      <c r="E66" s="1219">
        <v>100</v>
      </c>
    </row>
    <row r="67" spans="1:5" ht="16.5" customHeight="1">
      <c r="A67" s="1217" t="b">
        <v>1</v>
      </c>
      <c r="B67" s="1218" t="s">
        <v>4349</v>
      </c>
      <c r="C67" s="1220">
        <v>210220304</v>
      </c>
      <c r="D67" s="1220">
        <v>210230304</v>
      </c>
      <c r="E67" s="1219">
        <v>100</v>
      </c>
    </row>
    <row r="68" spans="1:5" ht="16.5" customHeight="1">
      <c r="A68" s="1217" t="b">
        <v>1</v>
      </c>
      <c r="B68" s="1218" t="s">
        <v>4350</v>
      </c>
      <c r="C68" s="1220">
        <v>210220305</v>
      </c>
      <c r="D68" s="1220">
        <v>210230305</v>
      </c>
      <c r="E68" s="1219">
        <v>100</v>
      </c>
    </row>
    <row r="69" spans="1:5" ht="16.5" customHeight="1">
      <c r="A69" s="1217" t="b">
        <v>1</v>
      </c>
      <c r="B69" s="1218" t="s">
        <v>4351</v>
      </c>
      <c r="C69" s="1220">
        <v>210220306</v>
      </c>
      <c r="D69" s="1220">
        <v>210230306</v>
      </c>
      <c r="E69" s="1219">
        <v>100</v>
      </c>
    </row>
    <row r="70" spans="1:5" ht="16.5" customHeight="1">
      <c r="A70" s="1217" t="b">
        <v>1</v>
      </c>
      <c r="B70" s="1218" t="s">
        <v>4352</v>
      </c>
      <c r="C70" s="1220">
        <v>210220307</v>
      </c>
      <c r="D70" s="1220">
        <v>210230307</v>
      </c>
      <c r="E70" s="1219">
        <v>100</v>
      </c>
    </row>
    <row r="71" spans="1:5" ht="16.5" customHeight="1">
      <c r="A71" s="1209" t="b">
        <v>1</v>
      </c>
      <c r="B71" s="1210" t="s">
        <v>4353</v>
      </c>
      <c r="C71" s="1221">
        <v>210220308</v>
      </c>
      <c r="D71" s="1221">
        <v>210230301</v>
      </c>
      <c r="E71" s="1211">
        <v>83</v>
      </c>
    </row>
    <row r="72" spans="1:5" ht="16.5" customHeight="1">
      <c r="A72" s="1209" t="b">
        <v>1</v>
      </c>
      <c r="B72" s="1210" t="s">
        <v>4353</v>
      </c>
      <c r="C72" s="1221">
        <v>210220308</v>
      </c>
      <c r="D72" s="1221">
        <v>210230302</v>
      </c>
      <c r="E72" s="1211">
        <v>12</v>
      </c>
    </row>
    <row r="73" spans="1:5" ht="16.5" customHeight="1">
      <c r="A73" s="1209" t="b">
        <v>1</v>
      </c>
      <c r="B73" s="1210" t="s">
        <v>4353</v>
      </c>
      <c r="C73" s="1221">
        <v>210220308</v>
      </c>
      <c r="D73" s="1221">
        <v>210230303</v>
      </c>
      <c r="E73" s="1211">
        <v>5</v>
      </c>
    </row>
    <row r="74" spans="1:5" ht="16.5" customHeight="1">
      <c r="A74" s="1217" t="b">
        <v>1</v>
      </c>
      <c r="B74" s="1218" t="s">
        <v>4354</v>
      </c>
      <c r="C74" s="1220">
        <v>210220309</v>
      </c>
      <c r="D74" s="1220">
        <v>210230303</v>
      </c>
      <c r="E74" s="1219">
        <v>90</v>
      </c>
    </row>
    <row r="75" spans="1:5" ht="16.5" customHeight="1">
      <c r="A75" s="1217" t="b">
        <v>1</v>
      </c>
      <c r="B75" s="1218" t="s">
        <v>4354</v>
      </c>
      <c r="C75" s="1220">
        <v>210220309</v>
      </c>
      <c r="D75" s="1220">
        <v>210230304</v>
      </c>
      <c r="E75" s="1219">
        <v>10</v>
      </c>
    </row>
    <row r="76" spans="1:5" ht="16.5" customHeight="1">
      <c r="A76" s="1209" t="b">
        <v>1</v>
      </c>
      <c r="B76" s="1210" t="s">
        <v>4355</v>
      </c>
      <c r="C76" s="1221">
        <v>210220310</v>
      </c>
      <c r="D76" s="1221">
        <v>210230303</v>
      </c>
      <c r="E76" s="1211">
        <v>83</v>
      </c>
    </row>
    <row r="77" spans="1:5" ht="16.5" customHeight="1">
      <c r="A77" s="1209" t="b">
        <v>1</v>
      </c>
      <c r="B77" s="1210" t="s">
        <v>4355</v>
      </c>
      <c r="C77" s="1221">
        <v>210220310</v>
      </c>
      <c r="D77" s="1221">
        <v>210230304</v>
      </c>
      <c r="E77" s="1211">
        <v>12</v>
      </c>
    </row>
    <row r="78" spans="1:5" ht="16.5" customHeight="1">
      <c r="A78" s="1209" t="b">
        <v>1</v>
      </c>
      <c r="B78" s="1210" t="s">
        <v>4355</v>
      </c>
      <c r="C78" s="1221">
        <v>210220310</v>
      </c>
      <c r="D78" s="1221">
        <v>210230305</v>
      </c>
      <c r="E78" s="1211">
        <v>5</v>
      </c>
    </row>
    <row r="79" spans="1:5" ht="16.5" customHeight="1">
      <c r="A79" s="1217" t="b">
        <v>1</v>
      </c>
      <c r="B79" s="1218" t="s">
        <v>4356</v>
      </c>
      <c r="C79" s="1220">
        <v>210220311</v>
      </c>
      <c r="D79" s="1220">
        <v>210230304</v>
      </c>
      <c r="E79" s="1219">
        <v>90</v>
      </c>
    </row>
    <row r="80" spans="1:5" ht="16.5" customHeight="1">
      <c r="A80" s="1217" t="b">
        <v>1</v>
      </c>
      <c r="B80" s="1218" t="s">
        <v>4356</v>
      </c>
      <c r="C80" s="1220">
        <v>210220311</v>
      </c>
      <c r="D80" s="1220">
        <v>210230305</v>
      </c>
      <c r="E80" s="1219">
        <v>10</v>
      </c>
    </row>
    <row r="81" spans="1:5" ht="16.5" customHeight="1">
      <c r="A81" s="1209" t="b">
        <v>1</v>
      </c>
      <c r="B81" s="1210" t="s">
        <v>4357</v>
      </c>
      <c r="C81" s="1221">
        <v>210220312</v>
      </c>
      <c r="D81" s="1221">
        <v>210230304</v>
      </c>
      <c r="E81" s="1211">
        <v>83</v>
      </c>
    </row>
    <row r="82" spans="1:5" ht="16.5" customHeight="1">
      <c r="A82" s="1209" t="b">
        <v>1</v>
      </c>
      <c r="B82" s="1210" t="s">
        <v>4357</v>
      </c>
      <c r="C82" s="1221">
        <v>210220312</v>
      </c>
      <c r="D82" s="1221">
        <v>210230305</v>
      </c>
      <c r="E82" s="1211">
        <v>12</v>
      </c>
    </row>
    <row r="83" spans="1:5" ht="16.5" customHeight="1">
      <c r="A83" s="1209" t="b">
        <v>1</v>
      </c>
      <c r="B83" s="1210" t="s">
        <v>4357</v>
      </c>
      <c r="C83" s="1221">
        <v>210220312</v>
      </c>
      <c r="D83" s="1221">
        <v>210230306</v>
      </c>
      <c r="E83" s="1211">
        <v>4</v>
      </c>
    </row>
    <row r="84" spans="1:5" ht="16.5" customHeight="1">
      <c r="A84" s="1209" t="b">
        <v>1</v>
      </c>
      <c r="B84" s="1210" t="s">
        <v>4357</v>
      </c>
      <c r="C84" s="1221">
        <v>210220312</v>
      </c>
      <c r="D84" s="1221">
        <v>210230307</v>
      </c>
      <c r="E84" s="1211">
        <v>1</v>
      </c>
    </row>
    <row r="85" spans="1:5" ht="16.5" customHeight="1">
      <c r="A85" s="1217" t="b">
        <v>1</v>
      </c>
      <c r="B85" s="1218" t="s">
        <v>4358</v>
      </c>
      <c r="C85" s="1220">
        <v>210220313</v>
      </c>
      <c r="D85" s="1220">
        <v>210230305</v>
      </c>
      <c r="E85" s="1219">
        <v>83</v>
      </c>
    </row>
    <row r="86" spans="1:5" ht="16.5" customHeight="1">
      <c r="A86" s="1217" t="b">
        <v>1</v>
      </c>
      <c r="B86" s="1218" t="s">
        <v>4358</v>
      </c>
      <c r="C86" s="1220">
        <v>210220313</v>
      </c>
      <c r="D86" s="1220">
        <v>210230306</v>
      </c>
      <c r="E86" s="1219">
        <v>12</v>
      </c>
    </row>
    <row r="87" spans="1:5" ht="16.5" customHeight="1">
      <c r="A87" s="1217" t="b">
        <v>1</v>
      </c>
      <c r="B87" s="1218" t="s">
        <v>4358</v>
      </c>
      <c r="C87" s="1220">
        <v>210220313</v>
      </c>
      <c r="D87" s="1220">
        <v>210230307</v>
      </c>
      <c r="E87" s="1219">
        <v>5</v>
      </c>
    </row>
    <row r="88" spans="1:5" ht="16.5" customHeight="1">
      <c r="A88" s="1217" t="b">
        <v>1</v>
      </c>
      <c r="B88" s="1218" t="s">
        <v>4359</v>
      </c>
      <c r="C88" s="1220">
        <v>210220324</v>
      </c>
      <c r="D88" s="1220">
        <v>210230324</v>
      </c>
      <c r="E88" s="1219">
        <v>100</v>
      </c>
    </row>
    <row r="89" spans="1:5" ht="16.5" customHeight="1">
      <c r="A89" s="1217" t="b">
        <v>1</v>
      </c>
      <c r="B89" s="1218" t="s">
        <v>4360</v>
      </c>
      <c r="C89" s="1220">
        <v>210220325</v>
      </c>
      <c r="D89" s="1220">
        <v>210230325</v>
      </c>
      <c r="E89" s="1219">
        <v>100</v>
      </c>
    </row>
    <row r="90" spans="1:5" ht="16.5" customHeight="1">
      <c r="A90" s="1217" t="b">
        <v>1</v>
      </c>
      <c r="B90" s="1218" t="s">
        <v>4361</v>
      </c>
      <c r="C90" s="1220">
        <v>210220326</v>
      </c>
      <c r="D90" s="1220">
        <v>210230326</v>
      </c>
      <c r="E90" s="1219">
        <v>100</v>
      </c>
    </row>
    <row r="91" spans="1:5" ht="16.5" customHeight="1">
      <c r="A91" s="1217" t="b">
        <v>1</v>
      </c>
      <c r="B91" s="1218" t="s">
        <v>4362</v>
      </c>
      <c r="C91" s="1220">
        <v>210220327</v>
      </c>
      <c r="D91" s="1220">
        <v>210230327</v>
      </c>
      <c r="E91" s="1219">
        <v>100</v>
      </c>
    </row>
    <row r="92" spans="1:5" ht="16.5" customHeight="1">
      <c r="A92" s="1209" t="b">
        <v>1</v>
      </c>
      <c r="B92" s="1210" t="s">
        <v>4363</v>
      </c>
      <c r="C92" s="1221">
        <v>210220328</v>
      </c>
      <c r="D92" s="1221">
        <v>210230306</v>
      </c>
      <c r="E92" s="1211">
        <v>97</v>
      </c>
    </row>
    <row r="93" spans="1:5" ht="16.5" customHeight="1">
      <c r="A93" s="1209" t="b">
        <v>1</v>
      </c>
      <c r="B93" s="1210" t="s">
        <v>4363</v>
      </c>
      <c r="C93" s="1221">
        <v>210220328</v>
      </c>
      <c r="D93" s="1221">
        <v>210230307</v>
      </c>
      <c r="E93" s="1211">
        <v>3</v>
      </c>
    </row>
    <row r="94" spans="1:5" ht="16.5" customHeight="1">
      <c r="A94" s="1217" t="b">
        <v>1</v>
      </c>
      <c r="B94" s="1218" t="s">
        <v>1680</v>
      </c>
      <c r="C94" s="1220">
        <v>210220329</v>
      </c>
      <c r="D94" s="1220">
        <v>210230302</v>
      </c>
      <c r="E94" s="1219">
        <v>100</v>
      </c>
    </row>
    <row r="95" spans="1:5" ht="16.5" customHeight="1">
      <c r="A95" s="1209" t="b">
        <v>1</v>
      </c>
      <c r="B95" s="1210" t="s">
        <v>4364</v>
      </c>
      <c r="C95" s="1221">
        <v>210220330</v>
      </c>
      <c r="D95" s="1221">
        <v>210230304</v>
      </c>
      <c r="E95" s="1211">
        <v>83</v>
      </c>
    </row>
    <row r="96" spans="1:5" ht="16.5" customHeight="1">
      <c r="A96" s="1209" t="b">
        <v>1</v>
      </c>
      <c r="B96" s="1210" t="s">
        <v>4364</v>
      </c>
      <c r="C96" s="1221">
        <v>210220330</v>
      </c>
      <c r="D96" s="1221">
        <v>210230305</v>
      </c>
      <c r="E96" s="1211">
        <v>12</v>
      </c>
    </row>
    <row r="97" spans="1:5" ht="16.5" customHeight="1">
      <c r="A97" s="1209" t="b">
        <v>1</v>
      </c>
      <c r="B97" s="1210" t="s">
        <v>4364</v>
      </c>
      <c r="C97" s="1221">
        <v>210220330</v>
      </c>
      <c r="D97" s="1221">
        <v>210230306</v>
      </c>
      <c r="E97" s="1211">
        <v>5</v>
      </c>
    </row>
    <row r="98" spans="1:5" ht="16.5" customHeight="1">
      <c r="A98" s="1222" t="b">
        <v>1</v>
      </c>
      <c r="B98" s="1223" t="s">
        <v>4365</v>
      </c>
      <c r="C98" s="1175">
        <v>210220401</v>
      </c>
      <c r="D98" s="1175">
        <v>210230401</v>
      </c>
      <c r="E98" s="1224">
        <v>100</v>
      </c>
    </row>
    <row r="99" spans="1:5" ht="16.5" customHeight="1">
      <c r="A99" s="1222" t="b">
        <v>1</v>
      </c>
      <c r="B99" s="1223" t="s">
        <v>4366</v>
      </c>
      <c r="C99" s="1225">
        <v>210220402</v>
      </c>
      <c r="D99" s="1225">
        <v>210230402</v>
      </c>
      <c r="E99" s="1224">
        <v>100</v>
      </c>
    </row>
    <row r="100" spans="1:5" ht="16.5" customHeight="1">
      <c r="A100" s="1222" t="b">
        <v>1</v>
      </c>
      <c r="B100" s="1223" t="s">
        <v>4367</v>
      </c>
      <c r="C100" s="1225">
        <v>210220403</v>
      </c>
      <c r="D100" s="1225">
        <v>210230403</v>
      </c>
      <c r="E100" s="1224">
        <v>100</v>
      </c>
    </row>
    <row r="101" spans="1:5" ht="16.5" customHeight="1">
      <c r="A101" s="1222" t="b">
        <v>1</v>
      </c>
      <c r="B101" s="1223" t="s">
        <v>4368</v>
      </c>
      <c r="C101" s="1225">
        <v>210220404</v>
      </c>
      <c r="D101" s="1225">
        <v>210230404</v>
      </c>
      <c r="E101" s="1224">
        <v>100</v>
      </c>
    </row>
    <row r="102" spans="1:5" ht="16.5" customHeight="1">
      <c r="A102" s="1222" t="b">
        <v>1</v>
      </c>
      <c r="B102" s="1223" t="s">
        <v>4369</v>
      </c>
      <c r="C102" s="1225">
        <v>210220405</v>
      </c>
      <c r="D102" s="1225">
        <v>210230405</v>
      </c>
      <c r="E102" s="1224">
        <v>100</v>
      </c>
    </row>
    <row r="103" spans="1:5" ht="16.5" customHeight="1">
      <c r="A103" s="1222" t="b">
        <v>1</v>
      </c>
      <c r="B103" s="1223" t="s">
        <v>4370</v>
      </c>
      <c r="C103" s="1225">
        <v>210220406</v>
      </c>
      <c r="D103" s="1225">
        <v>210230406</v>
      </c>
      <c r="E103" s="1224">
        <v>100</v>
      </c>
    </row>
    <row r="104" spans="1:5" ht="16.5" customHeight="1">
      <c r="A104" s="1222" t="b">
        <v>1</v>
      </c>
      <c r="B104" s="1223" t="s">
        <v>4371</v>
      </c>
      <c r="C104" s="1225">
        <v>210220407</v>
      </c>
      <c r="D104" s="1225">
        <v>210230407</v>
      </c>
      <c r="E104" s="1224">
        <v>100</v>
      </c>
    </row>
    <row r="105" spans="1:5" ht="16.5" customHeight="1">
      <c r="A105" s="1209" t="b">
        <v>1</v>
      </c>
      <c r="B105" s="1210" t="s">
        <v>4372</v>
      </c>
      <c r="C105" s="1221">
        <v>210220408</v>
      </c>
      <c r="D105" s="1221">
        <v>210230401</v>
      </c>
      <c r="E105" s="1211">
        <v>83</v>
      </c>
    </row>
    <row r="106" spans="1:5" ht="16.5" customHeight="1">
      <c r="A106" s="1209" t="b">
        <v>1</v>
      </c>
      <c r="B106" s="1210" t="s">
        <v>4372</v>
      </c>
      <c r="C106" s="1221">
        <v>210220408</v>
      </c>
      <c r="D106" s="1221">
        <v>210230402</v>
      </c>
      <c r="E106" s="1211">
        <v>12</v>
      </c>
    </row>
    <row r="107" spans="1:5" ht="16.5" customHeight="1">
      <c r="A107" s="1209" t="b">
        <v>1</v>
      </c>
      <c r="B107" s="1210" t="s">
        <v>4372</v>
      </c>
      <c r="C107" s="1221">
        <v>210220408</v>
      </c>
      <c r="D107" s="1221">
        <v>210230403</v>
      </c>
      <c r="E107" s="1211">
        <v>5</v>
      </c>
    </row>
    <row r="108" spans="1:5" ht="16.5" customHeight="1">
      <c r="A108" s="1222" t="b">
        <v>1</v>
      </c>
      <c r="B108" s="1223" t="s">
        <v>4373</v>
      </c>
      <c r="C108" s="1225">
        <v>210220409</v>
      </c>
      <c r="D108" s="1225">
        <v>210230403</v>
      </c>
      <c r="E108" s="1224">
        <v>90</v>
      </c>
    </row>
    <row r="109" spans="1:5" ht="16.5" customHeight="1">
      <c r="A109" s="1222" t="b">
        <v>1</v>
      </c>
      <c r="B109" s="1223" t="s">
        <v>4373</v>
      </c>
      <c r="C109" s="1225">
        <v>210220409</v>
      </c>
      <c r="D109" s="1225">
        <v>210230404</v>
      </c>
      <c r="E109" s="1224">
        <v>10</v>
      </c>
    </row>
    <row r="110" spans="1:5" ht="16.5" customHeight="1">
      <c r="A110" s="1209" t="b">
        <v>1</v>
      </c>
      <c r="B110" s="1210" t="s">
        <v>4374</v>
      </c>
      <c r="C110" s="1221">
        <v>210220410</v>
      </c>
      <c r="D110" s="1221">
        <v>210230403</v>
      </c>
      <c r="E110" s="1211">
        <v>83</v>
      </c>
    </row>
    <row r="111" spans="1:5" ht="16.5" customHeight="1">
      <c r="A111" s="1209" t="b">
        <v>1</v>
      </c>
      <c r="B111" s="1210" t="s">
        <v>4374</v>
      </c>
      <c r="C111" s="1221">
        <v>210220410</v>
      </c>
      <c r="D111" s="1221">
        <v>210230404</v>
      </c>
      <c r="E111" s="1211">
        <v>12</v>
      </c>
    </row>
    <row r="112" spans="1:5" ht="16.5" customHeight="1">
      <c r="A112" s="1209" t="b">
        <v>1</v>
      </c>
      <c r="B112" s="1210" t="s">
        <v>4374</v>
      </c>
      <c r="C112" s="1221">
        <v>210220410</v>
      </c>
      <c r="D112" s="1221">
        <v>210230405</v>
      </c>
      <c r="E112" s="1211">
        <v>5</v>
      </c>
    </row>
    <row r="113" spans="1:5" ht="16.5" customHeight="1">
      <c r="A113" s="1222" t="b">
        <v>1</v>
      </c>
      <c r="B113" s="1223" t="s">
        <v>4375</v>
      </c>
      <c r="C113" s="1225">
        <v>210220411</v>
      </c>
      <c r="D113" s="1225">
        <v>210230404</v>
      </c>
      <c r="E113" s="1224">
        <v>90</v>
      </c>
    </row>
    <row r="114" spans="1:5" ht="16.5" customHeight="1">
      <c r="A114" s="1222" t="b">
        <v>1</v>
      </c>
      <c r="B114" s="1223" t="s">
        <v>4375</v>
      </c>
      <c r="C114" s="1225">
        <v>210220411</v>
      </c>
      <c r="D114" s="1225">
        <v>210230405</v>
      </c>
      <c r="E114" s="1224">
        <v>10</v>
      </c>
    </row>
    <row r="115" spans="1:5" ht="16.5" customHeight="1">
      <c r="A115" s="1209" t="b">
        <v>1</v>
      </c>
      <c r="B115" s="1210" t="s">
        <v>4376</v>
      </c>
      <c r="C115" s="1221">
        <v>210220412</v>
      </c>
      <c r="D115" s="1221">
        <v>210230404</v>
      </c>
      <c r="E115" s="1211">
        <v>83</v>
      </c>
    </row>
    <row r="116" spans="1:5" ht="16.5" customHeight="1">
      <c r="A116" s="1209" t="b">
        <v>1</v>
      </c>
      <c r="B116" s="1210" t="s">
        <v>4376</v>
      </c>
      <c r="C116" s="1221">
        <v>210220412</v>
      </c>
      <c r="D116" s="1221">
        <v>210230405</v>
      </c>
      <c r="E116" s="1211">
        <v>12</v>
      </c>
    </row>
    <row r="117" spans="1:5" ht="16.5" customHeight="1">
      <c r="A117" s="1209" t="b">
        <v>1</v>
      </c>
      <c r="B117" s="1210" t="s">
        <v>4376</v>
      </c>
      <c r="C117" s="1221">
        <v>210220412</v>
      </c>
      <c r="D117" s="1221">
        <v>210230406</v>
      </c>
      <c r="E117" s="1211">
        <v>4</v>
      </c>
    </row>
    <row r="118" spans="1:5" ht="16.5" customHeight="1">
      <c r="A118" s="1209" t="b">
        <v>1</v>
      </c>
      <c r="B118" s="1210" t="s">
        <v>4376</v>
      </c>
      <c r="C118" s="1221">
        <v>210220412</v>
      </c>
      <c r="D118" s="1221">
        <v>210230407</v>
      </c>
      <c r="E118" s="1211">
        <v>1</v>
      </c>
    </row>
    <row r="119" spans="1:5" ht="16.5" customHeight="1">
      <c r="A119" s="1222" t="b">
        <v>1</v>
      </c>
      <c r="B119" s="1223" t="s">
        <v>4377</v>
      </c>
      <c r="C119" s="1225">
        <v>210220413</v>
      </c>
      <c r="D119" s="1225">
        <v>210230405</v>
      </c>
      <c r="E119" s="1224">
        <v>83</v>
      </c>
    </row>
    <row r="120" spans="1:5" ht="16.5" customHeight="1">
      <c r="A120" s="1222" t="b">
        <v>1</v>
      </c>
      <c r="B120" s="1223" t="s">
        <v>4377</v>
      </c>
      <c r="C120" s="1225">
        <v>210220413</v>
      </c>
      <c r="D120" s="1225">
        <v>210230406</v>
      </c>
      <c r="E120" s="1224">
        <v>12</v>
      </c>
    </row>
    <row r="121" spans="1:5" ht="16.5" customHeight="1">
      <c r="A121" s="1222" t="b">
        <v>1</v>
      </c>
      <c r="B121" s="1223" t="s">
        <v>4377</v>
      </c>
      <c r="C121" s="1225">
        <v>210220413</v>
      </c>
      <c r="D121" s="1225">
        <v>210230407</v>
      </c>
      <c r="E121" s="1224">
        <v>5</v>
      </c>
    </row>
    <row r="122" spans="1:5" ht="16.5" customHeight="1">
      <c r="A122" s="1222" t="b">
        <v>1</v>
      </c>
      <c r="B122" s="1223" t="s">
        <v>4378</v>
      </c>
      <c r="C122" s="1225">
        <v>210220424</v>
      </c>
      <c r="D122" s="1225">
        <v>210230424</v>
      </c>
      <c r="E122" s="1224">
        <v>100</v>
      </c>
    </row>
    <row r="123" spans="1:5" ht="16.5" customHeight="1">
      <c r="A123" s="1222" t="b">
        <v>1</v>
      </c>
      <c r="B123" s="1223" t="s">
        <v>4379</v>
      </c>
      <c r="C123" s="1225">
        <v>210220425</v>
      </c>
      <c r="D123" s="1225">
        <v>210230425</v>
      </c>
      <c r="E123" s="1224">
        <v>100</v>
      </c>
    </row>
    <row r="124" spans="1:5" ht="16.5" customHeight="1">
      <c r="A124" s="1222" t="b">
        <v>1</v>
      </c>
      <c r="B124" s="1223" t="s">
        <v>4380</v>
      </c>
      <c r="C124" s="1225">
        <v>210220426</v>
      </c>
      <c r="D124" s="1225">
        <v>210230426</v>
      </c>
      <c r="E124" s="1224">
        <v>100</v>
      </c>
    </row>
    <row r="125" spans="1:5" ht="16.5" customHeight="1">
      <c r="A125" s="1222" t="b">
        <v>1</v>
      </c>
      <c r="B125" s="1223" t="s">
        <v>4381</v>
      </c>
      <c r="C125" s="1225">
        <v>210220427</v>
      </c>
      <c r="D125" s="1225">
        <v>210230427</v>
      </c>
      <c r="E125" s="1224">
        <v>100</v>
      </c>
    </row>
    <row r="126" spans="1:5" ht="16.5" customHeight="1">
      <c r="A126" s="1226" t="b">
        <v>1</v>
      </c>
      <c r="B126" s="1227" t="s">
        <v>1681</v>
      </c>
      <c r="C126" s="1228">
        <v>210220428</v>
      </c>
      <c r="D126" s="1228">
        <v>210230404</v>
      </c>
      <c r="E126" s="1229">
        <v>83</v>
      </c>
    </row>
    <row r="127" spans="1:5" ht="16.5" customHeight="1">
      <c r="A127" s="1209" t="b">
        <v>1</v>
      </c>
      <c r="B127" s="1210" t="s">
        <v>1681</v>
      </c>
      <c r="C127" s="1221">
        <v>210220428</v>
      </c>
      <c r="D127" s="1221">
        <v>210230405</v>
      </c>
      <c r="E127" s="1229">
        <v>12</v>
      </c>
    </row>
    <row r="128" spans="1:5" ht="16.5" customHeight="1">
      <c r="A128" s="1209" t="b">
        <v>1</v>
      </c>
      <c r="B128" s="1210" t="s">
        <v>1681</v>
      </c>
      <c r="C128" s="1221">
        <v>210220428</v>
      </c>
      <c r="D128" s="1221">
        <v>210230406</v>
      </c>
      <c r="E128" s="1229">
        <v>5</v>
      </c>
    </row>
    <row r="129" spans="1:5" ht="16.5" customHeight="1">
      <c r="A129" s="1209" t="b">
        <v>1</v>
      </c>
      <c r="B129" s="1210" t="s">
        <v>1682</v>
      </c>
      <c r="C129" s="1221">
        <v>210220429</v>
      </c>
      <c r="D129" s="1221">
        <v>210230406</v>
      </c>
      <c r="E129" s="1211">
        <v>99</v>
      </c>
    </row>
    <row r="130" spans="1:5" ht="16.5" customHeight="1">
      <c r="A130" s="1209" t="b">
        <v>1</v>
      </c>
      <c r="B130" s="1210" t="s">
        <v>1682</v>
      </c>
      <c r="C130" s="1221">
        <v>210220429</v>
      </c>
      <c r="D130" s="1221">
        <v>210230407</v>
      </c>
      <c r="E130" s="1211">
        <v>1</v>
      </c>
    </row>
    <row r="131" spans="1:5" ht="16.5" customHeight="1">
      <c r="A131" s="1209" t="b">
        <v>1</v>
      </c>
      <c r="B131" s="1210" t="s">
        <v>1683</v>
      </c>
      <c r="C131" s="1221">
        <v>210220430</v>
      </c>
      <c r="D131" s="1221">
        <v>210230406</v>
      </c>
      <c r="E131" s="1211">
        <v>97</v>
      </c>
    </row>
    <row r="132" spans="1:5" ht="16.5" customHeight="1">
      <c r="A132" s="1209" t="b">
        <v>1</v>
      </c>
      <c r="B132" s="1210" t="s">
        <v>1683</v>
      </c>
      <c r="C132" s="1221">
        <v>210220430</v>
      </c>
      <c r="D132" s="1221">
        <v>210230407</v>
      </c>
      <c r="E132" s="1211">
        <v>3</v>
      </c>
    </row>
    <row r="133" spans="1:5" ht="16.5" customHeight="1">
      <c r="A133" s="1222" t="b">
        <v>1</v>
      </c>
      <c r="B133" s="1223" t="s">
        <v>1684</v>
      </c>
      <c r="C133" s="1225">
        <v>210220431</v>
      </c>
      <c r="D133" s="1225">
        <v>210230402</v>
      </c>
      <c r="E133" s="1224">
        <v>100</v>
      </c>
    </row>
    <row r="134" spans="1:5" ht="16.5" customHeight="1">
      <c r="A134" s="1217" t="b">
        <v>1</v>
      </c>
      <c r="B134" s="1218" t="s">
        <v>4382</v>
      </c>
      <c r="C134" s="1175">
        <v>210220501</v>
      </c>
      <c r="D134" s="1175">
        <v>210230501</v>
      </c>
      <c r="E134" s="1219">
        <v>100</v>
      </c>
    </row>
    <row r="135" spans="1:5" ht="16.5" customHeight="1">
      <c r="A135" s="1217" t="b">
        <v>1</v>
      </c>
      <c r="B135" s="1218" t="s">
        <v>4383</v>
      </c>
      <c r="C135" s="1220">
        <v>210220502</v>
      </c>
      <c r="D135" s="1220">
        <v>210230502</v>
      </c>
      <c r="E135" s="1219">
        <v>100</v>
      </c>
    </row>
    <row r="136" spans="1:5" ht="16.5" customHeight="1">
      <c r="A136" s="1217" t="b">
        <v>1</v>
      </c>
      <c r="B136" s="1218" t="s">
        <v>4384</v>
      </c>
      <c r="C136" s="1220">
        <v>210220503</v>
      </c>
      <c r="D136" s="1220">
        <v>210230503</v>
      </c>
      <c r="E136" s="1219">
        <v>100</v>
      </c>
    </row>
    <row r="137" spans="1:5" ht="16.5" customHeight="1">
      <c r="A137" s="1217" t="b">
        <v>1</v>
      </c>
      <c r="B137" s="1218" t="s">
        <v>4385</v>
      </c>
      <c r="C137" s="1220">
        <v>210220504</v>
      </c>
      <c r="D137" s="1220">
        <v>210230504</v>
      </c>
      <c r="E137" s="1219">
        <v>100</v>
      </c>
    </row>
    <row r="138" spans="1:5" ht="16.5" customHeight="1">
      <c r="A138" s="1217" t="b">
        <v>1</v>
      </c>
      <c r="B138" s="1218" t="s">
        <v>4386</v>
      </c>
      <c r="C138" s="1220">
        <v>210220505</v>
      </c>
      <c r="D138" s="1220">
        <v>210230505</v>
      </c>
      <c r="E138" s="1219">
        <v>100</v>
      </c>
    </row>
    <row r="139" spans="1:5" ht="16.5" customHeight="1">
      <c r="A139" s="1217" t="b">
        <v>1</v>
      </c>
      <c r="B139" s="1218" t="s">
        <v>4387</v>
      </c>
      <c r="C139" s="1220">
        <v>210220506</v>
      </c>
      <c r="D139" s="1220">
        <v>210230506</v>
      </c>
      <c r="E139" s="1219">
        <v>100</v>
      </c>
    </row>
    <row r="140" spans="1:5" ht="16.5" customHeight="1">
      <c r="A140" s="1217" t="b">
        <v>1</v>
      </c>
      <c r="B140" s="1218" t="s">
        <v>4388</v>
      </c>
      <c r="C140" s="1220">
        <v>210220507</v>
      </c>
      <c r="D140" s="1220">
        <v>210230507</v>
      </c>
      <c r="E140" s="1219">
        <v>100</v>
      </c>
    </row>
    <row r="141" spans="1:5" ht="16.5" customHeight="1">
      <c r="A141" s="1209" t="b">
        <v>1</v>
      </c>
      <c r="B141" s="1210" t="s">
        <v>4389</v>
      </c>
      <c r="C141" s="1221">
        <v>210220508</v>
      </c>
      <c r="D141" s="1221">
        <v>210230501</v>
      </c>
      <c r="E141" s="1211">
        <v>83</v>
      </c>
    </row>
    <row r="142" spans="1:5" ht="16.5" customHeight="1">
      <c r="A142" s="1209" t="b">
        <v>1</v>
      </c>
      <c r="B142" s="1210" t="s">
        <v>4389</v>
      </c>
      <c r="C142" s="1221">
        <v>210220508</v>
      </c>
      <c r="D142" s="1221">
        <v>210230502</v>
      </c>
      <c r="E142" s="1211">
        <v>12</v>
      </c>
    </row>
    <row r="143" spans="1:5" ht="16.5" customHeight="1">
      <c r="A143" s="1209" t="b">
        <v>1</v>
      </c>
      <c r="B143" s="1210" t="s">
        <v>4389</v>
      </c>
      <c r="C143" s="1221">
        <v>210220508</v>
      </c>
      <c r="D143" s="1221">
        <v>210230503</v>
      </c>
      <c r="E143" s="1211">
        <v>5</v>
      </c>
    </row>
    <row r="144" spans="1:5" ht="16.5" customHeight="1">
      <c r="A144" s="1217" t="b">
        <v>1</v>
      </c>
      <c r="B144" s="1218" t="s">
        <v>4390</v>
      </c>
      <c r="C144" s="1220">
        <v>210220509</v>
      </c>
      <c r="D144" s="1220">
        <v>210230503</v>
      </c>
      <c r="E144" s="1219">
        <v>90</v>
      </c>
    </row>
    <row r="145" spans="1:5" ht="16.5" customHeight="1">
      <c r="A145" s="1217" t="b">
        <v>1</v>
      </c>
      <c r="B145" s="1218" t="s">
        <v>4390</v>
      </c>
      <c r="C145" s="1220">
        <v>210220509</v>
      </c>
      <c r="D145" s="1220">
        <v>210230504</v>
      </c>
      <c r="E145" s="1219">
        <v>10</v>
      </c>
    </row>
    <row r="146" spans="1:5" ht="16.5" customHeight="1">
      <c r="A146" s="1209" t="b">
        <v>1</v>
      </c>
      <c r="B146" s="1210" t="s">
        <v>4391</v>
      </c>
      <c r="C146" s="1221">
        <v>210220510</v>
      </c>
      <c r="D146" s="1221">
        <v>210230503</v>
      </c>
      <c r="E146" s="1211">
        <v>83</v>
      </c>
    </row>
    <row r="147" spans="1:5" ht="16.5" customHeight="1">
      <c r="A147" s="1209" t="b">
        <v>1</v>
      </c>
      <c r="B147" s="1210" t="s">
        <v>4391</v>
      </c>
      <c r="C147" s="1221">
        <v>210220510</v>
      </c>
      <c r="D147" s="1221">
        <v>210230504</v>
      </c>
      <c r="E147" s="1211">
        <v>12</v>
      </c>
    </row>
    <row r="148" spans="1:5" ht="16.5" customHeight="1">
      <c r="A148" s="1209" t="b">
        <v>1</v>
      </c>
      <c r="B148" s="1210" t="s">
        <v>4391</v>
      </c>
      <c r="C148" s="1221">
        <v>210220510</v>
      </c>
      <c r="D148" s="1221">
        <v>210230505</v>
      </c>
      <c r="E148" s="1211">
        <v>5</v>
      </c>
    </row>
    <row r="149" spans="1:5" ht="16.5" customHeight="1">
      <c r="A149" s="1217" t="b">
        <v>1</v>
      </c>
      <c r="B149" s="1227" t="s">
        <v>4392</v>
      </c>
      <c r="C149" s="1220">
        <v>210220511</v>
      </c>
      <c r="D149" s="1220">
        <v>210230504</v>
      </c>
      <c r="E149" s="1229">
        <v>83</v>
      </c>
    </row>
    <row r="150" spans="1:5" ht="16.5" customHeight="1">
      <c r="A150" s="1217" t="b">
        <v>1</v>
      </c>
      <c r="B150" s="1227" t="s">
        <v>4392</v>
      </c>
      <c r="C150" s="1220">
        <v>210220511</v>
      </c>
      <c r="D150" s="1220">
        <v>210230505</v>
      </c>
      <c r="E150" s="1229">
        <v>12</v>
      </c>
    </row>
    <row r="151" spans="1:5" ht="16.5" customHeight="1">
      <c r="A151" s="1217" t="b">
        <v>1</v>
      </c>
      <c r="B151" s="1227" t="s">
        <v>4392</v>
      </c>
      <c r="C151" s="1220">
        <v>210220511</v>
      </c>
      <c r="D151" s="1220">
        <v>210230506</v>
      </c>
      <c r="E151" s="1229">
        <v>5</v>
      </c>
    </row>
    <row r="152" spans="1:5" ht="16.5" customHeight="1">
      <c r="A152" s="1209" t="b">
        <v>1</v>
      </c>
      <c r="B152" s="1210" t="s">
        <v>4393</v>
      </c>
      <c r="C152" s="1221">
        <v>210220512</v>
      </c>
      <c r="D152" s="1221">
        <v>210230504</v>
      </c>
      <c r="E152" s="1211">
        <v>83</v>
      </c>
    </row>
    <row r="153" spans="1:5" ht="16.5" customHeight="1">
      <c r="A153" s="1209" t="b">
        <v>1</v>
      </c>
      <c r="B153" s="1210" t="s">
        <v>4393</v>
      </c>
      <c r="C153" s="1221">
        <v>210220512</v>
      </c>
      <c r="D153" s="1221">
        <v>210230505</v>
      </c>
      <c r="E153" s="1211">
        <v>12</v>
      </c>
    </row>
    <row r="154" spans="1:5" ht="16.5" customHeight="1">
      <c r="A154" s="1209" t="b">
        <v>1</v>
      </c>
      <c r="B154" s="1210" t="s">
        <v>4393</v>
      </c>
      <c r="C154" s="1221">
        <v>210220512</v>
      </c>
      <c r="D154" s="1221">
        <v>210230506</v>
      </c>
      <c r="E154" s="1211">
        <v>4</v>
      </c>
    </row>
    <row r="155" spans="1:5" ht="16.5" customHeight="1">
      <c r="A155" s="1209" t="b">
        <v>1</v>
      </c>
      <c r="B155" s="1210" t="s">
        <v>4393</v>
      </c>
      <c r="C155" s="1221">
        <v>210220512</v>
      </c>
      <c r="D155" s="1221">
        <v>210230507</v>
      </c>
      <c r="E155" s="1211">
        <v>1</v>
      </c>
    </row>
    <row r="156" spans="1:5" ht="16.5" customHeight="1">
      <c r="A156" s="1217" t="b">
        <v>1</v>
      </c>
      <c r="B156" s="1218" t="s">
        <v>4394</v>
      </c>
      <c r="C156" s="1220">
        <v>210220513</v>
      </c>
      <c r="D156" s="1220">
        <v>210230505</v>
      </c>
      <c r="E156" s="1219">
        <v>83</v>
      </c>
    </row>
    <row r="157" spans="1:5" ht="16.5" customHeight="1">
      <c r="A157" s="1217" t="b">
        <v>1</v>
      </c>
      <c r="B157" s="1218" t="s">
        <v>4394</v>
      </c>
      <c r="C157" s="1220">
        <v>210220513</v>
      </c>
      <c r="D157" s="1220">
        <v>210230506</v>
      </c>
      <c r="E157" s="1219">
        <v>12</v>
      </c>
    </row>
    <row r="158" spans="1:5" ht="16.5" customHeight="1">
      <c r="A158" s="1217" t="b">
        <v>1</v>
      </c>
      <c r="B158" s="1218" t="s">
        <v>4394</v>
      </c>
      <c r="C158" s="1220">
        <v>210220513</v>
      </c>
      <c r="D158" s="1220">
        <v>210230507</v>
      </c>
      <c r="E158" s="1219">
        <v>5</v>
      </c>
    </row>
    <row r="159" spans="1:5" ht="16.5" customHeight="1">
      <c r="A159" s="1217" t="b">
        <v>1</v>
      </c>
      <c r="B159" s="1218" t="s">
        <v>4395</v>
      </c>
      <c r="C159" s="1220">
        <v>210220514</v>
      </c>
      <c r="D159" s="1220">
        <v>210230524</v>
      </c>
      <c r="E159" s="1219">
        <v>100</v>
      </c>
    </row>
    <row r="160" spans="1:5" ht="16.5" customHeight="1">
      <c r="A160" s="1217" t="b">
        <v>1</v>
      </c>
      <c r="B160" s="1218" t="s">
        <v>4396</v>
      </c>
      <c r="C160" s="1220">
        <v>210220515</v>
      </c>
      <c r="D160" s="1220">
        <v>210230525</v>
      </c>
      <c r="E160" s="1219">
        <v>100</v>
      </c>
    </row>
    <row r="161" spans="1:5" ht="16.5" customHeight="1">
      <c r="A161" s="1217" t="b">
        <v>1</v>
      </c>
      <c r="B161" s="1218" t="s">
        <v>4397</v>
      </c>
      <c r="C161" s="1220">
        <v>210220516</v>
      </c>
      <c r="D161" s="1220">
        <v>210230526</v>
      </c>
      <c r="E161" s="1219">
        <v>100</v>
      </c>
    </row>
    <row r="162" spans="1:5" ht="16.5" customHeight="1">
      <c r="A162" s="1217" t="b">
        <v>1</v>
      </c>
      <c r="B162" s="1218" t="s">
        <v>4398</v>
      </c>
      <c r="C162" s="1220">
        <v>210220517</v>
      </c>
      <c r="D162" s="1220">
        <v>210230527</v>
      </c>
      <c r="E162" s="1219">
        <v>100</v>
      </c>
    </row>
    <row r="163" spans="1:5" ht="16.5" customHeight="1">
      <c r="A163" s="1209" t="b">
        <v>1</v>
      </c>
      <c r="B163" s="1210" t="s">
        <v>4399</v>
      </c>
      <c r="C163" s="1221">
        <v>210220518</v>
      </c>
      <c r="D163" s="1221">
        <v>210230502</v>
      </c>
      <c r="E163" s="1211">
        <v>100</v>
      </c>
    </row>
    <row r="164" spans="1:5" ht="16.5" customHeight="1">
      <c r="A164" s="1222" t="b">
        <v>1</v>
      </c>
      <c r="B164" s="1223" t="s">
        <v>4400</v>
      </c>
      <c r="C164" s="1175">
        <v>210220601</v>
      </c>
      <c r="D164" s="1175">
        <v>210230601</v>
      </c>
      <c r="E164" s="1224">
        <v>100</v>
      </c>
    </row>
    <row r="165" spans="1:5" ht="16.5" customHeight="1">
      <c r="A165" s="1222" t="b">
        <v>1</v>
      </c>
      <c r="B165" s="1223" t="s">
        <v>4401</v>
      </c>
      <c r="C165" s="1225">
        <v>210220602</v>
      </c>
      <c r="D165" s="1225">
        <v>210230602</v>
      </c>
      <c r="E165" s="1224">
        <v>100</v>
      </c>
    </row>
    <row r="166" spans="1:5" ht="16.5" customHeight="1">
      <c r="A166" s="1222" t="b">
        <v>1</v>
      </c>
      <c r="B166" s="1223" t="s">
        <v>4402</v>
      </c>
      <c r="C166" s="1225">
        <v>210220603</v>
      </c>
      <c r="D166" s="1225">
        <v>210230603</v>
      </c>
      <c r="E166" s="1224">
        <v>100</v>
      </c>
    </row>
    <row r="167" spans="1:5" ht="16.5" customHeight="1">
      <c r="A167" s="1222" t="b">
        <v>1</v>
      </c>
      <c r="B167" s="1223" t="s">
        <v>4403</v>
      </c>
      <c r="C167" s="1225">
        <v>210220604</v>
      </c>
      <c r="D167" s="1225">
        <v>210230604</v>
      </c>
      <c r="E167" s="1224">
        <v>100</v>
      </c>
    </row>
    <row r="168" spans="1:5" ht="16.5" customHeight="1">
      <c r="A168" s="1222" t="b">
        <v>1</v>
      </c>
      <c r="B168" s="1223" t="s">
        <v>4404</v>
      </c>
      <c r="C168" s="1225">
        <v>210220605</v>
      </c>
      <c r="D168" s="1225">
        <v>210230605</v>
      </c>
      <c r="E168" s="1224">
        <v>100</v>
      </c>
    </row>
    <row r="169" spans="1:5" ht="16.5" customHeight="1">
      <c r="A169" s="1222" t="b">
        <v>1</v>
      </c>
      <c r="B169" s="1223" t="s">
        <v>4405</v>
      </c>
      <c r="C169" s="1225">
        <v>210220606</v>
      </c>
      <c r="D169" s="1225">
        <v>210230606</v>
      </c>
      <c r="E169" s="1224">
        <v>100</v>
      </c>
    </row>
    <row r="170" spans="1:5" ht="16.5" customHeight="1">
      <c r="A170" s="1222" t="b">
        <v>1</v>
      </c>
      <c r="B170" s="1223" t="s">
        <v>4406</v>
      </c>
      <c r="C170" s="1225">
        <v>210220607</v>
      </c>
      <c r="D170" s="1225">
        <v>210230607</v>
      </c>
      <c r="E170" s="1224">
        <v>100</v>
      </c>
    </row>
    <row r="171" spans="1:5" ht="16.5" customHeight="1">
      <c r="A171" s="1209" t="b">
        <v>1</v>
      </c>
      <c r="B171" s="1210" t="s">
        <v>4407</v>
      </c>
      <c r="C171" s="1221">
        <v>210220608</v>
      </c>
      <c r="D171" s="1221">
        <v>210230601</v>
      </c>
      <c r="E171" s="1211">
        <v>83</v>
      </c>
    </row>
    <row r="172" spans="1:5" ht="16.5" customHeight="1">
      <c r="A172" s="1209" t="b">
        <v>1</v>
      </c>
      <c r="B172" s="1210" t="s">
        <v>4407</v>
      </c>
      <c r="C172" s="1221">
        <v>210220608</v>
      </c>
      <c r="D172" s="1221">
        <v>210230602</v>
      </c>
      <c r="E172" s="1211">
        <v>12</v>
      </c>
    </row>
    <row r="173" spans="1:5" ht="16.5" customHeight="1">
      <c r="A173" s="1209" t="b">
        <v>1</v>
      </c>
      <c r="B173" s="1210" t="s">
        <v>4407</v>
      </c>
      <c r="C173" s="1221">
        <v>210220608</v>
      </c>
      <c r="D173" s="1221">
        <v>210230603</v>
      </c>
      <c r="E173" s="1211">
        <v>5</v>
      </c>
    </row>
    <row r="174" spans="1:5" ht="16.5" customHeight="1">
      <c r="A174" s="1222" t="b">
        <v>1</v>
      </c>
      <c r="B174" s="1223" t="s">
        <v>4408</v>
      </c>
      <c r="C174" s="1225">
        <v>210220609</v>
      </c>
      <c r="D174" s="1225">
        <v>210230603</v>
      </c>
      <c r="E174" s="1224">
        <v>90</v>
      </c>
    </row>
    <row r="175" spans="1:5" ht="16.5" customHeight="1">
      <c r="A175" s="1222" t="b">
        <v>1</v>
      </c>
      <c r="B175" s="1223" t="s">
        <v>4408</v>
      </c>
      <c r="C175" s="1225">
        <v>210220609</v>
      </c>
      <c r="D175" s="1225">
        <v>210230604</v>
      </c>
      <c r="E175" s="1224">
        <v>10</v>
      </c>
    </row>
    <row r="176" spans="1:5" ht="16.5" customHeight="1">
      <c r="A176" s="1209" t="b">
        <v>1</v>
      </c>
      <c r="B176" s="1210" t="s">
        <v>4409</v>
      </c>
      <c r="C176" s="1221">
        <v>210220610</v>
      </c>
      <c r="D176" s="1221">
        <v>210230603</v>
      </c>
      <c r="E176" s="1211">
        <v>83</v>
      </c>
    </row>
    <row r="177" spans="1:5" ht="16.5" customHeight="1">
      <c r="A177" s="1209" t="b">
        <v>1</v>
      </c>
      <c r="B177" s="1210" t="s">
        <v>4409</v>
      </c>
      <c r="C177" s="1221">
        <v>210220610</v>
      </c>
      <c r="D177" s="1221">
        <v>210230604</v>
      </c>
      <c r="E177" s="1211">
        <v>12</v>
      </c>
    </row>
    <row r="178" spans="1:5" ht="16.5" customHeight="1">
      <c r="A178" s="1209" t="b">
        <v>1</v>
      </c>
      <c r="B178" s="1210" t="s">
        <v>4409</v>
      </c>
      <c r="C178" s="1221">
        <v>210220610</v>
      </c>
      <c r="D178" s="1221">
        <v>210230605</v>
      </c>
      <c r="E178" s="1211">
        <v>5</v>
      </c>
    </row>
    <row r="179" spans="1:5" ht="16.5" customHeight="1">
      <c r="A179" s="1222" t="b">
        <v>1</v>
      </c>
      <c r="B179" s="1223" t="s">
        <v>4410</v>
      </c>
      <c r="C179" s="1225">
        <v>210220611</v>
      </c>
      <c r="D179" s="1225">
        <v>210230604</v>
      </c>
      <c r="E179" s="1224">
        <v>90</v>
      </c>
    </row>
    <row r="180" spans="1:5" ht="16.5" customHeight="1">
      <c r="A180" s="1222" t="b">
        <v>1</v>
      </c>
      <c r="B180" s="1223" t="s">
        <v>4410</v>
      </c>
      <c r="C180" s="1225">
        <v>210220611</v>
      </c>
      <c r="D180" s="1225">
        <v>210230605</v>
      </c>
      <c r="E180" s="1224">
        <v>10</v>
      </c>
    </row>
    <row r="181" spans="1:5" ht="16.5" customHeight="1">
      <c r="A181" s="1209" t="b">
        <v>1</v>
      </c>
      <c r="B181" s="1210" t="s">
        <v>4411</v>
      </c>
      <c r="C181" s="1221">
        <v>210220612</v>
      </c>
      <c r="D181" s="1221">
        <v>210230604</v>
      </c>
      <c r="E181" s="1211">
        <v>83</v>
      </c>
    </row>
    <row r="182" spans="1:5" ht="16.5" customHeight="1">
      <c r="A182" s="1209" t="b">
        <v>1</v>
      </c>
      <c r="B182" s="1210" t="s">
        <v>4411</v>
      </c>
      <c r="C182" s="1221">
        <v>210220612</v>
      </c>
      <c r="D182" s="1221">
        <v>210230605</v>
      </c>
      <c r="E182" s="1211">
        <v>12</v>
      </c>
    </row>
    <row r="183" spans="1:5" ht="16.5" customHeight="1">
      <c r="A183" s="1209" t="b">
        <v>1</v>
      </c>
      <c r="B183" s="1210" t="s">
        <v>4411</v>
      </c>
      <c r="C183" s="1221">
        <v>210220612</v>
      </c>
      <c r="D183" s="1221">
        <v>210230606</v>
      </c>
      <c r="E183" s="1211">
        <v>4</v>
      </c>
    </row>
    <row r="184" spans="1:5" ht="16.5" customHeight="1">
      <c r="A184" s="1209" t="b">
        <v>1</v>
      </c>
      <c r="B184" s="1210" t="s">
        <v>4411</v>
      </c>
      <c r="C184" s="1221">
        <v>210220612</v>
      </c>
      <c r="D184" s="1221">
        <v>210230607</v>
      </c>
      <c r="E184" s="1211">
        <v>1</v>
      </c>
    </row>
    <row r="185" spans="1:5" ht="16.5" customHeight="1">
      <c r="A185" s="1222" t="b">
        <v>1</v>
      </c>
      <c r="B185" s="1223" t="s">
        <v>4412</v>
      </c>
      <c r="C185" s="1225">
        <v>210220613</v>
      </c>
      <c r="D185" s="1225">
        <v>210230605</v>
      </c>
      <c r="E185" s="1224">
        <v>83</v>
      </c>
    </row>
    <row r="186" spans="1:5" ht="16.5" customHeight="1">
      <c r="A186" s="1222" t="b">
        <v>1</v>
      </c>
      <c r="B186" s="1223" t="s">
        <v>4412</v>
      </c>
      <c r="C186" s="1225">
        <v>210220613</v>
      </c>
      <c r="D186" s="1225">
        <v>210230606</v>
      </c>
      <c r="E186" s="1224">
        <v>12</v>
      </c>
    </row>
    <row r="187" spans="1:5" ht="16.5" customHeight="1">
      <c r="A187" s="1222" t="b">
        <v>1</v>
      </c>
      <c r="B187" s="1223" t="s">
        <v>4412</v>
      </c>
      <c r="C187" s="1225">
        <v>210220613</v>
      </c>
      <c r="D187" s="1225">
        <v>210230607</v>
      </c>
      <c r="E187" s="1224">
        <v>5</v>
      </c>
    </row>
    <row r="188" spans="1:5" ht="16.5" customHeight="1">
      <c r="A188" s="1209" t="b">
        <v>1</v>
      </c>
      <c r="B188" s="1210" t="s">
        <v>1685</v>
      </c>
      <c r="C188" s="1221">
        <v>210220614</v>
      </c>
      <c r="D188" s="1221">
        <v>210230602</v>
      </c>
      <c r="E188" s="1211">
        <v>100</v>
      </c>
    </row>
    <row r="189" spans="1:5" ht="16.5" customHeight="1">
      <c r="A189" s="1217" t="b">
        <v>1</v>
      </c>
      <c r="B189" s="1218" t="s">
        <v>4413</v>
      </c>
      <c r="C189" s="1175">
        <v>210220701</v>
      </c>
      <c r="D189" s="1175">
        <v>210230701</v>
      </c>
      <c r="E189" s="1219">
        <v>100</v>
      </c>
    </row>
    <row r="190" spans="1:5" ht="16.5" customHeight="1">
      <c r="A190" s="1217" t="b">
        <v>1</v>
      </c>
      <c r="B190" s="1218" t="s">
        <v>4414</v>
      </c>
      <c r="C190" s="1230">
        <v>210220702</v>
      </c>
      <c r="D190" s="1230">
        <v>210230702</v>
      </c>
      <c r="E190" s="1219">
        <v>100</v>
      </c>
    </row>
    <row r="191" spans="1:5" ht="16.5" customHeight="1">
      <c r="A191" s="1217" t="b">
        <v>1</v>
      </c>
      <c r="B191" s="1218" t="s">
        <v>4415</v>
      </c>
      <c r="C191" s="1230">
        <v>210220703</v>
      </c>
      <c r="D191" s="1230">
        <v>210230703</v>
      </c>
      <c r="E191" s="1219">
        <v>100</v>
      </c>
    </row>
    <row r="192" spans="1:5" ht="16.5" customHeight="1">
      <c r="A192" s="1217" t="b">
        <v>1</v>
      </c>
      <c r="B192" s="1218" t="s">
        <v>4416</v>
      </c>
      <c r="C192" s="1230">
        <v>210220704</v>
      </c>
      <c r="D192" s="1230">
        <v>210230704</v>
      </c>
      <c r="E192" s="1219">
        <v>100</v>
      </c>
    </row>
    <row r="193" spans="1:5" ht="16.5" customHeight="1">
      <c r="A193" s="1217" t="b">
        <v>1</v>
      </c>
      <c r="B193" s="1218" t="s">
        <v>4417</v>
      </c>
      <c r="C193" s="1230">
        <v>210220705</v>
      </c>
      <c r="D193" s="1230">
        <v>210230705</v>
      </c>
      <c r="E193" s="1219">
        <v>100</v>
      </c>
    </row>
    <row r="194" spans="1:5" ht="16.5" customHeight="1">
      <c r="A194" s="1217" t="b">
        <v>1</v>
      </c>
      <c r="B194" s="1218" t="s">
        <v>4418</v>
      </c>
      <c r="C194" s="1230">
        <v>210220706</v>
      </c>
      <c r="D194" s="1230">
        <v>210230706</v>
      </c>
      <c r="E194" s="1219">
        <v>100</v>
      </c>
    </row>
    <row r="195" spans="1:5" ht="16.5" customHeight="1">
      <c r="A195" s="1217" t="b">
        <v>1</v>
      </c>
      <c r="B195" s="1218" t="s">
        <v>4419</v>
      </c>
      <c r="C195" s="1230">
        <v>210220707</v>
      </c>
      <c r="D195" s="1230">
        <v>210230707</v>
      </c>
      <c r="E195" s="1219">
        <v>100</v>
      </c>
    </row>
    <row r="196" spans="1:5" ht="16.5" customHeight="1">
      <c r="A196" s="1209" t="b">
        <v>1</v>
      </c>
      <c r="B196" s="1210" t="s">
        <v>4420</v>
      </c>
      <c r="C196" s="1221">
        <v>210220708</v>
      </c>
      <c r="D196" s="1221">
        <v>210230701</v>
      </c>
      <c r="E196" s="1211">
        <v>83</v>
      </c>
    </row>
    <row r="197" spans="1:5" ht="16.5" customHeight="1">
      <c r="A197" s="1209" t="b">
        <v>1</v>
      </c>
      <c r="B197" s="1210" t="s">
        <v>4420</v>
      </c>
      <c r="C197" s="1221">
        <v>210220708</v>
      </c>
      <c r="D197" s="1221">
        <v>210230702</v>
      </c>
      <c r="E197" s="1211">
        <v>12</v>
      </c>
    </row>
    <row r="198" spans="1:5" ht="16.5" customHeight="1">
      <c r="A198" s="1209" t="b">
        <v>1</v>
      </c>
      <c r="B198" s="1210" t="s">
        <v>4420</v>
      </c>
      <c r="C198" s="1221">
        <v>210220708</v>
      </c>
      <c r="D198" s="1221">
        <v>210230703</v>
      </c>
      <c r="E198" s="1211">
        <v>5</v>
      </c>
    </row>
    <row r="199" spans="1:5" ht="16.5" customHeight="1">
      <c r="A199" s="1217" t="b">
        <v>1</v>
      </c>
      <c r="B199" s="1218" t="s">
        <v>4421</v>
      </c>
      <c r="C199" s="1220">
        <v>210220709</v>
      </c>
      <c r="D199" s="1220">
        <v>210230703</v>
      </c>
      <c r="E199" s="1219">
        <v>90</v>
      </c>
    </row>
    <row r="200" spans="1:5" ht="16.5" customHeight="1">
      <c r="A200" s="1217" t="b">
        <v>1</v>
      </c>
      <c r="B200" s="1218" t="s">
        <v>4421</v>
      </c>
      <c r="C200" s="1220">
        <v>210220709</v>
      </c>
      <c r="D200" s="1220">
        <v>210230704</v>
      </c>
      <c r="E200" s="1219">
        <v>10</v>
      </c>
    </row>
    <row r="201" spans="1:5" ht="16.5" customHeight="1">
      <c r="A201" s="1209" t="b">
        <v>1</v>
      </c>
      <c r="B201" s="1210" t="s">
        <v>4422</v>
      </c>
      <c r="C201" s="1221">
        <v>210220710</v>
      </c>
      <c r="D201" s="1221">
        <v>210230703</v>
      </c>
      <c r="E201" s="1211">
        <v>83</v>
      </c>
    </row>
    <row r="202" spans="1:5" ht="16.5" customHeight="1">
      <c r="A202" s="1209" t="b">
        <v>1</v>
      </c>
      <c r="B202" s="1210" t="s">
        <v>4422</v>
      </c>
      <c r="C202" s="1221">
        <v>210220710</v>
      </c>
      <c r="D202" s="1221">
        <v>210230704</v>
      </c>
      <c r="E202" s="1211">
        <v>12</v>
      </c>
    </row>
    <row r="203" spans="1:5" ht="16.5" customHeight="1">
      <c r="A203" s="1209" t="b">
        <v>1</v>
      </c>
      <c r="B203" s="1210" t="s">
        <v>4422</v>
      </c>
      <c r="C203" s="1221">
        <v>210220710</v>
      </c>
      <c r="D203" s="1221">
        <v>210230705</v>
      </c>
      <c r="E203" s="1211">
        <v>5</v>
      </c>
    </row>
    <row r="204" spans="1:5" ht="16.5" customHeight="1">
      <c r="A204" s="1217" t="b">
        <v>1</v>
      </c>
      <c r="B204" s="1218" t="s">
        <v>4423</v>
      </c>
      <c r="C204" s="1220">
        <v>210220711</v>
      </c>
      <c r="D204" s="1220">
        <v>210230704</v>
      </c>
      <c r="E204" s="1219">
        <v>90</v>
      </c>
    </row>
    <row r="205" spans="1:5" ht="16.5" customHeight="1">
      <c r="A205" s="1217" t="b">
        <v>1</v>
      </c>
      <c r="B205" s="1218" t="s">
        <v>4423</v>
      </c>
      <c r="C205" s="1220">
        <v>210220711</v>
      </c>
      <c r="D205" s="1220">
        <v>210230705</v>
      </c>
      <c r="E205" s="1219">
        <v>10</v>
      </c>
    </row>
    <row r="206" spans="1:5" ht="16.5" customHeight="1">
      <c r="A206" s="1209" t="b">
        <v>1</v>
      </c>
      <c r="B206" s="1210" t="s">
        <v>4424</v>
      </c>
      <c r="C206" s="1221">
        <v>210220712</v>
      </c>
      <c r="D206" s="1221">
        <v>210230704</v>
      </c>
      <c r="E206" s="1211">
        <v>83</v>
      </c>
    </row>
    <row r="207" spans="1:5" ht="16.5" customHeight="1">
      <c r="A207" s="1209" t="b">
        <v>1</v>
      </c>
      <c r="B207" s="1210" t="s">
        <v>4424</v>
      </c>
      <c r="C207" s="1221">
        <v>210220712</v>
      </c>
      <c r="D207" s="1221">
        <v>210230705</v>
      </c>
      <c r="E207" s="1211">
        <v>12</v>
      </c>
    </row>
    <row r="208" spans="1:5" ht="16.5" customHeight="1">
      <c r="A208" s="1209" t="b">
        <v>1</v>
      </c>
      <c r="B208" s="1210" t="s">
        <v>4424</v>
      </c>
      <c r="C208" s="1221">
        <v>210220712</v>
      </c>
      <c r="D208" s="1221">
        <v>210230706</v>
      </c>
      <c r="E208" s="1211">
        <v>4</v>
      </c>
    </row>
    <row r="209" spans="1:5" ht="16.5" customHeight="1">
      <c r="A209" s="1209" t="b">
        <v>1</v>
      </c>
      <c r="B209" s="1210" t="s">
        <v>4424</v>
      </c>
      <c r="C209" s="1221">
        <v>210220712</v>
      </c>
      <c r="D209" s="1221">
        <v>210230707</v>
      </c>
      <c r="E209" s="1211">
        <v>1</v>
      </c>
    </row>
    <row r="210" spans="1:5" ht="16.5" customHeight="1">
      <c r="A210" s="1217" t="b">
        <v>1</v>
      </c>
      <c r="B210" s="1218" t="s">
        <v>4425</v>
      </c>
      <c r="C210" s="1220">
        <v>210220713</v>
      </c>
      <c r="D210" s="1220">
        <v>210230705</v>
      </c>
      <c r="E210" s="1219">
        <v>83</v>
      </c>
    </row>
    <row r="211" spans="1:5" ht="16.5" customHeight="1">
      <c r="A211" s="1217" t="b">
        <v>1</v>
      </c>
      <c r="B211" s="1218" t="s">
        <v>4425</v>
      </c>
      <c r="C211" s="1220">
        <v>210220713</v>
      </c>
      <c r="D211" s="1220">
        <v>210230706</v>
      </c>
      <c r="E211" s="1219">
        <v>12</v>
      </c>
    </row>
    <row r="212" spans="1:5" ht="16.5" customHeight="1">
      <c r="A212" s="1217" t="b">
        <v>1</v>
      </c>
      <c r="B212" s="1218" t="s">
        <v>4425</v>
      </c>
      <c r="C212" s="1220">
        <v>210220713</v>
      </c>
      <c r="D212" s="1220">
        <v>210230707</v>
      </c>
      <c r="E212" s="1219">
        <v>5</v>
      </c>
    </row>
    <row r="213" spans="1:5" ht="16.5" customHeight="1">
      <c r="A213" s="1222" t="b">
        <v>1</v>
      </c>
      <c r="B213" s="1223" t="s">
        <v>4426</v>
      </c>
      <c r="C213" s="1175">
        <v>210220801</v>
      </c>
      <c r="D213" s="1175">
        <v>210230801</v>
      </c>
      <c r="E213" s="1224">
        <v>100</v>
      </c>
    </row>
    <row r="214" spans="1:5" ht="16.5" customHeight="1">
      <c r="A214" s="1222" t="b">
        <v>1</v>
      </c>
      <c r="B214" s="1223" t="s">
        <v>4427</v>
      </c>
      <c r="C214" s="1225">
        <v>210220802</v>
      </c>
      <c r="D214" s="1225">
        <v>210230802</v>
      </c>
      <c r="E214" s="1224">
        <v>100</v>
      </c>
    </row>
    <row r="215" spans="1:5" ht="16.5" customHeight="1">
      <c r="A215" s="1222" t="b">
        <v>1</v>
      </c>
      <c r="B215" s="1223" t="s">
        <v>4428</v>
      </c>
      <c r="C215" s="1225">
        <v>210220803</v>
      </c>
      <c r="D215" s="1225">
        <v>210230803</v>
      </c>
      <c r="E215" s="1224">
        <v>100</v>
      </c>
    </row>
    <row r="216" spans="1:5" ht="16.5" customHeight="1">
      <c r="A216" s="1222" t="b">
        <v>1</v>
      </c>
      <c r="B216" s="1223" t="s">
        <v>4429</v>
      </c>
      <c r="C216" s="1225">
        <v>210220804</v>
      </c>
      <c r="D216" s="1225">
        <v>210230804</v>
      </c>
      <c r="E216" s="1224">
        <v>100</v>
      </c>
    </row>
    <row r="217" spans="1:5" ht="16.5" customHeight="1">
      <c r="A217" s="1222" t="b">
        <v>1</v>
      </c>
      <c r="B217" s="1223" t="s">
        <v>4430</v>
      </c>
      <c r="C217" s="1225">
        <v>210220805</v>
      </c>
      <c r="D217" s="1225">
        <v>210230805</v>
      </c>
      <c r="E217" s="1224">
        <v>100</v>
      </c>
    </row>
    <row r="218" spans="1:5" ht="16.5" customHeight="1">
      <c r="A218" s="1222" t="b">
        <v>1</v>
      </c>
      <c r="B218" s="1223" t="s">
        <v>4431</v>
      </c>
      <c r="C218" s="1225">
        <v>210220806</v>
      </c>
      <c r="D218" s="1225">
        <v>210230806</v>
      </c>
      <c r="E218" s="1224">
        <v>100</v>
      </c>
    </row>
    <row r="219" spans="1:5" ht="16.5" customHeight="1">
      <c r="A219" s="1222" t="b">
        <v>1</v>
      </c>
      <c r="B219" s="1223" t="s">
        <v>4432</v>
      </c>
      <c r="C219" s="1225">
        <v>210220807</v>
      </c>
      <c r="D219" s="1225">
        <v>210230807</v>
      </c>
      <c r="E219" s="1224">
        <v>100</v>
      </c>
    </row>
    <row r="220" spans="1:5" ht="16.5" customHeight="1">
      <c r="A220" s="1209" t="b">
        <v>1</v>
      </c>
      <c r="B220" s="1210" t="s">
        <v>4433</v>
      </c>
      <c r="C220" s="1221">
        <v>210220808</v>
      </c>
      <c r="D220" s="1221">
        <v>210230801</v>
      </c>
      <c r="E220" s="1211">
        <v>83</v>
      </c>
    </row>
    <row r="221" spans="1:5" ht="16.5" customHeight="1">
      <c r="A221" s="1209" t="b">
        <v>1</v>
      </c>
      <c r="B221" s="1210" t="s">
        <v>4433</v>
      </c>
      <c r="C221" s="1221">
        <v>210220808</v>
      </c>
      <c r="D221" s="1221">
        <v>210230802</v>
      </c>
      <c r="E221" s="1211">
        <v>12</v>
      </c>
    </row>
    <row r="222" spans="1:5" ht="16.5" customHeight="1">
      <c r="A222" s="1209" t="b">
        <v>1</v>
      </c>
      <c r="B222" s="1210" t="s">
        <v>4433</v>
      </c>
      <c r="C222" s="1221">
        <v>210220808</v>
      </c>
      <c r="D222" s="1221">
        <v>210230803</v>
      </c>
      <c r="E222" s="1211">
        <v>5</v>
      </c>
    </row>
    <row r="223" spans="1:5" ht="16.5" customHeight="1">
      <c r="A223" s="1222" t="b">
        <v>1</v>
      </c>
      <c r="B223" s="1223" t="s">
        <v>4434</v>
      </c>
      <c r="C223" s="1225">
        <v>210220809</v>
      </c>
      <c r="D223" s="1225">
        <v>210230803</v>
      </c>
      <c r="E223" s="1224">
        <v>90</v>
      </c>
    </row>
    <row r="224" spans="1:5" ht="16.5" customHeight="1">
      <c r="A224" s="1222" t="b">
        <v>1</v>
      </c>
      <c r="B224" s="1223" t="s">
        <v>4434</v>
      </c>
      <c r="C224" s="1225">
        <v>210220809</v>
      </c>
      <c r="D224" s="1225">
        <v>210230804</v>
      </c>
      <c r="E224" s="1224">
        <v>10</v>
      </c>
    </row>
    <row r="225" spans="1:5" ht="16.5" customHeight="1">
      <c r="A225" s="1209" t="b">
        <v>1</v>
      </c>
      <c r="B225" s="1210" t="s">
        <v>4435</v>
      </c>
      <c r="C225" s="1221">
        <v>210220810</v>
      </c>
      <c r="D225" s="1221">
        <v>210230803</v>
      </c>
      <c r="E225" s="1211">
        <v>83</v>
      </c>
    </row>
    <row r="226" spans="1:5" ht="16.5" customHeight="1">
      <c r="A226" s="1209" t="b">
        <v>1</v>
      </c>
      <c r="B226" s="1210" t="s">
        <v>4435</v>
      </c>
      <c r="C226" s="1221">
        <v>210220810</v>
      </c>
      <c r="D226" s="1221">
        <v>210230804</v>
      </c>
      <c r="E226" s="1211">
        <v>12</v>
      </c>
    </row>
    <row r="227" spans="1:5" ht="16.5" customHeight="1">
      <c r="A227" s="1209" t="b">
        <v>1</v>
      </c>
      <c r="B227" s="1210" t="s">
        <v>4435</v>
      </c>
      <c r="C227" s="1221">
        <v>210220810</v>
      </c>
      <c r="D227" s="1221">
        <v>210230805</v>
      </c>
      <c r="E227" s="1211">
        <v>5</v>
      </c>
    </row>
    <row r="228" spans="1:5" ht="16.5" customHeight="1">
      <c r="A228" s="1222" t="b">
        <v>1</v>
      </c>
      <c r="B228" s="1223" t="s">
        <v>4436</v>
      </c>
      <c r="C228" s="1225">
        <v>210220811</v>
      </c>
      <c r="D228" s="1225">
        <v>210230804</v>
      </c>
      <c r="E228" s="1224">
        <v>90</v>
      </c>
    </row>
    <row r="229" spans="1:5" ht="16.5" customHeight="1">
      <c r="A229" s="1222" t="b">
        <v>1</v>
      </c>
      <c r="B229" s="1223" t="s">
        <v>4436</v>
      </c>
      <c r="C229" s="1225">
        <v>210220811</v>
      </c>
      <c r="D229" s="1225">
        <v>210230805</v>
      </c>
      <c r="E229" s="1224">
        <v>10</v>
      </c>
    </row>
    <row r="230" spans="1:5" ht="16.5" customHeight="1">
      <c r="A230" s="1209" t="b">
        <v>1</v>
      </c>
      <c r="B230" s="1210" t="s">
        <v>4437</v>
      </c>
      <c r="C230" s="1221">
        <v>210220812</v>
      </c>
      <c r="D230" s="1221">
        <v>210230804</v>
      </c>
      <c r="E230" s="1211">
        <v>83</v>
      </c>
    </row>
    <row r="231" spans="1:5" ht="16.5" customHeight="1">
      <c r="A231" s="1209" t="b">
        <v>1</v>
      </c>
      <c r="B231" s="1210" t="s">
        <v>4437</v>
      </c>
      <c r="C231" s="1221">
        <v>210220812</v>
      </c>
      <c r="D231" s="1221">
        <v>210230805</v>
      </c>
      <c r="E231" s="1211">
        <v>12</v>
      </c>
    </row>
    <row r="232" spans="1:5" ht="16.5" customHeight="1">
      <c r="A232" s="1209" t="b">
        <v>1</v>
      </c>
      <c r="B232" s="1210" t="s">
        <v>4437</v>
      </c>
      <c r="C232" s="1221">
        <v>210220812</v>
      </c>
      <c r="D232" s="1221">
        <v>210230806</v>
      </c>
      <c r="E232" s="1211">
        <v>4</v>
      </c>
    </row>
    <row r="233" spans="1:5" ht="16.5" customHeight="1">
      <c r="A233" s="1209" t="b">
        <v>1</v>
      </c>
      <c r="B233" s="1210" t="s">
        <v>4437</v>
      </c>
      <c r="C233" s="1221">
        <v>210220812</v>
      </c>
      <c r="D233" s="1221">
        <v>210230807</v>
      </c>
      <c r="E233" s="1211">
        <v>1</v>
      </c>
    </row>
    <row r="234" spans="1:5" ht="16.5" customHeight="1">
      <c r="A234" s="1222" t="b">
        <v>1</v>
      </c>
      <c r="B234" s="1223" t="s">
        <v>4438</v>
      </c>
      <c r="C234" s="1225">
        <v>210220813</v>
      </c>
      <c r="D234" s="1225">
        <v>210230805</v>
      </c>
      <c r="E234" s="1224">
        <v>83</v>
      </c>
    </row>
    <row r="235" spans="1:5" ht="16.5" customHeight="1">
      <c r="A235" s="1222" t="b">
        <v>1</v>
      </c>
      <c r="B235" s="1223" t="s">
        <v>4438</v>
      </c>
      <c r="C235" s="1225">
        <v>210220813</v>
      </c>
      <c r="D235" s="1225">
        <v>210230806</v>
      </c>
      <c r="E235" s="1224">
        <v>12</v>
      </c>
    </row>
    <row r="236" spans="1:5" ht="16.5" customHeight="1">
      <c r="A236" s="1222" t="b">
        <v>1</v>
      </c>
      <c r="B236" s="1223" t="s">
        <v>4438</v>
      </c>
      <c r="C236" s="1225">
        <v>210220813</v>
      </c>
      <c r="D236" s="1225">
        <v>210230807</v>
      </c>
      <c r="E236" s="1224">
        <v>5</v>
      </c>
    </row>
    <row r="237" spans="1:5" ht="16.5" customHeight="1">
      <c r="A237" s="1217" t="b">
        <v>1</v>
      </c>
      <c r="B237" s="1218" t="s">
        <v>4439</v>
      </c>
      <c r="C237" s="1175">
        <v>210220901</v>
      </c>
      <c r="D237" s="1175">
        <v>210230901</v>
      </c>
      <c r="E237" s="1219">
        <v>100</v>
      </c>
    </row>
    <row r="238" spans="1:5" ht="16.5" customHeight="1">
      <c r="A238" s="1217" t="b">
        <v>1</v>
      </c>
      <c r="B238" s="1218" t="s">
        <v>4440</v>
      </c>
      <c r="C238" s="1230">
        <v>210220902</v>
      </c>
      <c r="D238" s="1230">
        <v>210230902</v>
      </c>
      <c r="E238" s="1219">
        <v>100</v>
      </c>
    </row>
    <row r="239" spans="1:5" ht="16.5" customHeight="1">
      <c r="A239" s="1217" t="b">
        <v>1</v>
      </c>
      <c r="B239" s="1218" t="s">
        <v>4441</v>
      </c>
      <c r="C239" s="1230">
        <v>210220903</v>
      </c>
      <c r="D239" s="1230">
        <v>210230903</v>
      </c>
      <c r="E239" s="1219">
        <v>100</v>
      </c>
    </row>
    <row r="240" spans="1:5" ht="16.5" customHeight="1">
      <c r="A240" s="1217" t="b">
        <v>1</v>
      </c>
      <c r="B240" s="1218" t="s">
        <v>4442</v>
      </c>
      <c r="C240" s="1230">
        <v>210220904</v>
      </c>
      <c r="D240" s="1230">
        <v>210230904</v>
      </c>
      <c r="E240" s="1219">
        <v>100</v>
      </c>
    </row>
    <row r="241" spans="1:5" ht="16.5" customHeight="1">
      <c r="A241" s="1217" t="b">
        <v>1</v>
      </c>
      <c r="B241" s="1218" t="s">
        <v>4443</v>
      </c>
      <c r="C241" s="1230">
        <v>210220905</v>
      </c>
      <c r="D241" s="1230">
        <v>210230905</v>
      </c>
      <c r="E241" s="1219">
        <v>100</v>
      </c>
    </row>
    <row r="242" spans="1:5" ht="16.5" customHeight="1">
      <c r="A242" s="1217" t="b">
        <v>1</v>
      </c>
      <c r="B242" s="1218" t="s">
        <v>4444</v>
      </c>
      <c r="C242" s="1230">
        <v>210220906</v>
      </c>
      <c r="D242" s="1230">
        <v>210230906</v>
      </c>
      <c r="E242" s="1219">
        <v>100</v>
      </c>
    </row>
    <row r="243" spans="1:5" ht="16.5" customHeight="1">
      <c r="A243" s="1217" t="b">
        <v>1</v>
      </c>
      <c r="B243" s="1218" t="s">
        <v>4445</v>
      </c>
      <c r="C243" s="1230">
        <v>210220907</v>
      </c>
      <c r="D243" s="1230">
        <v>210230907</v>
      </c>
      <c r="E243" s="1219">
        <v>100</v>
      </c>
    </row>
    <row r="244" spans="1:5" ht="16.5" customHeight="1">
      <c r="A244" s="1209" t="b">
        <v>1</v>
      </c>
      <c r="B244" s="1210" t="s">
        <v>4446</v>
      </c>
      <c r="C244" s="1221">
        <v>210220908</v>
      </c>
      <c r="D244" s="1221">
        <v>210230901</v>
      </c>
      <c r="E244" s="1211">
        <v>83</v>
      </c>
    </row>
    <row r="245" spans="1:5" ht="16.5" customHeight="1">
      <c r="A245" s="1209" t="b">
        <v>1</v>
      </c>
      <c r="B245" s="1210" t="s">
        <v>4446</v>
      </c>
      <c r="C245" s="1221">
        <v>210220908</v>
      </c>
      <c r="D245" s="1221">
        <v>210230902</v>
      </c>
      <c r="E245" s="1211">
        <v>12</v>
      </c>
    </row>
    <row r="246" spans="1:5" ht="16.5" customHeight="1">
      <c r="A246" s="1209" t="b">
        <v>1</v>
      </c>
      <c r="B246" s="1210" t="s">
        <v>4446</v>
      </c>
      <c r="C246" s="1221">
        <v>210220908</v>
      </c>
      <c r="D246" s="1221">
        <v>210230903</v>
      </c>
      <c r="E246" s="1211">
        <v>5</v>
      </c>
    </row>
    <row r="247" spans="1:5" ht="16.5" customHeight="1">
      <c r="A247" s="1217" t="b">
        <v>1</v>
      </c>
      <c r="B247" s="1218" t="s">
        <v>4447</v>
      </c>
      <c r="C247" s="1220">
        <v>210220909</v>
      </c>
      <c r="D247" s="1220">
        <v>210230903</v>
      </c>
      <c r="E247" s="1219">
        <v>90</v>
      </c>
    </row>
    <row r="248" spans="1:5" ht="16.5" customHeight="1">
      <c r="A248" s="1217" t="b">
        <v>1</v>
      </c>
      <c r="B248" s="1218" t="s">
        <v>4447</v>
      </c>
      <c r="C248" s="1220">
        <v>210220909</v>
      </c>
      <c r="D248" s="1220">
        <v>210230904</v>
      </c>
      <c r="E248" s="1219">
        <v>10</v>
      </c>
    </row>
    <row r="249" spans="1:5" ht="16.5" customHeight="1">
      <c r="A249" s="1209" t="b">
        <v>1</v>
      </c>
      <c r="B249" s="1210" t="s">
        <v>4448</v>
      </c>
      <c r="C249" s="1221">
        <v>210220910</v>
      </c>
      <c r="D249" s="1221">
        <v>210230903</v>
      </c>
      <c r="E249" s="1211">
        <v>83</v>
      </c>
    </row>
    <row r="250" spans="1:5" ht="16.5" customHeight="1">
      <c r="A250" s="1209" t="b">
        <v>1</v>
      </c>
      <c r="B250" s="1210" t="s">
        <v>4448</v>
      </c>
      <c r="C250" s="1221">
        <v>210220910</v>
      </c>
      <c r="D250" s="1221">
        <v>210230904</v>
      </c>
      <c r="E250" s="1211">
        <v>12</v>
      </c>
    </row>
    <row r="251" spans="1:5" ht="16.5" customHeight="1">
      <c r="A251" s="1209" t="b">
        <v>1</v>
      </c>
      <c r="B251" s="1210" t="s">
        <v>4448</v>
      </c>
      <c r="C251" s="1221">
        <v>210220910</v>
      </c>
      <c r="D251" s="1221">
        <v>210230905</v>
      </c>
      <c r="E251" s="1211">
        <v>5</v>
      </c>
    </row>
    <row r="252" spans="1:5" ht="16.5" customHeight="1">
      <c r="A252" s="1217" t="b">
        <v>1</v>
      </c>
      <c r="B252" s="1218" t="s">
        <v>4449</v>
      </c>
      <c r="C252" s="1220">
        <v>210220911</v>
      </c>
      <c r="D252" s="1220">
        <v>210230904</v>
      </c>
      <c r="E252" s="1219">
        <v>90</v>
      </c>
    </row>
    <row r="253" spans="1:5" ht="16.5" customHeight="1">
      <c r="A253" s="1217" t="b">
        <v>1</v>
      </c>
      <c r="B253" s="1218" t="s">
        <v>4449</v>
      </c>
      <c r="C253" s="1220">
        <v>210220911</v>
      </c>
      <c r="D253" s="1220">
        <v>210230905</v>
      </c>
      <c r="E253" s="1219">
        <v>10</v>
      </c>
    </row>
    <row r="254" spans="1:5" ht="16.5" customHeight="1">
      <c r="A254" s="1209" t="b">
        <v>1</v>
      </c>
      <c r="B254" s="1210" t="s">
        <v>4450</v>
      </c>
      <c r="C254" s="1221">
        <v>210220912</v>
      </c>
      <c r="D254" s="1221">
        <v>210230904</v>
      </c>
      <c r="E254" s="1211">
        <v>83</v>
      </c>
    </row>
    <row r="255" spans="1:5" ht="16.5" customHeight="1">
      <c r="A255" s="1209" t="b">
        <v>1</v>
      </c>
      <c r="B255" s="1210" t="s">
        <v>4450</v>
      </c>
      <c r="C255" s="1221">
        <v>210220912</v>
      </c>
      <c r="D255" s="1221">
        <v>210230905</v>
      </c>
      <c r="E255" s="1211">
        <v>12</v>
      </c>
    </row>
    <row r="256" spans="1:5" ht="16.5" customHeight="1">
      <c r="A256" s="1209" t="b">
        <v>1</v>
      </c>
      <c r="B256" s="1210" t="s">
        <v>4450</v>
      </c>
      <c r="C256" s="1221">
        <v>210220912</v>
      </c>
      <c r="D256" s="1221">
        <v>210230906</v>
      </c>
      <c r="E256" s="1211">
        <v>4</v>
      </c>
    </row>
    <row r="257" spans="1:5" ht="16.5" customHeight="1">
      <c r="A257" s="1209" t="b">
        <v>1</v>
      </c>
      <c r="B257" s="1210" t="s">
        <v>4450</v>
      </c>
      <c r="C257" s="1221">
        <v>210220912</v>
      </c>
      <c r="D257" s="1221">
        <v>210230907</v>
      </c>
      <c r="E257" s="1211">
        <v>1</v>
      </c>
    </row>
    <row r="258" spans="1:5" ht="16.5" customHeight="1">
      <c r="A258" s="1217" t="b">
        <v>1</v>
      </c>
      <c r="B258" s="1218" t="s">
        <v>4451</v>
      </c>
      <c r="C258" s="1220">
        <v>210220913</v>
      </c>
      <c r="D258" s="1220">
        <v>210230905</v>
      </c>
      <c r="E258" s="1219">
        <v>83</v>
      </c>
    </row>
    <row r="259" spans="1:5" ht="16.5" customHeight="1">
      <c r="A259" s="1217" t="b">
        <v>1</v>
      </c>
      <c r="B259" s="1218" t="s">
        <v>4451</v>
      </c>
      <c r="C259" s="1220">
        <v>210220913</v>
      </c>
      <c r="D259" s="1220">
        <v>210230906</v>
      </c>
      <c r="E259" s="1219">
        <v>12</v>
      </c>
    </row>
    <row r="260" spans="1:5" ht="16.5" customHeight="1">
      <c r="A260" s="1217" t="b">
        <v>1</v>
      </c>
      <c r="B260" s="1218" t="s">
        <v>4451</v>
      </c>
      <c r="C260" s="1220">
        <v>210220913</v>
      </c>
      <c r="D260" s="1220">
        <v>210230907</v>
      </c>
      <c r="E260" s="1219">
        <v>5</v>
      </c>
    </row>
    <row r="261" spans="1:5" ht="16.5" customHeight="1">
      <c r="A261" s="1222" t="b">
        <v>1</v>
      </c>
      <c r="B261" s="1223" t="s">
        <v>4452</v>
      </c>
      <c r="C261" s="1175">
        <v>210221001</v>
      </c>
      <c r="D261" s="1231">
        <v>210231001</v>
      </c>
      <c r="E261" s="1224">
        <v>100</v>
      </c>
    </row>
    <row r="262" spans="1:5" ht="16.5" customHeight="1">
      <c r="A262" s="1222" t="b">
        <v>1</v>
      </c>
      <c r="B262" s="1223" t="s">
        <v>4453</v>
      </c>
      <c r="C262" s="1225">
        <v>210221002</v>
      </c>
      <c r="D262" s="1225">
        <v>210231002</v>
      </c>
      <c r="E262" s="1224">
        <v>100</v>
      </c>
    </row>
    <row r="263" spans="1:5" ht="16.5" customHeight="1">
      <c r="A263" s="1222" t="b">
        <v>1</v>
      </c>
      <c r="B263" s="1223" t="s">
        <v>4454</v>
      </c>
      <c r="C263" s="1225">
        <v>210221003</v>
      </c>
      <c r="D263" s="1225">
        <v>210231003</v>
      </c>
      <c r="E263" s="1224">
        <v>100</v>
      </c>
    </row>
    <row r="264" spans="1:5" ht="16.5" customHeight="1">
      <c r="A264" s="1222" t="b">
        <v>1</v>
      </c>
      <c r="B264" s="1223" t="s">
        <v>4455</v>
      </c>
      <c r="C264" s="1225">
        <v>210221004</v>
      </c>
      <c r="D264" s="1225">
        <v>210231004</v>
      </c>
      <c r="E264" s="1224">
        <v>100</v>
      </c>
    </row>
    <row r="265" spans="1:5" ht="16.5" customHeight="1">
      <c r="A265" s="1222" t="b">
        <v>1</v>
      </c>
      <c r="B265" s="1223" t="s">
        <v>4456</v>
      </c>
      <c r="C265" s="1225">
        <v>210221005</v>
      </c>
      <c r="D265" s="1225">
        <v>210231005</v>
      </c>
      <c r="E265" s="1224">
        <v>100</v>
      </c>
    </row>
    <row r="266" spans="1:5" ht="16.5" customHeight="1">
      <c r="A266" s="1222" t="b">
        <v>1</v>
      </c>
      <c r="B266" s="1223" t="s">
        <v>4457</v>
      </c>
      <c r="C266" s="1225">
        <v>210221006</v>
      </c>
      <c r="D266" s="1225">
        <v>210231006</v>
      </c>
      <c r="E266" s="1224">
        <v>100</v>
      </c>
    </row>
    <row r="267" spans="1:5" ht="16.5" customHeight="1">
      <c r="A267" s="1222" t="b">
        <v>1</v>
      </c>
      <c r="B267" s="1223" t="s">
        <v>4458</v>
      </c>
      <c r="C267" s="1225">
        <v>210221007</v>
      </c>
      <c r="D267" s="1225">
        <v>210231007</v>
      </c>
      <c r="E267" s="1224">
        <v>100</v>
      </c>
    </row>
    <row r="268" spans="1:5" ht="16.5" customHeight="1">
      <c r="A268" s="1209" t="b">
        <v>1</v>
      </c>
      <c r="B268" s="1210" t="s">
        <v>4459</v>
      </c>
      <c r="C268" s="1221">
        <v>210221008</v>
      </c>
      <c r="D268" s="1221">
        <v>210231001</v>
      </c>
      <c r="E268" s="1211">
        <v>83</v>
      </c>
    </row>
    <row r="269" spans="1:5" ht="16.5" customHeight="1">
      <c r="A269" s="1209" t="b">
        <v>1</v>
      </c>
      <c r="B269" s="1210" t="s">
        <v>4459</v>
      </c>
      <c r="C269" s="1221">
        <v>210221008</v>
      </c>
      <c r="D269" s="1221">
        <v>210231002</v>
      </c>
      <c r="E269" s="1211">
        <v>12</v>
      </c>
    </row>
    <row r="270" spans="1:5" ht="16.5" customHeight="1">
      <c r="A270" s="1209" t="b">
        <v>1</v>
      </c>
      <c r="B270" s="1210" t="s">
        <v>4459</v>
      </c>
      <c r="C270" s="1221">
        <v>210221008</v>
      </c>
      <c r="D270" s="1221">
        <v>210231003</v>
      </c>
      <c r="E270" s="1211">
        <v>5</v>
      </c>
    </row>
    <row r="271" spans="1:5" ht="16.5" customHeight="1">
      <c r="A271" s="1222" t="b">
        <v>1</v>
      </c>
      <c r="B271" s="1223" t="s">
        <v>4460</v>
      </c>
      <c r="C271" s="1225">
        <v>210221009</v>
      </c>
      <c r="D271" s="1225">
        <v>210231003</v>
      </c>
      <c r="E271" s="1224">
        <v>90</v>
      </c>
    </row>
    <row r="272" spans="1:5" ht="16.5" customHeight="1">
      <c r="A272" s="1222" t="b">
        <v>1</v>
      </c>
      <c r="B272" s="1223" t="s">
        <v>4460</v>
      </c>
      <c r="C272" s="1225">
        <v>210221009</v>
      </c>
      <c r="D272" s="1225">
        <v>210231004</v>
      </c>
      <c r="E272" s="1224">
        <v>10</v>
      </c>
    </row>
    <row r="273" spans="1:5" ht="16.5" customHeight="1">
      <c r="A273" s="1209" t="b">
        <v>1</v>
      </c>
      <c r="B273" s="1210" t="s">
        <v>4461</v>
      </c>
      <c r="C273" s="1221">
        <v>210221010</v>
      </c>
      <c r="D273" s="1221">
        <v>210231003</v>
      </c>
      <c r="E273" s="1211">
        <v>83</v>
      </c>
    </row>
    <row r="274" spans="1:5" ht="16.5" customHeight="1">
      <c r="A274" s="1209" t="b">
        <v>1</v>
      </c>
      <c r="B274" s="1210" t="s">
        <v>4461</v>
      </c>
      <c r="C274" s="1221">
        <v>210221010</v>
      </c>
      <c r="D274" s="1221">
        <v>210231004</v>
      </c>
      <c r="E274" s="1211">
        <v>12</v>
      </c>
    </row>
    <row r="275" spans="1:5" ht="16.5" customHeight="1">
      <c r="A275" s="1209" t="b">
        <v>1</v>
      </c>
      <c r="B275" s="1210" t="s">
        <v>4461</v>
      </c>
      <c r="C275" s="1221">
        <v>210221010</v>
      </c>
      <c r="D275" s="1221">
        <v>210231005</v>
      </c>
      <c r="E275" s="1211">
        <v>5</v>
      </c>
    </row>
    <row r="276" spans="1:5" ht="16.5" customHeight="1">
      <c r="A276" s="1222" t="b">
        <v>1</v>
      </c>
      <c r="B276" s="1223" t="s">
        <v>4462</v>
      </c>
      <c r="C276" s="1225">
        <v>210221011</v>
      </c>
      <c r="D276" s="1225">
        <v>210231004</v>
      </c>
      <c r="E276" s="1224">
        <v>90</v>
      </c>
    </row>
    <row r="277" spans="1:5" ht="16.5" customHeight="1">
      <c r="A277" s="1222" t="b">
        <v>1</v>
      </c>
      <c r="B277" s="1223" t="s">
        <v>4462</v>
      </c>
      <c r="C277" s="1225">
        <v>210221011</v>
      </c>
      <c r="D277" s="1225">
        <v>210231005</v>
      </c>
      <c r="E277" s="1224">
        <v>10</v>
      </c>
    </row>
    <row r="278" spans="1:5" ht="16.5" customHeight="1">
      <c r="A278" s="1209" t="b">
        <v>1</v>
      </c>
      <c r="B278" s="1210" t="s">
        <v>4463</v>
      </c>
      <c r="C278" s="1221">
        <v>210221012</v>
      </c>
      <c r="D278" s="1221">
        <v>210231004</v>
      </c>
      <c r="E278" s="1211">
        <v>83</v>
      </c>
    </row>
    <row r="279" spans="1:5" ht="16.5" customHeight="1">
      <c r="A279" s="1209" t="b">
        <v>1</v>
      </c>
      <c r="B279" s="1210" t="s">
        <v>4463</v>
      </c>
      <c r="C279" s="1221">
        <v>210221012</v>
      </c>
      <c r="D279" s="1221">
        <v>210231005</v>
      </c>
      <c r="E279" s="1211">
        <v>12</v>
      </c>
    </row>
    <row r="280" spans="1:5" ht="16.5" customHeight="1">
      <c r="A280" s="1209" t="b">
        <v>1</v>
      </c>
      <c r="B280" s="1210" t="s">
        <v>4463</v>
      </c>
      <c r="C280" s="1221">
        <v>210221012</v>
      </c>
      <c r="D280" s="1221">
        <v>210231006</v>
      </c>
      <c r="E280" s="1211">
        <v>4</v>
      </c>
    </row>
    <row r="281" spans="1:5" ht="16.5" customHeight="1">
      <c r="A281" s="1209" t="b">
        <v>1</v>
      </c>
      <c r="B281" s="1210" t="s">
        <v>4463</v>
      </c>
      <c r="C281" s="1221">
        <v>210221012</v>
      </c>
      <c r="D281" s="1221">
        <v>210231007</v>
      </c>
      <c r="E281" s="1211">
        <v>1</v>
      </c>
    </row>
    <row r="282" spans="1:5" ht="16.5" customHeight="1">
      <c r="A282" s="1222" t="b">
        <v>1</v>
      </c>
      <c r="B282" s="1223" t="s">
        <v>4464</v>
      </c>
      <c r="C282" s="1225">
        <v>210221013</v>
      </c>
      <c r="D282" s="1225">
        <v>210231005</v>
      </c>
      <c r="E282" s="1224">
        <v>83</v>
      </c>
    </row>
    <row r="283" spans="1:5" ht="16.5" customHeight="1">
      <c r="A283" s="1222" t="b">
        <v>1</v>
      </c>
      <c r="B283" s="1223" t="s">
        <v>4464</v>
      </c>
      <c r="C283" s="1225">
        <v>210221013</v>
      </c>
      <c r="D283" s="1225">
        <v>210231006</v>
      </c>
      <c r="E283" s="1224">
        <v>12</v>
      </c>
    </row>
    <row r="284" spans="1:5" ht="16.5" customHeight="1">
      <c r="A284" s="1222" t="b">
        <v>1</v>
      </c>
      <c r="B284" s="1223" t="s">
        <v>4464</v>
      </c>
      <c r="C284" s="1225">
        <v>210221013</v>
      </c>
      <c r="D284" s="1225">
        <v>210231007</v>
      </c>
      <c r="E284" s="1224">
        <v>5</v>
      </c>
    </row>
    <row r="285" spans="1:5" ht="16.5" customHeight="1">
      <c r="A285" s="1217" t="b">
        <v>1</v>
      </c>
      <c r="B285" s="1218" t="s">
        <v>4465</v>
      </c>
      <c r="C285" s="1175">
        <v>210221101</v>
      </c>
      <c r="D285" s="1231">
        <v>210231101</v>
      </c>
      <c r="E285" s="1219">
        <v>100</v>
      </c>
    </row>
    <row r="286" spans="1:5" ht="16.5" customHeight="1">
      <c r="A286" s="1217" t="b">
        <v>1</v>
      </c>
      <c r="B286" s="1218" t="s">
        <v>4466</v>
      </c>
      <c r="C286" s="1230">
        <v>210221102</v>
      </c>
      <c r="D286" s="1230">
        <v>210231102</v>
      </c>
      <c r="E286" s="1219">
        <v>100</v>
      </c>
    </row>
    <row r="287" spans="1:5" ht="16.5" customHeight="1">
      <c r="A287" s="1217" t="b">
        <v>1</v>
      </c>
      <c r="B287" s="1218" t="s">
        <v>4467</v>
      </c>
      <c r="C287" s="1230">
        <v>210221103</v>
      </c>
      <c r="D287" s="1230">
        <v>210231103</v>
      </c>
      <c r="E287" s="1219">
        <v>100</v>
      </c>
    </row>
    <row r="288" spans="1:5" ht="16.5" customHeight="1">
      <c r="A288" s="1217" t="b">
        <v>1</v>
      </c>
      <c r="B288" s="1218" t="s">
        <v>4468</v>
      </c>
      <c r="C288" s="1230">
        <v>210221104</v>
      </c>
      <c r="D288" s="1230">
        <v>210231104</v>
      </c>
      <c r="E288" s="1219">
        <v>100</v>
      </c>
    </row>
    <row r="289" spans="1:5" ht="16.5" customHeight="1">
      <c r="A289" s="1217" t="b">
        <v>1</v>
      </c>
      <c r="B289" s="1218" t="s">
        <v>4469</v>
      </c>
      <c r="C289" s="1230">
        <v>210221105</v>
      </c>
      <c r="D289" s="1230">
        <v>210231105</v>
      </c>
      <c r="E289" s="1219">
        <v>100</v>
      </c>
    </row>
    <row r="290" spans="1:5" ht="16.5" customHeight="1">
      <c r="A290" s="1217" t="b">
        <v>1</v>
      </c>
      <c r="B290" s="1218" t="s">
        <v>4470</v>
      </c>
      <c r="C290" s="1230">
        <v>210221106</v>
      </c>
      <c r="D290" s="1230">
        <v>210231106</v>
      </c>
      <c r="E290" s="1219">
        <v>100</v>
      </c>
    </row>
    <row r="291" spans="1:5" ht="16.5" customHeight="1">
      <c r="A291" s="1217" t="b">
        <v>1</v>
      </c>
      <c r="B291" s="1218" t="s">
        <v>4471</v>
      </c>
      <c r="C291" s="1230">
        <v>210221107</v>
      </c>
      <c r="D291" s="1230">
        <v>210231107</v>
      </c>
      <c r="E291" s="1219">
        <v>100</v>
      </c>
    </row>
    <row r="292" spans="1:5" ht="16.5" customHeight="1">
      <c r="A292" s="1209" t="b">
        <v>1</v>
      </c>
      <c r="B292" s="1210" t="s">
        <v>4472</v>
      </c>
      <c r="C292" s="1221">
        <v>210221108</v>
      </c>
      <c r="D292" s="1221">
        <v>210231101</v>
      </c>
      <c r="E292" s="1211">
        <v>83</v>
      </c>
    </row>
    <row r="293" spans="1:5" ht="16.5" customHeight="1">
      <c r="A293" s="1209" t="b">
        <v>1</v>
      </c>
      <c r="B293" s="1210" t="s">
        <v>4472</v>
      </c>
      <c r="C293" s="1221">
        <v>210221108</v>
      </c>
      <c r="D293" s="1221">
        <v>210231102</v>
      </c>
      <c r="E293" s="1211">
        <v>12</v>
      </c>
    </row>
    <row r="294" spans="1:5" ht="16.5" customHeight="1">
      <c r="A294" s="1209" t="b">
        <v>1</v>
      </c>
      <c r="B294" s="1210" t="s">
        <v>4472</v>
      </c>
      <c r="C294" s="1221">
        <v>210221108</v>
      </c>
      <c r="D294" s="1221">
        <v>210231103</v>
      </c>
      <c r="E294" s="1211">
        <v>5</v>
      </c>
    </row>
    <row r="295" spans="1:5" ht="16.5" customHeight="1">
      <c r="A295" s="1217" t="b">
        <v>1</v>
      </c>
      <c r="B295" s="1218" t="s">
        <v>4473</v>
      </c>
      <c r="C295" s="1220">
        <v>210221109</v>
      </c>
      <c r="D295" s="1220">
        <v>210231103</v>
      </c>
      <c r="E295" s="1219">
        <v>90</v>
      </c>
    </row>
    <row r="296" spans="1:5" ht="16.5" customHeight="1">
      <c r="A296" s="1217" t="b">
        <v>1</v>
      </c>
      <c r="B296" s="1218" t="s">
        <v>4473</v>
      </c>
      <c r="C296" s="1220">
        <v>210221109</v>
      </c>
      <c r="D296" s="1220">
        <v>210231104</v>
      </c>
      <c r="E296" s="1219">
        <v>10</v>
      </c>
    </row>
    <row r="297" spans="1:5" ht="16.5" customHeight="1">
      <c r="A297" s="1209" t="b">
        <v>1</v>
      </c>
      <c r="B297" s="1210" t="s">
        <v>4474</v>
      </c>
      <c r="C297" s="1221">
        <v>210221110</v>
      </c>
      <c r="D297" s="1221">
        <v>210231103</v>
      </c>
      <c r="E297" s="1211">
        <v>83</v>
      </c>
    </row>
    <row r="298" spans="1:5" ht="16.5" customHeight="1">
      <c r="A298" s="1209" t="b">
        <v>1</v>
      </c>
      <c r="B298" s="1210" t="s">
        <v>4474</v>
      </c>
      <c r="C298" s="1221">
        <v>210221110</v>
      </c>
      <c r="D298" s="1221">
        <v>210231104</v>
      </c>
      <c r="E298" s="1211">
        <v>12</v>
      </c>
    </row>
    <row r="299" spans="1:5" ht="16.5" customHeight="1">
      <c r="A299" s="1209" t="b">
        <v>1</v>
      </c>
      <c r="B299" s="1210" t="s">
        <v>4474</v>
      </c>
      <c r="C299" s="1221">
        <v>210221110</v>
      </c>
      <c r="D299" s="1221">
        <v>210231105</v>
      </c>
      <c r="E299" s="1211">
        <v>5</v>
      </c>
    </row>
    <row r="300" spans="1:5" ht="16.5" customHeight="1">
      <c r="A300" s="1217" t="b">
        <v>1</v>
      </c>
      <c r="B300" s="1218" t="s">
        <v>4475</v>
      </c>
      <c r="C300" s="1220">
        <v>210221111</v>
      </c>
      <c r="D300" s="1220">
        <v>210231104</v>
      </c>
      <c r="E300" s="1219">
        <v>90</v>
      </c>
    </row>
    <row r="301" spans="1:5" ht="16.5" customHeight="1">
      <c r="A301" s="1217" t="b">
        <v>1</v>
      </c>
      <c r="B301" s="1218" t="s">
        <v>4475</v>
      </c>
      <c r="C301" s="1220">
        <v>210221111</v>
      </c>
      <c r="D301" s="1220">
        <v>210231105</v>
      </c>
      <c r="E301" s="1219">
        <v>10</v>
      </c>
    </row>
    <row r="302" spans="1:5" ht="16.5" customHeight="1">
      <c r="A302" s="1209" t="b">
        <v>1</v>
      </c>
      <c r="B302" s="1210" t="s">
        <v>4476</v>
      </c>
      <c r="C302" s="1221">
        <v>210221112</v>
      </c>
      <c r="D302" s="1221">
        <v>210231104</v>
      </c>
      <c r="E302" s="1211">
        <v>83</v>
      </c>
    </row>
    <row r="303" spans="1:5" ht="16.5" customHeight="1">
      <c r="A303" s="1209" t="b">
        <v>1</v>
      </c>
      <c r="B303" s="1210" t="s">
        <v>4476</v>
      </c>
      <c r="C303" s="1221">
        <v>210221112</v>
      </c>
      <c r="D303" s="1221">
        <v>210231105</v>
      </c>
      <c r="E303" s="1211">
        <v>12</v>
      </c>
    </row>
    <row r="304" spans="1:5" ht="16.5" customHeight="1">
      <c r="A304" s="1209" t="b">
        <v>1</v>
      </c>
      <c r="B304" s="1210" t="s">
        <v>4476</v>
      </c>
      <c r="C304" s="1221">
        <v>210221112</v>
      </c>
      <c r="D304" s="1221">
        <v>210231106</v>
      </c>
      <c r="E304" s="1211">
        <v>4</v>
      </c>
    </row>
    <row r="305" spans="1:5" ht="16.5" customHeight="1">
      <c r="A305" s="1209" t="b">
        <v>1</v>
      </c>
      <c r="B305" s="1210" t="s">
        <v>4476</v>
      </c>
      <c r="C305" s="1221">
        <v>210221112</v>
      </c>
      <c r="D305" s="1221">
        <v>210231107</v>
      </c>
      <c r="E305" s="1211">
        <v>1</v>
      </c>
    </row>
    <row r="306" spans="1:5" ht="16.5" customHeight="1">
      <c r="A306" s="1217" t="b">
        <v>1</v>
      </c>
      <c r="B306" s="1218" t="s">
        <v>4477</v>
      </c>
      <c r="C306" s="1220">
        <v>210221113</v>
      </c>
      <c r="D306" s="1220">
        <v>210231105</v>
      </c>
      <c r="E306" s="1219">
        <v>83</v>
      </c>
    </row>
    <row r="307" spans="1:5" ht="16.5" customHeight="1">
      <c r="A307" s="1217" t="b">
        <v>1</v>
      </c>
      <c r="B307" s="1218" t="s">
        <v>4477</v>
      </c>
      <c r="C307" s="1220">
        <v>210221113</v>
      </c>
      <c r="D307" s="1220">
        <v>210231106</v>
      </c>
      <c r="E307" s="1219">
        <v>12</v>
      </c>
    </row>
    <row r="308" spans="1:5" ht="16.5" customHeight="1">
      <c r="A308" s="1217" t="b">
        <v>1</v>
      </c>
      <c r="B308" s="1218" t="s">
        <v>4477</v>
      </c>
      <c r="C308" s="1220">
        <v>210221113</v>
      </c>
      <c r="D308" s="1220">
        <v>210231107</v>
      </c>
      <c r="E308" s="1219">
        <v>5</v>
      </c>
    </row>
    <row r="309" spans="1:5" ht="16.5" customHeight="1">
      <c r="A309" s="1222" t="b">
        <v>1</v>
      </c>
      <c r="B309" s="1223" t="s">
        <v>4478</v>
      </c>
      <c r="C309" s="1175">
        <v>210221201</v>
      </c>
      <c r="D309" s="1231">
        <v>210231201</v>
      </c>
      <c r="E309" s="1224">
        <v>100</v>
      </c>
    </row>
    <row r="310" spans="1:5" ht="16.5" customHeight="1">
      <c r="A310" s="1222" t="b">
        <v>1</v>
      </c>
      <c r="B310" s="1223" t="s">
        <v>4479</v>
      </c>
      <c r="C310" s="1225">
        <v>210221202</v>
      </c>
      <c r="D310" s="1225">
        <v>210231202</v>
      </c>
      <c r="E310" s="1224">
        <v>100</v>
      </c>
    </row>
    <row r="311" spans="1:5" ht="16.5" customHeight="1">
      <c r="A311" s="1222" t="b">
        <v>1</v>
      </c>
      <c r="B311" s="1223" t="s">
        <v>4480</v>
      </c>
      <c r="C311" s="1225">
        <v>210221203</v>
      </c>
      <c r="D311" s="1225">
        <v>210231203</v>
      </c>
      <c r="E311" s="1224">
        <v>100</v>
      </c>
    </row>
    <row r="312" spans="1:5" ht="16.5" customHeight="1">
      <c r="A312" s="1222" t="b">
        <v>1</v>
      </c>
      <c r="B312" s="1223" t="s">
        <v>4481</v>
      </c>
      <c r="C312" s="1225">
        <v>210221204</v>
      </c>
      <c r="D312" s="1225">
        <v>210231204</v>
      </c>
      <c r="E312" s="1224">
        <v>100</v>
      </c>
    </row>
    <row r="313" spans="1:5" ht="16.5" customHeight="1">
      <c r="A313" s="1222" t="b">
        <v>1</v>
      </c>
      <c r="B313" s="1223" t="s">
        <v>4482</v>
      </c>
      <c r="C313" s="1225">
        <v>210221205</v>
      </c>
      <c r="D313" s="1225">
        <v>210231205</v>
      </c>
      <c r="E313" s="1224">
        <v>100</v>
      </c>
    </row>
    <row r="314" spans="1:5" ht="16.5" customHeight="1">
      <c r="A314" s="1222" t="b">
        <v>1</v>
      </c>
      <c r="B314" s="1223" t="s">
        <v>4483</v>
      </c>
      <c r="C314" s="1225">
        <v>210221206</v>
      </c>
      <c r="D314" s="1225">
        <v>210231206</v>
      </c>
      <c r="E314" s="1224">
        <v>100</v>
      </c>
    </row>
    <row r="315" spans="1:5" ht="16.5" customHeight="1">
      <c r="A315" s="1222" t="b">
        <v>1</v>
      </c>
      <c r="B315" s="1223" t="s">
        <v>4484</v>
      </c>
      <c r="C315" s="1225">
        <v>210221207</v>
      </c>
      <c r="D315" s="1225">
        <v>210231207</v>
      </c>
      <c r="E315" s="1224">
        <v>100</v>
      </c>
    </row>
    <row r="316" spans="1:5" ht="16.5" customHeight="1">
      <c r="A316" s="1209" t="b">
        <v>1</v>
      </c>
      <c r="B316" s="1210" t="s">
        <v>4485</v>
      </c>
      <c r="C316" s="1221">
        <v>210221208</v>
      </c>
      <c r="D316" s="1221">
        <v>210231201</v>
      </c>
      <c r="E316" s="1211">
        <v>83</v>
      </c>
    </row>
    <row r="317" spans="1:5" ht="16.5" customHeight="1">
      <c r="A317" s="1209" t="b">
        <v>1</v>
      </c>
      <c r="B317" s="1210" t="s">
        <v>4485</v>
      </c>
      <c r="C317" s="1221">
        <v>210221208</v>
      </c>
      <c r="D317" s="1221">
        <v>210231202</v>
      </c>
      <c r="E317" s="1211">
        <v>12</v>
      </c>
    </row>
    <row r="318" spans="1:5" ht="16.5" customHeight="1">
      <c r="A318" s="1209" t="b">
        <v>1</v>
      </c>
      <c r="B318" s="1210" t="s">
        <v>4485</v>
      </c>
      <c r="C318" s="1221">
        <v>210221208</v>
      </c>
      <c r="D318" s="1221">
        <v>210231203</v>
      </c>
      <c r="E318" s="1211">
        <v>5</v>
      </c>
    </row>
    <row r="319" spans="1:5" ht="16.5" customHeight="1">
      <c r="A319" s="1222" t="b">
        <v>1</v>
      </c>
      <c r="B319" s="1223" t="s">
        <v>4486</v>
      </c>
      <c r="C319" s="1225">
        <v>210221209</v>
      </c>
      <c r="D319" s="1225">
        <v>210231203</v>
      </c>
      <c r="E319" s="1224">
        <v>90</v>
      </c>
    </row>
    <row r="320" spans="1:5" ht="16.5" customHeight="1">
      <c r="A320" s="1222" t="b">
        <v>1</v>
      </c>
      <c r="B320" s="1223" t="s">
        <v>4486</v>
      </c>
      <c r="C320" s="1225">
        <v>210221209</v>
      </c>
      <c r="D320" s="1225">
        <v>210231204</v>
      </c>
      <c r="E320" s="1224">
        <v>10</v>
      </c>
    </row>
    <row r="321" spans="1:5" ht="16.5" customHeight="1">
      <c r="A321" s="1209" t="b">
        <v>1</v>
      </c>
      <c r="B321" s="1210" t="s">
        <v>4487</v>
      </c>
      <c r="C321" s="1221">
        <v>210221210</v>
      </c>
      <c r="D321" s="1221">
        <v>210231203</v>
      </c>
      <c r="E321" s="1211">
        <v>83</v>
      </c>
    </row>
    <row r="322" spans="1:5" ht="16.5" customHeight="1">
      <c r="A322" s="1209" t="b">
        <v>1</v>
      </c>
      <c r="B322" s="1210" t="s">
        <v>4487</v>
      </c>
      <c r="C322" s="1221">
        <v>210221210</v>
      </c>
      <c r="D322" s="1221">
        <v>210231204</v>
      </c>
      <c r="E322" s="1211">
        <v>12</v>
      </c>
    </row>
    <row r="323" spans="1:5" ht="16.5" customHeight="1">
      <c r="A323" s="1209" t="b">
        <v>1</v>
      </c>
      <c r="B323" s="1210" t="s">
        <v>4487</v>
      </c>
      <c r="C323" s="1221">
        <v>210221210</v>
      </c>
      <c r="D323" s="1221">
        <v>210231205</v>
      </c>
      <c r="E323" s="1211">
        <v>5</v>
      </c>
    </row>
    <row r="324" spans="1:5" ht="16.5" customHeight="1">
      <c r="A324" s="1222" t="b">
        <v>1</v>
      </c>
      <c r="B324" s="1223" t="s">
        <v>4488</v>
      </c>
      <c r="C324" s="1225">
        <v>210221211</v>
      </c>
      <c r="D324" s="1225">
        <v>210231204</v>
      </c>
      <c r="E324" s="1224">
        <v>90</v>
      </c>
    </row>
    <row r="325" spans="1:5" ht="16.5" customHeight="1">
      <c r="A325" s="1222" t="b">
        <v>1</v>
      </c>
      <c r="B325" s="1223" t="s">
        <v>4488</v>
      </c>
      <c r="C325" s="1225">
        <v>210221211</v>
      </c>
      <c r="D325" s="1225">
        <v>210231205</v>
      </c>
      <c r="E325" s="1224">
        <v>10</v>
      </c>
    </row>
    <row r="326" spans="1:5" ht="16.5" customHeight="1">
      <c r="A326" s="1209" t="b">
        <v>1</v>
      </c>
      <c r="B326" s="1210" t="s">
        <v>4489</v>
      </c>
      <c r="C326" s="1221">
        <v>210221212</v>
      </c>
      <c r="D326" s="1221">
        <v>210231204</v>
      </c>
      <c r="E326" s="1211">
        <v>83</v>
      </c>
    </row>
    <row r="327" spans="1:5" ht="16.5" customHeight="1">
      <c r="A327" s="1209" t="b">
        <v>1</v>
      </c>
      <c r="B327" s="1210" t="s">
        <v>4489</v>
      </c>
      <c r="C327" s="1221">
        <v>210221212</v>
      </c>
      <c r="D327" s="1221">
        <v>210231205</v>
      </c>
      <c r="E327" s="1211">
        <v>12</v>
      </c>
    </row>
    <row r="328" spans="1:5" ht="16.5" customHeight="1">
      <c r="A328" s="1209" t="b">
        <v>1</v>
      </c>
      <c r="B328" s="1210" t="s">
        <v>4489</v>
      </c>
      <c r="C328" s="1221">
        <v>210221212</v>
      </c>
      <c r="D328" s="1221">
        <v>210231206</v>
      </c>
      <c r="E328" s="1211">
        <v>4</v>
      </c>
    </row>
    <row r="329" spans="1:5" ht="16.5" customHeight="1">
      <c r="A329" s="1209" t="b">
        <v>1</v>
      </c>
      <c r="B329" s="1210" t="s">
        <v>4489</v>
      </c>
      <c r="C329" s="1221">
        <v>210221212</v>
      </c>
      <c r="D329" s="1221">
        <v>210231207</v>
      </c>
      <c r="E329" s="1211">
        <v>1</v>
      </c>
    </row>
    <row r="330" spans="1:5" ht="16.5" customHeight="1">
      <c r="A330" s="1222" t="b">
        <v>1</v>
      </c>
      <c r="B330" s="1223" t="s">
        <v>4490</v>
      </c>
      <c r="C330" s="1225">
        <v>210221213</v>
      </c>
      <c r="D330" s="1225">
        <v>210231205</v>
      </c>
      <c r="E330" s="1224">
        <v>83</v>
      </c>
    </row>
    <row r="331" spans="1:5" ht="16.5" customHeight="1">
      <c r="A331" s="1222" t="b">
        <v>1</v>
      </c>
      <c r="B331" s="1223" t="s">
        <v>4490</v>
      </c>
      <c r="C331" s="1225">
        <v>210221213</v>
      </c>
      <c r="D331" s="1225">
        <v>210231206</v>
      </c>
      <c r="E331" s="1224">
        <v>12</v>
      </c>
    </row>
    <row r="332" spans="1:5" ht="16.5" customHeight="1">
      <c r="A332" s="1222" t="b">
        <v>1</v>
      </c>
      <c r="B332" s="1223" t="s">
        <v>4490</v>
      </c>
      <c r="C332" s="1225">
        <v>210221213</v>
      </c>
      <c r="D332" s="1225">
        <v>210231207</v>
      </c>
      <c r="E332" s="1224">
        <v>5</v>
      </c>
    </row>
    <row r="333" spans="1:5" ht="16.5" customHeight="1">
      <c r="A333" s="1217" t="b">
        <v>1</v>
      </c>
      <c r="B333" s="1218" t="s">
        <v>4491</v>
      </c>
      <c r="C333" s="1175">
        <v>210221301</v>
      </c>
      <c r="D333" s="1175">
        <v>210231301</v>
      </c>
      <c r="E333" s="1219">
        <v>100</v>
      </c>
    </row>
    <row r="334" spans="1:5" ht="16.5" customHeight="1">
      <c r="A334" s="1217" t="b">
        <v>1</v>
      </c>
      <c r="B334" s="1218" t="s">
        <v>4492</v>
      </c>
      <c r="C334" s="1230">
        <v>210221302</v>
      </c>
      <c r="D334" s="1230">
        <v>210231302</v>
      </c>
      <c r="E334" s="1219">
        <v>100</v>
      </c>
    </row>
    <row r="335" spans="1:5" ht="16.5" customHeight="1">
      <c r="A335" s="1217" t="b">
        <v>1</v>
      </c>
      <c r="B335" s="1218" t="s">
        <v>4493</v>
      </c>
      <c r="C335" s="1230">
        <v>210221303</v>
      </c>
      <c r="D335" s="1230">
        <v>210231303</v>
      </c>
      <c r="E335" s="1219">
        <v>100</v>
      </c>
    </row>
    <row r="336" spans="1:5" ht="16.5" customHeight="1">
      <c r="A336" s="1217" t="b">
        <v>1</v>
      </c>
      <c r="B336" s="1218" t="s">
        <v>4494</v>
      </c>
      <c r="C336" s="1230">
        <v>210221304</v>
      </c>
      <c r="D336" s="1230">
        <v>210231304</v>
      </c>
      <c r="E336" s="1219">
        <v>100</v>
      </c>
    </row>
    <row r="337" spans="1:5" ht="16.5" customHeight="1">
      <c r="A337" s="1217" t="b">
        <v>1</v>
      </c>
      <c r="B337" s="1218" t="s">
        <v>4495</v>
      </c>
      <c r="C337" s="1230">
        <v>210221305</v>
      </c>
      <c r="D337" s="1230">
        <v>210231305</v>
      </c>
      <c r="E337" s="1219">
        <v>100</v>
      </c>
    </row>
    <row r="338" spans="1:5" ht="16.5" customHeight="1">
      <c r="A338" s="1217" t="b">
        <v>1</v>
      </c>
      <c r="B338" s="1218" t="s">
        <v>4496</v>
      </c>
      <c r="C338" s="1230">
        <v>210221306</v>
      </c>
      <c r="D338" s="1230">
        <v>210231306</v>
      </c>
      <c r="E338" s="1219">
        <v>100</v>
      </c>
    </row>
    <row r="339" spans="1:5" ht="16.5" customHeight="1">
      <c r="A339" s="1217" t="b">
        <v>1</v>
      </c>
      <c r="B339" s="1218" t="s">
        <v>4497</v>
      </c>
      <c r="C339" s="1230">
        <v>210221307</v>
      </c>
      <c r="D339" s="1230">
        <v>210231307</v>
      </c>
      <c r="E339" s="1219">
        <v>100</v>
      </c>
    </row>
    <row r="340" spans="1:5" ht="16.5" customHeight="1">
      <c r="A340" s="1209" t="b">
        <v>1</v>
      </c>
      <c r="B340" s="1210" t="s">
        <v>4498</v>
      </c>
      <c r="C340" s="1221">
        <v>210221308</v>
      </c>
      <c r="D340" s="1221">
        <v>210231301</v>
      </c>
      <c r="E340" s="1211">
        <v>83</v>
      </c>
    </row>
    <row r="341" spans="1:5" ht="16.5" customHeight="1">
      <c r="A341" s="1209" t="b">
        <v>1</v>
      </c>
      <c r="B341" s="1210" t="s">
        <v>4498</v>
      </c>
      <c r="C341" s="1221">
        <v>210221308</v>
      </c>
      <c r="D341" s="1221">
        <v>210231302</v>
      </c>
      <c r="E341" s="1211">
        <v>12</v>
      </c>
    </row>
    <row r="342" spans="1:5" ht="16.5" customHeight="1">
      <c r="A342" s="1209" t="b">
        <v>1</v>
      </c>
      <c r="B342" s="1210" t="s">
        <v>4498</v>
      </c>
      <c r="C342" s="1221">
        <v>210221308</v>
      </c>
      <c r="D342" s="1221">
        <v>210231303</v>
      </c>
      <c r="E342" s="1211">
        <v>5</v>
      </c>
    </row>
    <row r="343" spans="1:5" ht="16.5" customHeight="1">
      <c r="A343" s="1217" t="b">
        <v>1</v>
      </c>
      <c r="B343" s="1218" t="s">
        <v>4499</v>
      </c>
      <c r="C343" s="1220">
        <v>210221309</v>
      </c>
      <c r="D343" s="1220">
        <v>210231303</v>
      </c>
      <c r="E343" s="1219">
        <v>90</v>
      </c>
    </row>
    <row r="344" spans="1:5" ht="16.5" customHeight="1">
      <c r="A344" s="1217" t="b">
        <v>1</v>
      </c>
      <c r="B344" s="1218" t="s">
        <v>4499</v>
      </c>
      <c r="C344" s="1220">
        <v>210221309</v>
      </c>
      <c r="D344" s="1220">
        <v>210231304</v>
      </c>
      <c r="E344" s="1219">
        <v>10</v>
      </c>
    </row>
    <row r="345" spans="1:5" ht="16.5" customHeight="1">
      <c r="A345" s="1209" t="b">
        <v>1</v>
      </c>
      <c r="B345" s="1210" t="s">
        <v>4500</v>
      </c>
      <c r="C345" s="1221">
        <v>210221310</v>
      </c>
      <c r="D345" s="1221">
        <v>210231303</v>
      </c>
      <c r="E345" s="1211">
        <v>83</v>
      </c>
    </row>
    <row r="346" spans="1:5" ht="16.5" customHeight="1">
      <c r="A346" s="1209" t="b">
        <v>1</v>
      </c>
      <c r="B346" s="1210" t="s">
        <v>4500</v>
      </c>
      <c r="C346" s="1221">
        <v>210221310</v>
      </c>
      <c r="D346" s="1221">
        <v>210231304</v>
      </c>
      <c r="E346" s="1211">
        <v>12</v>
      </c>
    </row>
    <row r="347" spans="1:5" ht="16.5" customHeight="1">
      <c r="A347" s="1209" t="b">
        <v>1</v>
      </c>
      <c r="B347" s="1210" t="s">
        <v>4500</v>
      </c>
      <c r="C347" s="1221">
        <v>210221310</v>
      </c>
      <c r="D347" s="1221">
        <v>210231305</v>
      </c>
      <c r="E347" s="1211">
        <v>5</v>
      </c>
    </row>
    <row r="348" spans="1:5" ht="16.5" customHeight="1">
      <c r="A348" s="1217" t="b">
        <v>1</v>
      </c>
      <c r="B348" s="1218" t="s">
        <v>4501</v>
      </c>
      <c r="C348" s="1220">
        <v>210221311</v>
      </c>
      <c r="D348" s="1220">
        <v>210231304</v>
      </c>
      <c r="E348" s="1219">
        <v>90</v>
      </c>
    </row>
    <row r="349" spans="1:5" ht="16.5" customHeight="1">
      <c r="A349" s="1217" t="b">
        <v>1</v>
      </c>
      <c r="B349" s="1218" t="s">
        <v>4501</v>
      </c>
      <c r="C349" s="1220">
        <v>210221311</v>
      </c>
      <c r="D349" s="1220">
        <v>210231305</v>
      </c>
      <c r="E349" s="1219">
        <v>10</v>
      </c>
    </row>
    <row r="350" spans="1:5" ht="16.5" customHeight="1">
      <c r="A350" s="1209" t="b">
        <v>1</v>
      </c>
      <c r="B350" s="1210" t="s">
        <v>4502</v>
      </c>
      <c r="C350" s="1221">
        <v>210221312</v>
      </c>
      <c r="D350" s="1221">
        <v>210231304</v>
      </c>
      <c r="E350" s="1211">
        <v>83</v>
      </c>
    </row>
    <row r="351" spans="1:5" ht="16.5" customHeight="1">
      <c r="A351" s="1209" t="b">
        <v>1</v>
      </c>
      <c r="B351" s="1210" t="s">
        <v>4502</v>
      </c>
      <c r="C351" s="1221">
        <v>210221312</v>
      </c>
      <c r="D351" s="1221">
        <v>210231305</v>
      </c>
      <c r="E351" s="1211">
        <v>12</v>
      </c>
    </row>
    <row r="352" spans="1:5" ht="16.5" customHeight="1">
      <c r="A352" s="1209" t="b">
        <v>1</v>
      </c>
      <c r="B352" s="1210" t="s">
        <v>4502</v>
      </c>
      <c r="C352" s="1221">
        <v>210221312</v>
      </c>
      <c r="D352" s="1221">
        <v>210231306</v>
      </c>
      <c r="E352" s="1211">
        <v>4</v>
      </c>
    </row>
    <row r="353" spans="1:5" ht="16.5" customHeight="1">
      <c r="A353" s="1209" t="b">
        <v>1</v>
      </c>
      <c r="B353" s="1210" t="s">
        <v>4502</v>
      </c>
      <c r="C353" s="1221">
        <v>210221312</v>
      </c>
      <c r="D353" s="1221">
        <v>210231307</v>
      </c>
      <c r="E353" s="1211">
        <v>1</v>
      </c>
    </row>
    <row r="354" spans="1:5" ht="16.5" customHeight="1">
      <c r="A354" s="1217" t="b">
        <v>1</v>
      </c>
      <c r="B354" s="1218" t="s">
        <v>4503</v>
      </c>
      <c r="C354" s="1220">
        <v>210221313</v>
      </c>
      <c r="D354" s="1220">
        <v>210231305</v>
      </c>
      <c r="E354" s="1219">
        <v>83</v>
      </c>
    </row>
    <row r="355" spans="1:5" ht="16.5" customHeight="1">
      <c r="A355" s="1217" t="b">
        <v>1</v>
      </c>
      <c r="B355" s="1218" t="s">
        <v>4503</v>
      </c>
      <c r="C355" s="1220">
        <v>210221313</v>
      </c>
      <c r="D355" s="1220">
        <v>210231306</v>
      </c>
      <c r="E355" s="1219">
        <v>12</v>
      </c>
    </row>
    <row r="356" spans="1:5" ht="16.5" customHeight="1">
      <c r="A356" s="1217" t="b">
        <v>1</v>
      </c>
      <c r="B356" s="1218" t="s">
        <v>4503</v>
      </c>
      <c r="C356" s="1220">
        <v>210221313</v>
      </c>
      <c r="D356" s="1220">
        <v>210231307</v>
      </c>
      <c r="E356" s="1219">
        <v>5</v>
      </c>
    </row>
    <row r="357" spans="1:5" ht="16.5" customHeight="1">
      <c r="A357" s="1232" t="b">
        <v>1</v>
      </c>
      <c r="B357" s="1210" t="s">
        <v>4504</v>
      </c>
      <c r="C357" s="1175">
        <v>210225111</v>
      </c>
      <c r="D357" s="1233">
        <v>210230302</v>
      </c>
      <c r="E357" s="1234">
        <v>7</v>
      </c>
    </row>
    <row r="358" spans="1:5" ht="16.5" customHeight="1">
      <c r="A358" s="1232" t="b">
        <v>1</v>
      </c>
      <c r="B358" s="1210" t="s">
        <v>4504</v>
      </c>
      <c r="C358" s="1221">
        <v>210225111</v>
      </c>
      <c r="D358" s="1221">
        <v>210230303</v>
      </c>
      <c r="E358" s="1234">
        <v>2.4</v>
      </c>
    </row>
    <row r="359" spans="1:5" ht="16.5" customHeight="1">
      <c r="A359" s="1232" t="b">
        <v>1</v>
      </c>
      <c r="B359" s="1210" t="s">
        <v>4504</v>
      </c>
      <c r="C359" s="1221">
        <v>210225111</v>
      </c>
      <c r="D359" s="1221">
        <v>210230304</v>
      </c>
      <c r="E359" s="1234">
        <v>0.6</v>
      </c>
    </row>
    <row r="360" spans="1:5" ht="16.5" customHeight="1">
      <c r="A360" s="1232" t="b">
        <v>1</v>
      </c>
      <c r="B360" s="1210" t="s">
        <v>4505</v>
      </c>
      <c r="C360" s="1221">
        <v>210225111</v>
      </c>
      <c r="D360" s="1233">
        <v>210230402</v>
      </c>
      <c r="E360" s="1234">
        <v>14</v>
      </c>
    </row>
    <row r="361" spans="1:5" ht="16.5" customHeight="1">
      <c r="A361" s="1232" t="b">
        <v>1</v>
      </c>
      <c r="B361" s="1210" t="s">
        <v>4505</v>
      </c>
      <c r="C361" s="1221">
        <v>210225111</v>
      </c>
      <c r="D361" s="1221">
        <v>210230403</v>
      </c>
      <c r="E361" s="1234">
        <v>4.8</v>
      </c>
    </row>
    <row r="362" spans="1:5" ht="16.5" customHeight="1">
      <c r="A362" s="1232" t="b">
        <v>1</v>
      </c>
      <c r="B362" s="1210" t="s">
        <v>4505</v>
      </c>
      <c r="C362" s="1221">
        <v>210225111</v>
      </c>
      <c r="D362" s="1221">
        <v>210230404</v>
      </c>
      <c r="E362" s="1234">
        <v>1.2</v>
      </c>
    </row>
    <row r="363" spans="1:5" ht="16.5" customHeight="1">
      <c r="A363" s="1232" t="b">
        <v>1</v>
      </c>
      <c r="B363" s="1210" t="s">
        <v>4506</v>
      </c>
      <c r="C363" s="1221">
        <v>210225111</v>
      </c>
      <c r="D363" s="1233">
        <v>210230502</v>
      </c>
      <c r="E363" s="1234">
        <v>10.5</v>
      </c>
    </row>
    <row r="364" spans="1:5" ht="16.5" customHeight="1">
      <c r="A364" s="1232" t="b">
        <v>1</v>
      </c>
      <c r="B364" s="1210" t="s">
        <v>4506</v>
      </c>
      <c r="C364" s="1221">
        <v>210225111</v>
      </c>
      <c r="D364" s="1221">
        <v>210230503</v>
      </c>
      <c r="E364" s="1234">
        <v>3.5999999999999996</v>
      </c>
    </row>
    <row r="365" spans="1:5" ht="16.5" customHeight="1">
      <c r="A365" s="1232" t="b">
        <v>1</v>
      </c>
      <c r="B365" s="1210" t="s">
        <v>4506</v>
      </c>
      <c r="C365" s="1221">
        <v>210225111</v>
      </c>
      <c r="D365" s="1221">
        <v>210230504</v>
      </c>
      <c r="E365" s="1234">
        <v>0.89999999999999991</v>
      </c>
    </row>
    <row r="366" spans="1:5" ht="16.5" customHeight="1">
      <c r="A366" s="1232" t="b">
        <v>1</v>
      </c>
      <c r="B366" s="1210" t="s">
        <v>4507</v>
      </c>
      <c r="C366" s="1221">
        <v>210225111</v>
      </c>
      <c r="D366" s="1233">
        <v>210230602</v>
      </c>
      <c r="E366" s="1234">
        <v>10.5</v>
      </c>
    </row>
    <row r="367" spans="1:5" ht="16.5" customHeight="1">
      <c r="A367" s="1232" t="b">
        <v>1</v>
      </c>
      <c r="B367" s="1210" t="s">
        <v>4507</v>
      </c>
      <c r="C367" s="1221">
        <v>210225111</v>
      </c>
      <c r="D367" s="1221">
        <v>210230603</v>
      </c>
      <c r="E367" s="1234">
        <v>3.5999999999999996</v>
      </c>
    </row>
    <row r="368" spans="1:5" ht="16.5" customHeight="1">
      <c r="A368" s="1232" t="b">
        <v>1</v>
      </c>
      <c r="B368" s="1210" t="s">
        <v>4507</v>
      </c>
      <c r="C368" s="1221">
        <v>210225111</v>
      </c>
      <c r="D368" s="1221">
        <v>210230604</v>
      </c>
      <c r="E368" s="1234">
        <v>0.89999999999999991</v>
      </c>
    </row>
    <row r="369" spans="1:5" ht="16.5" customHeight="1">
      <c r="A369" s="1232" t="b">
        <v>1</v>
      </c>
      <c r="B369" s="1210" t="s">
        <v>4508</v>
      </c>
      <c r="C369" s="1221">
        <v>210225111</v>
      </c>
      <c r="D369" s="1233">
        <v>210235101</v>
      </c>
      <c r="E369" s="1234">
        <v>10</v>
      </c>
    </row>
    <row r="370" spans="1:5" ht="16.5" customHeight="1">
      <c r="A370" s="1232" t="b">
        <v>1</v>
      </c>
      <c r="B370" s="1210" t="s">
        <v>4509</v>
      </c>
      <c r="C370" s="1221">
        <v>210225111</v>
      </c>
      <c r="D370" s="1233">
        <v>210235104</v>
      </c>
      <c r="E370" s="1234">
        <v>5</v>
      </c>
    </row>
    <row r="371" spans="1:5" ht="16.5" customHeight="1">
      <c r="A371" s="1232" t="b">
        <v>1</v>
      </c>
      <c r="B371" s="1210" t="s">
        <v>4510</v>
      </c>
      <c r="C371" s="1221">
        <v>210225111</v>
      </c>
      <c r="D371" s="1233">
        <v>210235105</v>
      </c>
      <c r="E371" s="1234">
        <v>10</v>
      </c>
    </row>
    <row r="372" spans="1:5" ht="16.5" customHeight="1">
      <c r="A372" s="1232" t="b">
        <v>1</v>
      </c>
      <c r="B372" s="1210" t="s">
        <v>4511</v>
      </c>
      <c r="C372" s="1221">
        <v>210225111</v>
      </c>
      <c r="D372" s="1233">
        <v>210235106</v>
      </c>
      <c r="E372" s="1234">
        <v>15</v>
      </c>
    </row>
    <row r="373" spans="1:5" ht="16.5" customHeight="1">
      <c r="A373" s="1235" t="b">
        <v>1</v>
      </c>
      <c r="B373" s="1180" t="s">
        <v>4512</v>
      </c>
      <c r="C373" s="1175">
        <v>210225112</v>
      </c>
      <c r="D373" s="1233">
        <v>210230303</v>
      </c>
      <c r="E373" s="1236">
        <v>2.0999999999999996</v>
      </c>
    </row>
    <row r="374" spans="1:5" ht="16.5" customHeight="1">
      <c r="A374" s="1235" t="b">
        <v>1</v>
      </c>
      <c r="B374" s="1180" t="s">
        <v>4512</v>
      </c>
      <c r="C374" s="1237">
        <v>210225112</v>
      </c>
      <c r="D374" s="1237">
        <v>210230304</v>
      </c>
      <c r="E374" s="1236">
        <v>0.72</v>
      </c>
    </row>
    <row r="375" spans="1:5" ht="16.5" customHeight="1">
      <c r="A375" s="1235" t="b">
        <v>1</v>
      </c>
      <c r="B375" s="1180" t="s">
        <v>4512</v>
      </c>
      <c r="C375" s="1237">
        <v>210225112</v>
      </c>
      <c r="D375" s="1237">
        <v>210230305</v>
      </c>
      <c r="E375" s="1236">
        <v>0.18</v>
      </c>
    </row>
    <row r="376" spans="1:5" ht="16.5" customHeight="1">
      <c r="A376" s="1235" t="b">
        <v>1</v>
      </c>
      <c r="B376" s="1180" t="s">
        <v>4513</v>
      </c>
      <c r="C376" s="1237">
        <v>210225112</v>
      </c>
      <c r="D376" s="1233">
        <v>210230403</v>
      </c>
      <c r="E376" s="1236">
        <v>3.5</v>
      </c>
    </row>
    <row r="377" spans="1:5" ht="16.5" customHeight="1">
      <c r="A377" s="1235" t="b">
        <v>1</v>
      </c>
      <c r="B377" s="1180" t="s">
        <v>4513</v>
      </c>
      <c r="C377" s="1237">
        <v>210225112</v>
      </c>
      <c r="D377" s="1237">
        <v>210230404</v>
      </c>
      <c r="E377" s="1236">
        <v>1.2</v>
      </c>
    </row>
    <row r="378" spans="1:5" ht="16.5" customHeight="1">
      <c r="A378" s="1235" t="b">
        <v>1</v>
      </c>
      <c r="B378" s="1180" t="s">
        <v>4513</v>
      </c>
      <c r="C378" s="1237">
        <v>210225112</v>
      </c>
      <c r="D378" s="1237">
        <v>210230405</v>
      </c>
      <c r="E378" s="1236">
        <v>0.3</v>
      </c>
    </row>
    <row r="379" spans="1:5" ht="16.5" customHeight="1">
      <c r="A379" s="1235" t="b">
        <v>1</v>
      </c>
      <c r="B379" s="1180" t="s">
        <v>4514</v>
      </c>
      <c r="C379" s="1237">
        <v>210225112</v>
      </c>
      <c r="D379" s="1233">
        <v>210230503</v>
      </c>
      <c r="E379" s="1236">
        <v>3.5</v>
      </c>
    </row>
    <row r="380" spans="1:5" ht="16.5" customHeight="1">
      <c r="A380" s="1235" t="b">
        <v>1</v>
      </c>
      <c r="B380" s="1180" t="s">
        <v>4514</v>
      </c>
      <c r="C380" s="1237">
        <v>210225112</v>
      </c>
      <c r="D380" s="1237">
        <v>210230504</v>
      </c>
      <c r="E380" s="1236">
        <v>1.2</v>
      </c>
    </row>
    <row r="381" spans="1:5" ht="16.5" customHeight="1">
      <c r="A381" s="1235" t="b">
        <v>1</v>
      </c>
      <c r="B381" s="1180" t="s">
        <v>4514</v>
      </c>
      <c r="C381" s="1237">
        <v>210225112</v>
      </c>
      <c r="D381" s="1237">
        <v>210230505</v>
      </c>
      <c r="E381" s="1236">
        <v>0.3</v>
      </c>
    </row>
    <row r="382" spans="1:5" ht="16.5" customHeight="1">
      <c r="A382" s="1235" t="b">
        <v>1</v>
      </c>
      <c r="B382" s="1180" t="s">
        <v>4515</v>
      </c>
      <c r="C382" s="1237">
        <v>210225112</v>
      </c>
      <c r="D382" s="1233">
        <v>210230603</v>
      </c>
      <c r="E382" s="1236">
        <v>21</v>
      </c>
    </row>
    <row r="383" spans="1:5" ht="16.5" customHeight="1">
      <c r="A383" s="1235" t="b">
        <v>1</v>
      </c>
      <c r="B383" s="1180" t="s">
        <v>4515</v>
      </c>
      <c r="C383" s="1237">
        <v>210225112</v>
      </c>
      <c r="D383" s="1237">
        <v>210230604</v>
      </c>
      <c r="E383" s="1236">
        <v>7.1999999999999993</v>
      </c>
    </row>
    <row r="384" spans="1:5" ht="16.5" customHeight="1">
      <c r="A384" s="1235" t="b">
        <v>1</v>
      </c>
      <c r="B384" s="1180" t="s">
        <v>4515</v>
      </c>
      <c r="C384" s="1237">
        <v>210225112</v>
      </c>
      <c r="D384" s="1237">
        <v>210230605</v>
      </c>
      <c r="E384" s="1236">
        <v>1.7999999999999998</v>
      </c>
    </row>
    <row r="385" spans="1:5" ht="16.5" customHeight="1">
      <c r="A385" s="1235" t="b">
        <v>1</v>
      </c>
      <c r="B385" s="1180" t="s">
        <v>4516</v>
      </c>
      <c r="C385" s="1237">
        <v>210225112</v>
      </c>
      <c r="D385" s="1238">
        <v>210235201</v>
      </c>
      <c r="E385" s="1236">
        <v>30</v>
      </c>
    </row>
    <row r="386" spans="1:5" ht="16.5" customHeight="1">
      <c r="A386" s="1235" t="b">
        <v>1</v>
      </c>
      <c r="B386" s="1180" t="s">
        <v>4517</v>
      </c>
      <c r="C386" s="1237">
        <v>210225112</v>
      </c>
      <c r="D386" s="1238">
        <v>210235204</v>
      </c>
      <c r="E386" s="1236">
        <v>2</v>
      </c>
    </row>
    <row r="387" spans="1:5" ht="16.5" customHeight="1">
      <c r="A387" s="1235" t="b">
        <v>1</v>
      </c>
      <c r="B387" s="1180" t="s">
        <v>4518</v>
      </c>
      <c r="C387" s="1237">
        <v>210225112</v>
      </c>
      <c r="D387" s="1238">
        <v>210235205</v>
      </c>
      <c r="E387" s="1236">
        <v>20</v>
      </c>
    </row>
    <row r="388" spans="1:5" ht="16.5" customHeight="1">
      <c r="A388" s="1235" t="b">
        <v>1</v>
      </c>
      <c r="B388" s="1180" t="s">
        <v>4519</v>
      </c>
      <c r="C388" s="1237">
        <v>210225112</v>
      </c>
      <c r="D388" s="1238">
        <v>210235206</v>
      </c>
      <c r="E388" s="1236">
        <v>5</v>
      </c>
    </row>
    <row r="389" spans="1:5" ht="16.5" customHeight="1">
      <c r="A389" s="1239" t="b">
        <v>1</v>
      </c>
      <c r="B389" s="1204" t="s">
        <v>4520</v>
      </c>
      <c r="C389" s="1175">
        <v>210225113</v>
      </c>
      <c r="D389" s="1233">
        <v>210230302</v>
      </c>
      <c r="E389" s="1240">
        <v>6</v>
      </c>
    </row>
    <row r="390" spans="1:5" ht="16.5" customHeight="1">
      <c r="A390" s="1239" t="b">
        <v>1</v>
      </c>
      <c r="B390" s="1204" t="s">
        <v>4520</v>
      </c>
      <c r="C390" s="1241">
        <v>210225113</v>
      </c>
      <c r="D390" s="1241">
        <v>210230303</v>
      </c>
      <c r="E390" s="1240">
        <v>3</v>
      </c>
    </row>
    <row r="391" spans="1:5" ht="16.5" customHeight="1">
      <c r="A391" s="1239" t="b">
        <v>1</v>
      </c>
      <c r="B391" s="1204" t="s">
        <v>4520</v>
      </c>
      <c r="C391" s="1241">
        <v>210225113</v>
      </c>
      <c r="D391" s="1241">
        <v>210230304</v>
      </c>
      <c r="E391" s="1240">
        <v>1</v>
      </c>
    </row>
    <row r="392" spans="1:5" ht="16.5" customHeight="1">
      <c r="A392" s="1239" t="b">
        <v>1</v>
      </c>
      <c r="B392" s="1204" t="s">
        <v>4521</v>
      </c>
      <c r="C392" s="1241">
        <v>210225113</v>
      </c>
      <c r="D392" s="1233">
        <v>210230402</v>
      </c>
      <c r="E392" s="1240">
        <v>12</v>
      </c>
    </row>
    <row r="393" spans="1:5" ht="16.5" customHeight="1">
      <c r="A393" s="1239" t="b">
        <v>1</v>
      </c>
      <c r="B393" s="1204" t="s">
        <v>4521</v>
      </c>
      <c r="C393" s="1241">
        <v>210225113</v>
      </c>
      <c r="D393" s="1241">
        <v>210230403</v>
      </c>
      <c r="E393" s="1240">
        <v>6</v>
      </c>
    </row>
    <row r="394" spans="1:5" ht="16.5" customHeight="1">
      <c r="A394" s="1239" t="b">
        <v>1</v>
      </c>
      <c r="B394" s="1204" t="s">
        <v>4521</v>
      </c>
      <c r="C394" s="1241">
        <v>210225113</v>
      </c>
      <c r="D394" s="1241">
        <v>210230404</v>
      </c>
      <c r="E394" s="1240">
        <v>2</v>
      </c>
    </row>
    <row r="395" spans="1:5" ht="16.5" customHeight="1">
      <c r="A395" s="1239" t="b">
        <v>1</v>
      </c>
      <c r="B395" s="1204" t="s">
        <v>4522</v>
      </c>
      <c r="C395" s="1241">
        <v>210225113</v>
      </c>
      <c r="D395" s="1233">
        <v>210230502</v>
      </c>
      <c r="E395" s="1240">
        <v>9</v>
      </c>
    </row>
    <row r="396" spans="1:5" ht="16.5" customHeight="1">
      <c r="A396" s="1239" t="b">
        <v>1</v>
      </c>
      <c r="B396" s="1204" t="s">
        <v>4522</v>
      </c>
      <c r="C396" s="1241">
        <v>210225113</v>
      </c>
      <c r="D396" s="1241">
        <v>210230503</v>
      </c>
      <c r="E396" s="1240">
        <v>4.5</v>
      </c>
    </row>
    <row r="397" spans="1:5" ht="16.5" customHeight="1">
      <c r="A397" s="1239" t="b">
        <v>1</v>
      </c>
      <c r="B397" s="1204" t="s">
        <v>4522</v>
      </c>
      <c r="C397" s="1241">
        <v>210225113</v>
      </c>
      <c r="D397" s="1241">
        <v>210230504</v>
      </c>
      <c r="E397" s="1240">
        <v>1.5</v>
      </c>
    </row>
    <row r="398" spans="1:5" ht="16.5" customHeight="1">
      <c r="A398" s="1239" t="b">
        <v>1</v>
      </c>
      <c r="B398" s="1204" t="s">
        <v>4523</v>
      </c>
      <c r="C398" s="1241">
        <v>210225113</v>
      </c>
      <c r="D398" s="1233">
        <v>210230602</v>
      </c>
      <c r="E398" s="1240">
        <v>9</v>
      </c>
    </row>
    <row r="399" spans="1:5" ht="16.5" customHeight="1">
      <c r="A399" s="1239" t="b">
        <v>1</v>
      </c>
      <c r="B399" s="1204" t="s">
        <v>4523</v>
      </c>
      <c r="C399" s="1241">
        <v>210225113</v>
      </c>
      <c r="D399" s="1241">
        <v>210230603</v>
      </c>
      <c r="E399" s="1240">
        <v>4.5</v>
      </c>
    </row>
    <row r="400" spans="1:5" ht="16.5" customHeight="1">
      <c r="A400" s="1239" t="b">
        <v>1</v>
      </c>
      <c r="B400" s="1204" t="s">
        <v>4523</v>
      </c>
      <c r="C400" s="1241">
        <v>210225113</v>
      </c>
      <c r="D400" s="1241">
        <v>210230604</v>
      </c>
      <c r="E400" s="1240">
        <v>1.5</v>
      </c>
    </row>
    <row r="401" spans="1:5" ht="16.5" customHeight="1">
      <c r="A401" s="1239" t="b">
        <v>1</v>
      </c>
      <c r="B401" s="1204" t="s">
        <v>4524</v>
      </c>
      <c r="C401" s="1241">
        <v>210225113</v>
      </c>
      <c r="D401" s="1238">
        <v>210235111</v>
      </c>
      <c r="E401" s="1240">
        <v>10</v>
      </c>
    </row>
    <row r="402" spans="1:5" ht="16.5" customHeight="1">
      <c r="A402" s="1239" t="b">
        <v>1</v>
      </c>
      <c r="B402" s="1204" t="s">
        <v>4525</v>
      </c>
      <c r="C402" s="1241">
        <v>210225113</v>
      </c>
      <c r="D402" s="1238">
        <v>210235114</v>
      </c>
      <c r="E402" s="1240">
        <v>5</v>
      </c>
    </row>
    <row r="403" spans="1:5" ht="16.5" customHeight="1">
      <c r="A403" s="1239" t="b">
        <v>1</v>
      </c>
      <c r="B403" s="1204" t="s">
        <v>4526</v>
      </c>
      <c r="C403" s="1241">
        <v>210225113</v>
      </c>
      <c r="D403" s="1238">
        <v>210235115</v>
      </c>
      <c r="E403" s="1240">
        <v>10</v>
      </c>
    </row>
    <row r="404" spans="1:5" ht="16.5" customHeight="1">
      <c r="A404" s="1239" t="b">
        <v>1</v>
      </c>
      <c r="B404" s="1204" t="s">
        <v>4527</v>
      </c>
      <c r="C404" s="1241">
        <v>210225113</v>
      </c>
      <c r="D404" s="1238">
        <v>210235116</v>
      </c>
      <c r="E404" s="1240">
        <v>15</v>
      </c>
    </row>
    <row r="405" spans="1:5" ht="16.5" customHeight="1">
      <c r="A405" s="1235" t="b">
        <v>1</v>
      </c>
      <c r="B405" s="1180" t="s">
        <v>4528</v>
      </c>
      <c r="C405" s="1175">
        <v>210225114</v>
      </c>
      <c r="D405" s="1233">
        <v>210230303</v>
      </c>
      <c r="E405" s="1236">
        <v>1.7999999999999998</v>
      </c>
    </row>
    <row r="406" spans="1:5" ht="16.5" customHeight="1">
      <c r="A406" s="1235" t="b">
        <v>1</v>
      </c>
      <c r="B406" s="1180" t="s">
        <v>4528</v>
      </c>
      <c r="C406" s="1237">
        <v>210225114</v>
      </c>
      <c r="D406" s="1237">
        <v>210230304</v>
      </c>
      <c r="E406" s="1236">
        <v>0.89999999999999991</v>
      </c>
    </row>
    <row r="407" spans="1:5" ht="16.5" customHeight="1">
      <c r="A407" s="1235" t="b">
        <v>1</v>
      </c>
      <c r="B407" s="1180" t="s">
        <v>4528</v>
      </c>
      <c r="C407" s="1237">
        <v>210225114</v>
      </c>
      <c r="D407" s="1237">
        <v>210230305</v>
      </c>
      <c r="E407" s="1236">
        <v>0.30000000000000004</v>
      </c>
    </row>
    <row r="408" spans="1:5" ht="16.5" customHeight="1">
      <c r="A408" s="1235" t="b">
        <v>1</v>
      </c>
      <c r="B408" s="1180" t="s">
        <v>4529</v>
      </c>
      <c r="C408" s="1237">
        <v>210225114</v>
      </c>
      <c r="D408" s="1233">
        <v>210230403</v>
      </c>
      <c r="E408" s="1236">
        <v>3</v>
      </c>
    </row>
    <row r="409" spans="1:5" ht="16.5" customHeight="1">
      <c r="A409" s="1235" t="b">
        <v>1</v>
      </c>
      <c r="B409" s="1180" t="s">
        <v>4529</v>
      </c>
      <c r="C409" s="1237">
        <v>210225114</v>
      </c>
      <c r="D409" s="1237">
        <v>210230404</v>
      </c>
      <c r="E409" s="1236">
        <v>1.5</v>
      </c>
    </row>
    <row r="410" spans="1:5" ht="16.5" customHeight="1">
      <c r="A410" s="1235" t="b">
        <v>1</v>
      </c>
      <c r="B410" s="1180" t="s">
        <v>4529</v>
      </c>
      <c r="C410" s="1237">
        <v>210225114</v>
      </c>
      <c r="D410" s="1237">
        <v>210230405</v>
      </c>
      <c r="E410" s="1236">
        <v>0.5</v>
      </c>
    </row>
    <row r="411" spans="1:5" ht="16.5" customHeight="1">
      <c r="A411" s="1235" t="b">
        <v>1</v>
      </c>
      <c r="B411" s="1180" t="s">
        <v>4530</v>
      </c>
      <c r="C411" s="1237">
        <v>210225114</v>
      </c>
      <c r="D411" s="1233">
        <v>210230503</v>
      </c>
      <c r="E411" s="1236">
        <v>3</v>
      </c>
    </row>
    <row r="412" spans="1:5" ht="16.5" customHeight="1">
      <c r="A412" s="1235" t="b">
        <v>1</v>
      </c>
      <c r="B412" s="1180" t="s">
        <v>4530</v>
      </c>
      <c r="C412" s="1237">
        <v>210225114</v>
      </c>
      <c r="D412" s="1237">
        <v>210230504</v>
      </c>
      <c r="E412" s="1236">
        <v>1.5</v>
      </c>
    </row>
    <row r="413" spans="1:5" ht="16.5" customHeight="1">
      <c r="A413" s="1235" t="b">
        <v>1</v>
      </c>
      <c r="B413" s="1180" t="s">
        <v>4530</v>
      </c>
      <c r="C413" s="1237">
        <v>210225114</v>
      </c>
      <c r="D413" s="1237">
        <v>210230505</v>
      </c>
      <c r="E413" s="1236">
        <v>0.5</v>
      </c>
    </row>
    <row r="414" spans="1:5" ht="16.5" customHeight="1">
      <c r="A414" s="1235" t="b">
        <v>1</v>
      </c>
      <c r="B414" s="1180" t="s">
        <v>4531</v>
      </c>
      <c r="C414" s="1237">
        <v>210225114</v>
      </c>
      <c r="D414" s="1233">
        <v>210230603</v>
      </c>
      <c r="E414" s="1236">
        <v>18</v>
      </c>
    </row>
    <row r="415" spans="1:5" ht="16.5" customHeight="1">
      <c r="A415" s="1235" t="b">
        <v>1</v>
      </c>
      <c r="B415" s="1180" t="s">
        <v>4531</v>
      </c>
      <c r="C415" s="1237">
        <v>210225114</v>
      </c>
      <c r="D415" s="1237">
        <v>210230604</v>
      </c>
      <c r="E415" s="1236">
        <v>9</v>
      </c>
    </row>
    <row r="416" spans="1:5" ht="16.5" customHeight="1">
      <c r="A416" s="1235" t="b">
        <v>1</v>
      </c>
      <c r="B416" s="1180" t="s">
        <v>4531</v>
      </c>
      <c r="C416" s="1237">
        <v>210225114</v>
      </c>
      <c r="D416" s="1237">
        <v>210230605</v>
      </c>
      <c r="E416" s="1236">
        <v>3</v>
      </c>
    </row>
    <row r="417" spans="1:5" ht="16.5" customHeight="1">
      <c r="A417" s="1235" t="b">
        <v>1</v>
      </c>
      <c r="B417" s="1180" t="s">
        <v>4532</v>
      </c>
      <c r="C417" s="1237">
        <v>210225114</v>
      </c>
      <c r="D417" s="1238">
        <v>210235211</v>
      </c>
      <c r="E417" s="1236">
        <v>30</v>
      </c>
    </row>
    <row r="418" spans="1:5" ht="16.5" customHeight="1">
      <c r="A418" s="1235" t="b">
        <v>1</v>
      </c>
      <c r="B418" s="1180" t="s">
        <v>4533</v>
      </c>
      <c r="C418" s="1237">
        <v>210225114</v>
      </c>
      <c r="D418" s="1238">
        <v>210235214</v>
      </c>
      <c r="E418" s="1236">
        <v>2</v>
      </c>
    </row>
    <row r="419" spans="1:5" ht="16.5" customHeight="1">
      <c r="A419" s="1235" t="b">
        <v>1</v>
      </c>
      <c r="B419" s="1180" t="s">
        <v>4534</v>
      </c>
      <c r="C419" s="1237">
        <v>210225114</v>
      </c>
      <c r="D419" s="1238">
        <v>210235215</v>
      </c>
      <c r="E419" s="1236">
        <v>20</v>
      </c>
    </row>
    <row r="420" spans="1:5" ht="16.5" customHeight="1">
      <c r="A420" s="1235" t="b">
        <v>1</v>
      </c>
      <c r="B420" s="1180" t="s">
        <v>4535</v>
      </c>
      <c r="C420" s="1237">
        <v>210225114</v>
      </c>
      <c r="D420" s="1238">
        <v>210235216</v>
      </c>
      <c r="E420" s="1236">
        <v>5</v>
      </c>
    </row>
    <row r="421" spans="1:5" ht="16.5" customHeight="1">
      <c r="A421" s="1232" t="b">
        <v>1</v>
      </c>
      <c r="B421" s="1210" t="s">
        <v>4536</v>
      </c>
      <c r="C421" s="1175">
        <v>210225115</v>
      </c>
      <c r="D421" s="1233">
        <v>210230302</v>
      </c>
      <c r="E421" s="1234">
        <v>5</v>
      </c>
    </row>
    <row r="422" spans="1:5" ht="16.5" customHeight="1">
      <c r="A422" s="1232" t="b">
        <v>1</v>
      </c>
      <c r="B422" s="1210" t="s">
        <v>4536</v>
      </c>
      <c r="C422" s="1221">
        <v>210225115</v>
      </c>
      <c r="D422" s="1241">
        <v>210230303</v>
      </c>
      <c r="E422" s="1234">
        <v>3.5999999999999996</v>
      </c>
    </row>
    <row r="423" spans="1:5" ht="16.5" customHeight="1">
      <c r="A423" s="1232" t="b">
        <v>1</v>
      </c>
      <c r="B423" s="1210" t="s">
        <v>4536</v>
      </c>
      <c r="C423" s="1221">
        <v>210225115</v>
      </c>
      <c r="D423" s="1241">
        <v>210230304</v>
      </c>
      <c r="E423" s="1234">
        <v>1.4000000000000001</v>
      </c>
    </row>
    <row r="424" spans="1:5" ht="16.5" customHeight="1">
      <c r="A424" s="1232" t="b">
        <v>1</v>
      </c>
      <c r="B424" s="1210" t="s">
        <v>4537</v>
      </c>
      <c r="C424" s="1221">
        <v>210225115</v>
      </c>
      <c r="D424" s="1233">
        <v>210230402</v>
      </c>
      <c r="E424" s="1234">
        <v>10</v>
      </c>
    </row>
    <row r="425" spans="1:5" ht="16.5" customHeight="1">
      <c r="A425" s="1232" t="b">
        <v>1</v>
      </c>
      <c r="B425" s="1210" t="s">
        <v>4537</v>
      </c>
      <c r="C425" s="1221">
        <v>210225115</v>
      </c>
      <c r="D425" s="1241">
        <v>210230403</v>
      </c>
      <c r="E425" s="1234">
        <v>7.1999999999999993</v>
      </c>
    </row>
    <row r="426" spans="1:5" ht="16.5" customHeight="1">
      <c r="A426" s="1232" t="b">
        <v>1</v>
      </c>
      <c r="B426" s="1210" t="s">
        <v>4537</v>
      </c>
      <c r="C426" s="1221">
        <v>210225115</v>
      </c>
      <c r="D426" s="1241">
        <v>210230404</v>
      </c>
      <c r="E426" s="1234">
        <v>2.8000000000000003</v>
      </c>
    </row>
    <row r="427" spans="1:5" ht="16.5" customHeight="1">
      <c r="A427" s="1232" t="b">
        <v>1</v>
      </c>
      <c r="B427" s="1210" t="s">
        <v>4538</v>
      </c>
      <c r="C427" s="1221">
        <v>210225115</v>
      </c>
      <c r="D427" s="1233">
        <v>210230502</v>
      </c>
      <c r="E427" s="1234">
        <v>7.5</v>
      </c>
    </row>
    <row r="428" spans="1:5" ht="16.5" customHeight="1">
      <c r="A428" s="1232" t="b">
        <v>1</v>
      </c>
      <c r="B428" s="1210" t="s">
        <v>4538</v>
      </c>
      <c r="C428" s="1221">
        <v>210225115</v>
      </c>
      <c r="D428" s="1241">
        <v>210230503</v>
      </c>
      <c r="E428" s="1234">
        <v>5.3999999999999995</v>
      </c>
    </row>
    <row r="429" spans="1:5" ht="16.5" customHeight="1">
      <c r="A429" s="1232" t="b">
        <v>1</v>
      </c>
      <c r="B429" s="1210" t="s">
        <v>4538</v>
      </c>
      <c r="C429" s="1221">
        <v>210225115</v>
      </c>
      <c r="D429" s="1241">
        <v>210230504</v>
      </c>
      <c r="E429" s="1234">
        <v>2.1</v>
      </c>
    </row>
    <row r="430" spans="1:5" ht="16.5" customHeight="1">
      <c r="A430" s="1232" t="b">
        <v>1</v>
      </c>
      <c r="B430" s="1210" t="s">
        <v>4539</v>
      </c>
      <c r="C430" s="1221">
        <v>210225115</v>
      </c>
      <c r="D430" s="1233">
        <v>210230602</v>
      </c>
      <c r="E430" s="1234">
        <v>7.5</v>
      </c>
    </row>
    <row r="431" spans="1:5" ht="16.5" customHeight="1">
      <c r="A431" s="1232" t="b">
        <v>1</v>
      </c>
      <c r="B431" s="1210" t="s">
        <v>4539</v>
      </c>
      <c r="C431" s="1221">
        <v>210225115</v>
      </c>
      <c r="D431" s="1241">
        <v>210230603</v>
      </c>
      <c r="E431" s="1234">
        <v>5.3999999999999995</v>
      </c>
    </row>
    <row r="432" spans="1:5" ht="16.5" customHeight="1">
      <c r="A432" s="1232" t="b">
        <v>1</v>
      </c>
      <c r="B432" s="1210" t="s">
        <v>4539</v>
      </c>
      <c r="C432" s="1221">
        <v>210225115</v>
      </c>
      <c r="D432" s="1241">
        <v>210230604</v>
      </c>
      <c r="E432" s="1234">
        <v>2.1</v>
      </c>
    </row>
    <row r="433" spans="1:5" ht="16.5" customHeight="1">
      <c r="A433" s="1232" t="b">
        <v>1</v>
      </c>
      <c r="B433" s="1210" t="s">
        <v>4540</v>
      </c>
      <c r="C433" s="1221">
        <v>210225115</v>
      </c>
      <c r="D433" s="1238">
        <v>210235121</v>
      </c>
      <c r="E433" s="1234">
        <v>10</v>
      </c>
    </row>
    <row r="434" spans="1:5" ht="16.5" customHeight="1">
      <c r="A434" s="1232" t="b">
        <v>1</v>
      </c>
      <c r="B434" s="1210" t="s">
        <v>4541</v>
      </c>
      <c r="C434" s="1221">
        <v>210225115</v>
      </c>
      <c r="D434" s="1238">
        <v>210235124</v>
      </c>
      <c r="E434" s="1234">
        <v>5</v>
      </c>
    </row>
    <row r="435" spans="1:5" ht="16.5" customHeight="1">
      <c r="A435" s="1232" t="b">
        <v>1</v>
      </c>
      <c r="B435" s="1210" t="s">
        <v>4542</v>
      </c>
      <c r="C435" s="1221">
        <v>210225115</v>
      </c>
      <c r="D435" s="1238">
        <v>210235125</v>
      </c>
      <c r="E435" s="1234">
        <v>10</v>
      </c>
    </row>
    <row r="436" spans="1:5" ht="16.5" customHeight="1">
      <c r="A436" s="1232" t="b">
        <v>1</v>
      </c>
      <c r="B436" s="1210" t="s">
        <v>4543</v>
      </c>
      <c r="C436" s="1221">
        <v>210225115</v>
      </c>
      <c r="D436" s="1238">
        <v>210235126</v>
      </c>
      <c r="E436" s="1234">
        <v>15</v>
      </c>
    </row>
    <row r="437" spans="1:5" ht="16.5" customHeight="1">
      <c r="A437" s="1235" t="b">
        <v>1</v>
      </c>
      <c r="B437" s="1180" t="s">
        <v>4544</v>
      </c>
      <c r="C437" s="1175">
        <v>210225116</v>
      </c>
      <c r="D437" s="1233">
        <v>210230303</v>
      </c>
      <c r="E437" s="1236">
        <v>1.5</v>
      </c>
    </row>
    <row r="438" spans="1:5" ht="16.5" customHeight="1">
      <c r="A438" s="1235" t="b">
        <v>1</v>
      </c>
      <c r="B438" s="1180" t="s">
        <v>4544</v>
      </c>
      <c r="C438" s="1237">
        <v>210225116</v>
      </c>
      <c r="D438" s="1237">
        <v>210230304</v>
      </c>
      <c r="E438" s="1236">
        <v>1.08</v>
      </c>
    </row>
    <row r="439" spans="1:5" ht="16.5" customHeight="1">
      <c r="A439" s="1235" t="b">
        <v>1</v>
      </c>
      <c r="B439" s="1180" t="s">
        <v>4544</v>
      </c>
      <c r="C439" s="1237">
        <v>210225116</v>
      </c>
      <c r="D439" s="1237">
        <v>210230305</v>
      </c>
      <c r="E439" s="1236">
        <v>0.42000000000000004</v>
      </c>
    </row>
    <row r="440" spans="1:5" ht="16.5" customHeight="1">
      <c r="A440" s="1235" t="b">
        <v>1</v>
      </c>
      <c r="B440" s="1180" t="s">
        <v>4545</v>
      </c>
      <c r="C440" s="1237">
        <v>210225116</v>
      </c>
      <c r="D440" s="1233">
        <v>210230403</v>
      </c>
      <c r="E440" s="1236">
        <v>2.5</v>
      </c>
    </row>
    <row r="441" spans="1:5" ht="16.5" customHeight="1">
      <c r="A441" s="1235" t="b">
        <v>1</v>
      </c>
      <c r="B441" s="1180" t="s">
        <v>4545</v>
      </c>
      <c r="C441" s="1237">
        <v>210225116</v>
      </c>
      <c r="D441" s="1237">
        <v>210230404</v>
      </c>
      <c r="E441" s="1236">
        <v>1.7999999999999998</v>
      </c>
    </row>
    <row r="442" spans="1:5" ht="16.5" customHeight="1">
      <c r="A442" s="1235" t="b">
        <v>1</v>
      </c>
      <c r="B442" s="1180" t="s">
        <v>4545</v>
      </c>
      <c r="C442" s="1237">
        <v>210225116</v>
      </c>
      <c r="D442" s="1237">
        <v>210230405</v>
      </c>
      <c r="E442" s="1236">
        <v>0.70000000000000007</v>
      </c>
    </row>
    <row r="443" spans="1:5" ht="16.5" customHeight="1">
      <c r="A443" s="1235" t="b">
        <v>1</v>
      </c>
      <c r="B443" s="1180" t="s">
        <v>4546</v>
      </c>
      <c r="C443" s="1237">
        <v>210225116</v>
      </c>
      <c r="D443" s="1233">
        <v>210230503</v>
      </c>
      <c r="E443" s="1236">
        <v>2.5</v>
      </c>
    </row>
    <row r="444" spans="1:5" ht="16.5" customHeight="1">
      <c r="A444" s="1235" t="b">
        <v>1</v>
      </c>
      <c r="B444" s="1180" t="s">
        <v>4546</v>
      </c>
      <c r="C444" s="1237">
        <v>210225116</v>
      </c>
      <c r="D444" s="1237">
        <v>210230504</v>
      </c>
      <c r="E444" s="1236">
        <v>1.7999999999999998</v>
      </c>
    </row>
    <row r="445" spans="1:5" ht="16.5" customHeight="1">
      <c r="A445" s="1235" t="b">
        <v>1</v>
      </c>
      <c r="B445" s="1180" t="s">
        <v>4546</v>
      </c>
      <c r="C445" s="1237">
        <v>210225116</v>
      </c>
      <c r="D445" s="1237">
        <v>210230505</v>
      </c>
      <c r="E445" s="1236">
        <v>0.70000000000000007</v>
      </c>
    </row>
    <row r="446" spans="1:5" ht="16.5" customHeight="1">
      <c r="A446" s="1235" t="b">
        <v>1</v>
      </c>
      <c r="B446" s="1180" t="s">
        <v>4547</v>
      </c>
      <c r="C446" s="1237">
        <v>210225116</v>
      </c>
      <c r="D446" s="1233">
        <v>210230603</v>
      </c>
      <c r="E446" s="1236">
        <v>15</v>
      </c>
    </row>
    <row r="447" spans="1:5" ht="16.5" customHeight="1">
      <c r="A447" s="1235" t="b">
        <v>1</v>
      </c>
      <c r="B447" s="1180" t="s">
        <v>4547</v>
      </c>
      <c r="C447" s="1237">
        <v>210225116</v>
      </c>
      <c r="D447" s="1237">
        <v>210230604</v>
      </c>
      <c r="E447" s="1236">
        <v>10.799999999999999</v>
      </c>
    </row>
    <row r="448" spans="1:5" ht="16.5" customHeight="1">
      <c r="A448" s="1235" t="b">
        <v>1</v>
      </c>
      <c r="B448" s="1180" t="s">
        <v>4547</v>
      </c>
      <c r="C448" s="1237">
        <v>210225116</v>
      </c>
      <c r="D448" s="1237">
        <v>210230605</v>
      </c>
      <c r="E448" s="1236">
        <v>4.2</v>
      </c>
    </row>
    <row r="449" spans="1:5" ht="16.5" customHeight="1">
      <c r="A449" s="1235" t="b">
        <v>1</v>
      </c>
      <c r="B449" s="1180" t="s">
        <v>4548</v>
      </c>
      <c r="C449" s="1237">
        <v>210225116</v>
      </c>
      <c r="D449" s="1238">
        <v>210235221</v>
      </c>
      <c r="E449" s="1236">
        <v>30</v>
      </c>
    </row>
    <row r="450" spans="1:5" ht="16.5" customHeight="1">
      <c r="A450" s="1235" t="b">
        <v>1</v>
      </c>
      <c r="B450" s="1180" t="s">
        <v>4549</v>
      </c>
      <c r="C450" s="1237">
        <v>210225116</v>
      </c>
      <c r="D450" s="1238">
        <v>210235224</v>
      </c>
      <c r="E450" s="1236">
        <v>2</v>
      </c>
    </row>
    <row r="451" spans="1:5" ht="16.5" customHeight="1">
      <c r="A451" s="1235" t="b">
        <v>1</v>
      </c>
      <c r="B451" s="1180" t="s">
        <v>4550</v>
      </c>
      <c r="C451" s="1237">
        <v>210225116</v>
      </c>
      <c r="D451" s="1238">
        <v>210235225</v>
      </c>
      <c r="E451" s="1236">
        <v>20</v>
      </c>
    </row>
    <row r="452" spans="1:5" ht="16.5" customHeight="1">
      <c r="A452" s="1235" t="b">
        <v>1</v>
      </c>
      <c r="B452" s="1180" t="s">
        <v>4551</v>
      </c>
      <c r="C452" s="1237">
        <v>210225116</v>
      </c>
      <c r="D452" s="1238">
        <v>210235226</v>
      </c>
      <c r="E452" s="1236">
        <v>5</v>
      </c>
    </row>
    <row r="453" spans="1:5" ht="16.5" customHeight="1">
      <c r="A453" s="1239" t="b">
        <v>1</v>
      </c>
      <c r="B453" s="1204" t="s">
        <v>4552</v>
      </c>
      <c r="C453" s="1175">
        <v>210225117</v>
      </c>
      <c r="D453" s="1233">
        <v>210230302</v>
      </c>
      <c r="E453" s="1240">
        <v>4</v>
      </c>
    </row>
    <row r="454" spans="1:5" ht="16.5" customHeight="1">
      <c r="A454" s="1239" t="b">
        <v>1</v>
      </c>
      <c r="B454" s="1204" t="s">
        <v>4552</v>
      </c>
      <c r="C454" s="1241">
        <v>210225117</v>
      </c>
      <c r="D454" s="1241">
        <v>210230303</v>
      </c>
      <c r="E454" s="1240">
        <v>4.2</v>
      </c>
    </row>
    <row r="455" spans="1:5" ht="16.5" customHeight="1">
      <c r="A455" s="1239" t="b">
        <v>1</v>
      </c>
      <c r="B455" s="1204" t="s">
        <v>4552</v>
      </c>
      <c r="C455" s="1241">
        <v>210225117</v>
      </c>
      <c r="D455" s="1241">
        <v>210230304</v>
      </c>
      <c r="E455" s="1240">
        <v>1.7999999999999998</v>
      </c>
    </row>
    <row r="456" spans="1:5" ht="16.5" customHeight="1">
      <c r="A456" s="1239" t="b">
        <v>1</v>
      </c>
      <c r="B456" s="1204" t="s">
        <v>4553</v>
      </c>
      <c r="C456" s="1241">
        <v>210225117</v>
      </c>
      <c r="D456" s="1233">
        <v>210230402</v>
      </c>
      <c r="E456" s="1240">
        <v>8</v>
      </c>
    </row>
    <row r="457" spans="1:5" ht="16.5" customHeight="1">
      <c r="A457" s="1239" t="b">
        <v>1</v>
      </c>
      <c r="B457" s="1204" t="s">
        <v>4553</v>
      </c>
      <c r="C457" s="1241">
        <v>210225117</v>
      </c>
      <c r="D457" s="1241">
        <v>210230403</v>
      </c>
      <c r="E457" s="1240">
        <v>8.4</v>
      </c>
    </row>
    <row r="458" spans="1:5" ht="16.5" customHeight="1">
      <c r="A458" s="1239" t="b">
        <v>1</v>
      </c>
      <c r="B458" s="1204" t="s">
        <v>4553</v>
      </c>
      <c r="C458" s="1241">
        <v>210225117</v>
      </c>
      <c r="D458" s="1241">
        <v>210230404</v>
      </c>
      <c r="E458" s="1240">
        <v>3.5999999999999996</v>
      </c>
    </row>
    <row r="459" spans="1:5" ht="16.5" customHeight="1">
      <c r="A459" s="1239" t="b">
        <v>1</v>
      </c>
      <c r="B459" s="1204" t="s">
        <v>4554</v>
      </c>
      <c r="C459" s="1241">
        <v>210225117</v>
      </c>
      <c r="D459" s="1233">
        <v>210230502</v>
      </c>
      <c r="E459" s="1240">
        <v>6</v>
      </c>
    </row>
    <row r="460" spans="1:5" ht="16.5" customHeight="1">
      <c r="A460" s="1239" t="b">
        <v>1</v>
      </c>
      <c r="B460" s="1204" t="s">
        <v>4554</v>
      </c>
      <c r="C460" s="1241">
        <v>210225117</v>
      </c>
      <c r="D460" s="1241">
        <v>210230503</v>
      </c>
      <c r="E460" s="1240">
        <v>6.3</v>
      </c>
    </row>
    <row r="461" spans="1:5" ht="16.5" customHeight="1">
      <c r="A461" s="1239" t="b">
        <v>1</v>
      </c>
      <c r="B461" s="1204" t="s">
        <v>4554</v>
      </c>
      <c r="C461" s="1241">
        <v>210225117</v>
      </c>
      <c r="D461" s="1241">
        <v>210230504</v>
      </c>
      <c r="E461" s="1240">
        <v>2.6999999999999997</v>
      </c>
    </row>
    <row r="462" spans="1:5" ht="16.5" customHeight="1">
      <c r="A462" s="1239" t="b">
        <v>1</v>
      </c>
      <c r="B462" s="1204" t="s">
        <v>4555</v>
      </c>
      <c r="C462" s="1241">
        <v>210225117</v>
      </c>
      <c r="D462" s="1233">
        <v>210230602</v>
      </c>
      <c r="E462" s="1240">
        <v>6</v>
      </c>
    </row>
    <row r="463" spans="1:5" ht="16.5" customHeight="1">
      <c r="A463" s="1239" t="b">
        <v>1</v>
      </c>
      <c r="B463" s="1204" t="s">
        <v>4555</v>
      </c>
      <c r="C463" s="1241">
        <v>210225117</v>
      </c>
      <c r="D463" s="1241">
        <v>210230603</v>
      </c>
      <c r="E463" s="1240">
        <v>6.3</v>
      </c>
    </row>
    <row r="464" spans="1:5" ht="16.5" customHeight="1">
      <c r="A464" s="1239" t="b">
        <v>1</v>
      </c>
      <c r="B464" s="1204" t="s">
        <v>4555</v>
      </c>
      <c r="C464" s="1241">
        <v>210225117</v>
      </c>
      <c r="D464" s="1241">
        <v>210230604</v>
      </c>
      <c r="E464" s="1240">
        <v>2.6999999999999997</v>
      </c>
    </row>
    <row r="465" spans="1:5" ht="16.5" customHeight="1">
      <c r="A465" s="1239" t="b">
        <v>1</v>
      </c>
      <c r="B465" s="1204" t="s">
        <v>4556</v>
      </c>
      <c r="C465" s="1241">
        <v>210225117</v>
      </c>
      <c r="D465" s="1238">
        <v>210235131</v>
      </c>
      <c r="E465" s="1240">
        <v>10</v>
      </c>
    </row>
    <row r="466" spans="1:5" ht="16.5" customHeight="1">
      <c r="A466" s="1239" t="b">
        <v>1</v>
      </c>
      <c r="B466" s="1204" t="s">
        <v>4557</v>
      </c>
      <c r="C466" s="1241">
        <v>210225117</v>
      </c>
      <c r="D466" s="1238">
        <v>210235134</v>
      </c>
      <c r="E466" s="1240">
        <v>5</v>
      </c>
    </row>
    <row r="467" spans="1:5" ht="16.5" customHeight="1">
      <c r="A467" s="1239" t="b">
        <v>1</v>
      </c>
      <c r="B467" s="1204" t="s">
        <v>4558</v>
      </c>
      <c r="C467" s="1241">
        <v>210225117</v>
      </c>
      <c r="D467" s="1238">
        <v>210235135</v>
      </c>
      <c r="E467" s="1240">
        <v>10</v>
      </c>
    </row>
    <row r="468" spans="1:5" ht="16.5" customHeight="1">
      <c r="A468" s="1239" t="b">
        <v>1</v>
      </c>
      <c r="B468" s="1204" t="s">
        <v>4559</v>
      </c>
      <c r="C468" s="1241">
        <v>210225117</v>
      </c>
      <c r="D468" s="1238">
        <v>210235136</v>
      </c>
      <c r="E468" s="1240">
        <v>15</v>
      </c>
    </row>
    <row r="469" spans="1:5" ht="16.5" customHeight="1">
      <c r="A469" s="1235" t="b">
        <v>1</v>
      </c>
      <c r="B469" s="1180" t="s">
        <v>4560</v>
      </c>
      <c r="C469" s="1175">
        <v>210225118</v>
      </c>
      <c r="D469" s="1233">
        <v>210230303</v>
      </c>
      <c r="E469" s="1236">
        <v>1.2000000000000002</v>
      </c>
    </row>
    <row r="470" spans="1:5" ht="16.5" customHeight="1">
      <c r="A470" s="1235" t="b">
        <v>1</v>
      </c>
      <c r="B470" s="1180" t="s">
        <v>4560</v>
      </c>
      <c r="C470" s="1237">
        <v>210225118</v>
      </c>
      <c r="D470" s="1237">
        <v>210230304</v>
      </c>
      <c r="E470" s="1236">
        <v>1.26</v>
      </c>
    </row>
    <row r="471" spans="1:5" ht="16.5" customHeight="1">
      <c r="A471" s="1235" t="b">
        <v>1</v>
      </c>
      <c r="B471" s="1180" t="s">
        <v>4560</v>
      </c>
      <c r="C471" s="1237">
        <v>210225118</v>
      </c>
      <c r="D471" s="1237">
        <v>210230305</v>
      </c>
      <c r="E471" s="1236">
        <v>0.54</v>
      </c>
    </row>
    <row r="472" spans="1:5" ht="16.5" customHeight="1">
      <c r="A472" s="1235" t="b">
        <v>1</v>
      </c>
      <c r="B472" s="1180" t="s">
        <v>4561</v>
      </c>
      <c r="C472" s="1237">
        <v>210225118</v>
      </c>
      <c r="D472" s="1233">
        <v>210230403</v>
      </c>
      <c r="E472" s="1236">
        <v>2</v>
      </c>
    </row>
    <row r="473" spans="1:5" ht="16.5" customHeight="1">
      <c r="A473" s="1235" t="b">
        <v>1</v>
      </c>
      <c r="B473" s="1180" t="s">
        <v>4561</v>
      </c>
      <c r="C473" s="1237">
        <v>210225118</v>
      </c>
      <c r="D473" s="1237">
        <v>210230404</v>
      </c>
      <c r="E473" s="1236">
        <v>2.1</v>
      </c>
    </row>
    <row r="474" spans="1:5" ht="16.5" customHeight="1">
      <c r="A474" s="1235" t="b">
        <v>1</v>
      </c>
      <c r="B474" s="1180" t="s">
        <v>4561</v>
      </c>
      <c r="C474" s="1237">
        <v>210225118</v>
      </c>
      <c r="D474" s="1237">
        <v>210230405</v>
      </c>
      <c r="E474" s="1236">
        <v>0.89999999999999991</v>
      </c>
    </row>
    <row r="475" spans="1:5" ht="16.5" customHeight="1">
      <c r="A475" s="1235" t="b">
        <v>1</v>
      </c>
      <c r="B475" s="1180" t="s">
        <v>4562</v>
      </c>
      <c r="C475" s="1237">
        <v>210225118</v>
      </c>
      <c r="D475" s="1233">
        <v>210230503</v>
      </c>
      <c r="E475" s="1236">
        <v>2</v>
      </c>
    </row>
    <row r="476" spans="1:5" ht="16.5" customHeight="1">
      <c r="A476" s="1235" t="b">
        <v>1</v>
      </c>
      <c r="B476" s="1180" t="s">
        <v>4562</v>
      </c>
      <c r="C476" s="1237">
        <v>210225118</v>
      </c>
      <c r="D476" s="1237">
        <v>210230504</v>
      </c>
      <c r="E476" s="1236">
        <v>2.1</v>
      </c>
    </row>
    <row r="477" spans="1:5" ht="16.5" customHeight="1">
      <c r="A477" s="1235" t="b">
        <v>1</v>
      </c>
      <c r="B477" s="1180" t="s">
        <v>4562</v>
      </c>
      <c r="C477" s="1237">
        <v>210225118</v>
      </c>
      <c r="D477" s="1237">
        <v>210230505</v>
      </c>
      <c r="E477" s="1236">
        <v>0.89999999999999991</v>
      </c>
    </row>
    <row r="478" spans="1:5" ht="16.5" customHeight="1">
      <c r="A478" s="1235" t="b">
        <v>1</v>
      </c>
      <c r="B478" s="1180" t="s">
        <v>4563</v>
      </c>
      <c r="C478" s="1237">
        <v>210225118</v>
      </c>
      <c r="D478" s="1233">
        <v>210230603</v>
      </c>
      <c r="E478" s="1236">
        <v>12</v>
      </c>
    </row>
    <row r="479" spans="1:5" ht="16.5" customHeight="1">
      <c r="A479" s="1235" t="b">
        <v>1</v>
      </c>
      <c r="B479" s="1180" t="s">
        <v>4563</v>
      </c>
      <c r="C479" s="1237">
        <v>210225118</v>
      </c>
      <c r="D479" s="1237">
        <v>210230604</v>
      </c>
      <c r="E479" s="1236">
        <v>12.6</v>
      </c>
    </row>
    <row r="480" spans="1:5" ht="16.5" customHeight="1">
      <c r="A480" s="1235" t="b">
        <v>1</v>
      </c>
      <c r="B480" s="1180" t="s">
        <v>4563</v>
      </c>
      <c r="C480" s="1237">
        <v>210225118</v>
      </c>
      <c r="D480" s="1237">
        <v>210230605</v>
      </c>
      <c r="E480" s="1236">
        <v>5.3999999999999995</v>
      </c>
    </row>
    <row r="481" spans="1:5" ht="16.5" customHeight="1">
      <c r="A481" s="1235" t="b">
        <v>1</v>
      </c>
      <c r="B481" s="1180" t="s">
        <v>4564</v>
      </c>
      <c r="C481" s="1237">
        <v>210225118</v>
      </c>
      <c r="D481" s="1238">
        <v>210235231</v>
      </c>
      <c r="E481" s="1236">
        <v>30</v>
      </c>
    </row>
    <row r="482" spans="1:5" ht="16.5" customHeight="1">
      <c r="A482" s="1235" t="b">
        <v>1</v>
      </c>
      <c r="B482" s="1180" t="s">
        <v>4565</v>
      </c>
      <c r="C482" s="1237">
        <v>210225118</v>
      </c>
      <c r="D482" s="1238">
        <v>210235234</v>
      </c>
      <c r="E482" s="1236">
        <v>2</v>
      </c>
    </row>
    <row r="483" spans="1:5" ht="16.5" customHeight="1">
      <c r="A483" s="1235" t="b">
        <v>1</v>
      </c>
      <c r="B483" s="1180" t="s">
        <v>4566</v>
      </c>
      <c r="C483" s="1237">
        <v>210225118</v>
      </c>
      <c r="D483" s="1238">
        <v>210235235</v>
      </c>
      <c r="E483" s="1236">
        <v>20</v>
      </c>
    </row>
    <row r="484" spans="1:5" ht="16.5" customHeight="1">
      <c r="A484" s="1235" t="b">
        <v>1</v>
      </c>
      <c r="B484" s="1180" t="s">
        <v>4567</v>
      </c>
      <c r="C484" s="1237">
        <v>210225118</v>
      </c>
      <c r="D484" s="1238">
        <v>210235236</v>
      </c>
      <c r="E484" s="1236">
        <v>5</v>
      </c>
    </row>
    <row r="485" spans="1:5" ht="16.5" customHeight="1">
      <c r="A485" s="1232" t="b">
        <v>1</v>
      </c>
      <c r="B485" s="1210" t="s">
        <v>4568</v>
      </c>
      <c r="C485" s="1175">
        <v>210225119</v>
      </c>
      <c r="D485" s="1233">
        <v>210230302</v>
      </c>
      <c r="E485" s="1234">
        <v>3</v>
      </c>
    </row>
    <row r="486" spans="1:5" ht="16.5" customHeight="1">
      <c r="A486" s="1232" t="b">
        <v>1</v>
      </c>
      <c r="B486" s="1210" t="s">
        <v>4568</v>
      </c>
      <c r="C486" s="1221">
        <v>210225119</v>
      </c>
      <c r="D486" s="1221">
        <v>210230303</v>
      </c>
      <c r="E486" s="1234">
        <v>4.8</v>
      </c>
    </row>
    <row r="487" spans="1:5" ht="16.5" customHeight="1">
      <c r="A487" s="1232" t="b">
        <v>1</v>
      </c>
      <c r="B487" s="1210" t="s">
        <v>4568</v>
      </c>
      <c r="C487" s="1221">
        <v>210225119</v>
      </c>
      <c r="D487" s="1221">
        <v>210230304</v>
      </c>
      <c r="E487" s="1234">
        <v>2.2000000000000002</v>
      </c>
    </row>
    <row r="488" spans="1:5" ht="16.5" customHeight="1">
      <c r="A488" s="1232" t="b">
        <v>1</v>
      </c>
      <c r="B488" s="1210" t="s">
        <v>4569</v>
      </c>
      <c r="C488" s="1221">
        <v>210225119</v>
      </c>
      <c r="D488" s="1233">
        <v>210230402</v>
      </c>
      <c r="E488" s="1234">
        <v>6</v>
      </c>
    </row>
    <row r="489" spans="1:5" ht="16.5" customHeight="1">
      <c r="A489" s="1232" t="b">
        <v>1</v>
      </c>
      <c r="B489" s="1210" t="s">
        <v>4569</v>
      </c>
      <c r="C489" s="1221">
        <v>210225119</v>
      </c>
      <c r="D489" s="1221">
        <v>210230403</v>
      </c>
      <c r="E489" s="1234">
        <v>9.6</v>
      </c>
    </row>
    <row r="490" spans="1:5" ht="16.5" customHeight="1">
      <c r="A490" s="1232" t="b">
        <v>1</v>
      </c>
      <c r="B490" s="1210" t="s">
        <v>4569</v>
      </c>
      <c r="C490" s="1221">
        <v>210225119</v>
      </c>
      <c r="D490" s="1221">
        <v>210230404</v>
      </c>
      <c r="E490" s="1234">
        <v>4.4000000000000004</v>
      </c>
    </row>
    <row r="491" spans="1:5" ht="16.5" customHeight="1">
      <c r="A491" s="1232" t="b">
        <v>1</v>
      </c>
      <c r="B491" s="1210" t="s">
        <v>4570</v>
      </c>
      <c r="C491" s="1221">
        <v>210225119</v>
      </c>
      <c r="D491" s="1233">
        <v>210230502</v>
      </c>
      <c r="E491" s="1234">
        <v>4.5</v>
      </c>
    </row>
    <row r="492" spans="1:5" ht="16.5" customHeight="1">
      <c r="A492" s="1232" t="b">
        <v>1</v>
      </c>
      <c r="B492" s="1210" t="s">
        <v>4570</v>
      </c>
      <c r="C492" s="1221">
        <v>210225119</v>
      </c>
      <c r="D492" s="1221">
        <v>210230503</v>
      </c>
      <c r="E492" s="1234">
        <v>7.1999999999999993</v>
      </c>
    </row>
    <row r="493" spans="1:5" ht="16.5" customHeight="1">
      <c r="A493" s="1232" t="b">
        <v>1</v>
      </c>
      <c r="B493" s="1210" t="s">
        <v>4570</v>
      </c>
      <c r="C493" s="1221">
        <v>210225119</v>
      </c>
      <c r="D493" s="1221">
        <v>210230504</v>
      </c>
      <c r="E493" s="1234">
        <v>3.3</v>
      </c>
    </row>
    <row r="494" spans="1:5" ht="16.5" customHeight="1">
      <c r="A494" s="1232" t="b">
        <v>1</v>
      </c>
      <c r="B494" s="1210" t="s">
        <v>4571</v>
      </c>
      <c r="C494" s="1221">
        <v>210225119</v>
      </c>
      <c r="D494" s="1233">
        <v>210230602</v>
      </c>
      <c r="E494" s="1234">
        <v>4.5</v>
      </c>
    </row>
    <row r="495" spans="1:5" ht="16.5" customHeight="1">
      <c r="A495" s="1232" t="b">
        <v>1</v>
      </c>
      <c r="B495" s="1210" t="s">
        <v>4571</v>
      </c>
      <c r="C495" s="1221">
        <v>210225119</v>
      </c>
      <c r="D495" s="1221">
        <v>210230603</v>
      </c>
      <c r="E495" s="1234">
        <v>7.1999999999999993</v>
      </c>
    </row>
    <row r="496" spans="1:5" ht="16.5" customHeight="1">
      <c r="A496" s="1232" t="b">
        <v>1</v>
      </c>
      <c r="B496" s="1210" t="s">
        <v>4571</v>
      </c>
      <c r="C496" s="1221">
        <v>210225119</v>
      </c>
      <c r="D496" s="1221">
        <v>210230604</v>
      </c>
      <c r="E496" s="1234">
        <v>3.3</v>
      </c>
    </row>
    <row r="497" spans="1:5" ht="16.5" customHeight="1">
      <c r="A497" s="1232" t="b">
        <v>1</v>
      </c>
      <c r="B497" s="1210" t="s">
        <v>4572</v>
      </c>
      <c r="C497" s="1221">
        <v>210225119</v>
      </c>
      <c r="D497" s="1238">
        <v>210235141</v>
      </c>
      <c r="E497" s="1234">
        <v>10</v>
      </c>
    </row>
    <row r="498" spans="1:5" ht="16.5" customHeight="1">
      <c r="A498" s="1232" t="b">
        <v>1</v>
      </c>
      <c r="B498" s="1210" t="s">
        <v>4573</v>
      </c>
      <c r="C498" s="1221">
        <v>210225119</v>
      </c>
      <c r="D498" s="1238">
        <v>210235144</v>
      </c>
      <c r="E498" s="1234">
        <v>5</v>
      </c>
    </row>
    <row r="499" spans="1:5" ht="16.5" customHeight="1">
      <c r="A499" s="1232" t="b">
        <v>1</v>
      </c>
      <c r="B499" s="1210" t="s">
        <v>4574</v>
      </c>
      <c r="C499" s="1221">
        <v>210225119</v>
      </c>
      <c r="D499" s="1238">
        <v>210235145</v>
      </c>
      <c r="E499" s="1234">
        <v>10</v>
      </c>
    </row>
    <row r="500" spans="1:5" ht="16.5" customHeight="1">
      <c r="A500" s="1232" t="b">
        <v>1</v>
      </c>
      <c r="B500" s="1210" t="s">
        <v>4575</v>
      </c>
      <c r="C500" s="1221">
        <v>210225119</v>
      </c>
      <c r="D500" s="1238">
        <v>210235146</v>
      </c>
      <c r="E500" s="1234">
        <v>15</v>
      </c>
    </row>
    <row r="501" spans="1:5" ht="16.5" customHeight="1">
      <c r="A501" s="1235" t="b">
        <v>1</v>
      </c>
      <c r="B501" s="1180" t="s">
        <v>4576</v>
      </c>
      <c r="C501" s="1175">
        <v>210225120</v>
      </c>
      <c r="D501" s="1233">
        <v>210230303</v>
      </c>
      <c r="E501" s="1236">
        <v>0.89999999999999991</v>
      </c>
    </row>
    <row r="502" spans="1:5" ht="16.5" customHeight="1">
      <c r="A502" s="1235" t="b">
        <v>1</v>
      </c>
      <c r="B502" s="1180" t="s">
        <v>4576</v>
      </c>
      <c r="C502" s="1237">
        <v>210225120</v>
      </c>
      <c r="D502" s="1237">
        <v>210230304</v>
      </c>
      <c r="E502" s="1236">
        <v>1.44</v>
      </c>
    </row>
    <row r="503" spans="1:5" ht="16.5" customHeight="1">
      <c r="A503" s="1235" t="b">
        <v>1</v>
      </c>
      <c r="B503" s="1180" t="s">
        <v>4576</v>
      </c>
      <c r="C503" s="1237">
        <v>210225120</v>
      </c>
      <c r="D503" s="1237">
        <v>210230305</v>
      </c>
      <c r="E503" s="1236">
        <v>0.66</v>
      </c>
    </row>
    <row r="504" spans="1:5" ht="16.5" customHeight="1">
      <c r="A504" s="1235" t="b">
        <v>1</v>
      </c>
      <c r="B504" s="1180" t="s">
        <v>4577</v>
      </c>
      <c r="C504" s="1237">
        <v>210225120</v>
      </c>
      <c r="D504" s="1233">
        <v>210230403</v>
      </c>
      <c r="E504" s="1236">
        <v>1.5</v>
      </c>
    </row>
    <row r="505" spans="1:5" ht="16.5" customHeight="1">
      <c r="A505" s="1235" t="b">
        <v>1</v>
      </c>
      <c r="B505" s="1180" t="s">
        <v>4577</v>
      </c>
      <c r="C505" s="1237">
        <v>210225120</v>
      </c>
      <c r="D505" s="1237">
        <v>210230404</v>
      </c>
      <c r="E505" s="1236">
        <v>2.4</v>
      </c>
    </row>
    <row r="506" spans="1:5" ht="16.5" customHeight="1">
      <c r="A506" s="1235" t="b">
        <v>1</v>
      </c>
      <c r="B506" s="1180" t="s">
        <v>4577</v>
      </c>
      <c r="C506" s="1237">
        <v>210225120</v>
      </c>
      <c r="D506" s="1237">
        <v>210230405</v>
      </c>
      <c r="E506" s="1236">
        <v>1.1000000000000001</v>
      </c>
    </row>
    <row r="507" spans="1:5" ht="16.5" customHeight="1">
      <c r="A507" s="1235" t="b">
        <v>1</v>
      </c>
      <c r="B507" s="1180" t="s">
        <v>4578</v>
      </c>
      <c r="C507" s="1237">
        <v>210225120</v>
      </c>
      <c r="D507" s="1233">
        <v>210230503</v>
      </c>
      <c r="E507" s="1236">
        <v>1.5</v>
      </c>
    </row>
    <row r="508" spans="1:5" ht="16.5" customHeight="1">
      <c r="A508" s="1235" t="b">
        <v>1</v>
      </c>
      <c r="B508" s="1180" t="s">
        <v>4578</v>
      </c>
      <c r="C508" s="1237">
        <v>210225120</v>
      </c>
      <c r="D508" s="1237">
        <v>210230504</v>
      </c>
      <c r="E508" s="1236">
        <v>2.4</v>
      </c>
    </row>
    <row r="509" spans="1:5" ht="16.5" customHeight="1">
      <c r="A509" s="1235" t="b">
        <v>1</v>
      </c>
      <c r="B509" s="1180" t="s">
        <v>4578</v>
      </c>
      <c r="C509" s="1237">
        <v>210225120</v>
      </c>
      <c r="D509" s="1237">
        <v>210230505</v>
      </c>
      <c r="E509" s="1236">
        <v>1.1000000000000001</v>
      </c>
    </row>
    <row r="510" spans="1:5" ht="16.5" customHeight="1">
      <c r="A510" s="1235" t="b">
        <v>1</v>
      </c>
      <c r="B510" s="1180" t="s">
        <v>4579</v>
      </c>
      <c r="C510" s="1237">
        <v>210225120</v>
      </c>
      <c r="D510" s="1233">
        <v>210230603</v>
      </c>
      <c r="E510" s="1236">
        <v>9</v>
      </c>
    </row>
    <row r="511" spans="1:5" ht="16.5" customHeight="1">
      <c r="A511" s="1235" t="b">
        <v>1</v>
      </c>
      <c r="B511" s="1180" t="s">
        <v>4579</v>
      </c>
      <c r="C511" s="1237">
        <v>210225120</v>
      </c>
      <c r="D511" s="1237">
        <v>210230604</v>
      </c>
      <c r="E511" s="1236">
        <v>14.399999999999999</v>
      </c>
    </row>
    <row r="512" spans="1:5" ht="16.5" customHeight="1">
      <c r="A512" s="1235" t="b">
        <v>1</v>
      </c>
      <c r="B512" s="1180" t="s">
        <v>4579</v>
      </c>
      <c r="C512" s="1237">
        <v>210225120</v>
      </c>
      <c r="D512" s="1237">
        <v>210230605</v>
      </c>
      <c r="E512" s="1236">
        <v>6.6</v>
      </c>
    </row>
    <row r="513" spans="1:5" ht="16.5" customHeight="1">
      <c r="A513" s="1235" t="b">
        <v>1</v>
      </c>
      <c r="B513" s="1180" t="s">
        <v>4580</v>
      </c>
      <c r="C513" s="1237">
        <v>210225120</v>
      </c>
      <c r="D513" s="1238">
        <v>210235241</v>
      </c>
      <c r="E513" s="1236">
        <v>30</v>
      </c>
    </row>
    <row r="514" spans="1:5" ht="16.5" customHeight="1">
      <c r="A514" s="1235" t="b">
        <v>1</v>
      </c>
      <c r="B514" s="1180" t="s">
        <v>4581</v>
      </c>
      <c r="C514" s="1237">
        <v>210225120</v>
      </c>
      <c r="D514" s="1238">
        <v>210235244</v>
      </c>
      <c r="E514" s="1236">
        <v>2</v>
      </c>
    </row>
    <row r="515" spans="1:5" ht="16.5" customHeight="1">
      <c r="A515" s="1235" t="b">
        <v>1</v>
      </c>
      <c r="B515" s="1180" t="s">
        <v>4582</v>
      </c>
      <c r="C515" s="1237">
        <v>210225120</v>
      </c>
      <c r="D515" s="1238">
        <v>210235245</v>
      </c>
      <c r="E515" s="1236">
        <v>20</v>
      </c>
    </row>
    <row r="516" spans="1:5" ht="16.5" customHeight="1">
      <c r="A516" s="1235" t="b">
        <v>1</v>
      </c>
      <c r="B516" s="1180" t="s">
        <v>4583</v>
      </c>
      <c r="C516" s="1237">
        <v>210225120</v>
      </c>
      <c r="D516" s="1238">
        <v>210235246</v>
      </c>
      <c r="E516" s="1236">
        <v>5</v>
      </c>
    </row>
    <row r="517" spans="1:5" ht="16.5" customHeight="1">
      <c r="A517" s="1239" t="b">
        <v>1</v>
      </c>
      <c r="B517" s="1204" t="s">
        <v>4584</v>
      </c>
      <c r="C517" s="1175">
        <v>210225121</v>
      </c>
      <c r="D517" s="1233">
        <v>210230302</v>
      </c>
      <c r="E517" s="1240">
        <v>2</v>
      </c>
    </row>
    <row r="518" spans="1:5" ht="16.5" customHeight="1">
      <c r="A518" s="1239" t="b">
        <v>1</v>
      </c>
      <c r="B518" s="1204" t="s">
        <v>4584</v>
      </c>
      <c r="C518" s="1241">
        <v>210225121</v>
      </c>
      <c r="D518" s="1241">
        <v>210230303</v>
      </c>
      <c r="E518" s="1240">
        <v>5.4</v>
      </c>
    </row>
    <row r="519" spans="1:5" ht="16.5" customHeight="1">
      <c r="A519" s="1239" t="b">
        <v>1</v>
      </c>
      <c r="B519" s="1204" t="s">
        <v>4584</v>
      </c>
      <c r="C519" s="1241">
        <v>210225121</v>
      </c>
      <c r="D519" s="1241">
        <v>210230304</v>
      </c>
      <c r="E519" s="1240">
        <v>2.6</v>
      </c>
    </row>
    <row r="520" spans="1:5" ht="16.5" customHeight="1">
      <c r="A520" s="1239" t="b">
        <v>1</v>
      </c>
      <c r="B520" s="1204" t="s">
        <v>4585</v>
      </c>
      <c r="C520" s="1241">
        <v>210225121</v>
      </c>
      <c r="D520" s="1233">
        <v>210230402</v>
      </c>
      <c r="E520" s="1240">
        <v>4</v>
      </c>
    </row>
    <row r="521" spans="1:5" ht="16.5" customHeight="1">
      <c r="A521" s="1239" t="b">
        <v>1</v>
      </c>
      <c r="B521" s="1204" t="s">
        <v>4585</v>
      </c>
      <c r="C521" s="1241">
        <v>210225121</v>
      </c>
      <c r="D521" s="1241">
        <v>210230403</v>
      </c>
      <c r="E521" s="1240">
        <v>10.8</v>
      </c>
    </row>
    <row r="522" spans="1:5" ht="16.5" customHeight="1">
      <c r="A522" s="1239" t="b">
        <v>1</v>
      </c>
      <c r="B522" s="1204" t="s">
        <v>4585</v>
      </c>
      <c r="C522" s="1241">
        <v>210225121</v>
      </c>
      <c r="D522" s="1241">
        <v>210230404</v>
      </c>
      <c r="E522" s="1240">
        <v>5.2</v>
      </c>
    </row>
    <row r="523" spans="1:5" ht="16.5" customHeight="1">
      <c r="A523" s="1239" t="b">
        <v>1</v>
      </c>
      <c r="B523" s="1204" t="s">
        <v>4586</v>
      </c>
      <c r="C523" s="1241">
        <v>210225121</v>
      </c>
      <c r="D523" s="1233">
        <v>210230502</v>
      </c>
      <c r="E523" s="1240">
        <v>3</v>
      </c>
    </row>
    <row r="524" spans="1:5" ht="16.5" customHeight="1">
      <c r="A524" s="1239" t="b">
        <v>1</v>
      </c>
      <c r="B524" s="1204" t="s">
        <v>4586</v>
      </c>
      <c r="C524" s="1241">
        <v>210225121</v>
      </c>
      <c r="D524" s="1241">
        <v>210230503</v>
      </c>
      <c r="E524" s="1240">
        <v>8.1000000000000014</v>
      </c>
    </row>
    <row r="525" spans="1:5" ht="16.5" customHeight="1">
      <c r="A525" s="1239" t="b">
        <v>1</v>
      </c>
      <c r="B525" s="1204" t="s">
        <v>4586</v>
      </c>
      <c r="C525" s="1241">
        <v>210225121</v>
      </c>
      <c r="D525" s="1241">
        <v>210230504</v>
      </c>
      <c r="E525" s="1240">
        <v>3.9000000000000004</v>
      </c>
    </row>
    <row r="526" spans="1:5" ht="16.5" customHeight="1">
      <c r="A526" s="1239" t="b">
        <v>1</v>
      </c>
      <c r="B526" s="1204" t="s">
        <v>4587</v>
      </c>
      <c r="C526" s="1241">
        <v>210225121</v>
      </c>
      <c r="D526" s="1233">
        <v>210230602</v>
      </c>
      <c r="E526" s="1240">
        <v>3</v>
      </c>
    </row>
    <row r="527" spans="1:5" ht="16.5" customHeight="1">
      <c r="A527" s="1239" t="b">
        <v>1</v>
      </c>
      <c r="B527" s="1204" t="s">
        <v>4587</v>
      </c>
      <c r="C527" s="1241">
        <v>210225121</v>
      </c>
      <c r="D527" s="1241">
        <v>210230603</v>
      </c>
      <c r="E527" s="1240">
        <v>8.1000000000000014</v>
      </c>
    </row>
    <row r="528" spans="1:5" ht="16.5" customHeight="1">
      <c r="A528" s="1239" t="b">
        <v>1</v>
      </c>
      <c r="B528" s="1204" t="s">
        <v>4587</v>
      </c>
      <c r="C528" s="1241">
        <v>210225121</v>
      </c>
      <c r="D528" s="1241">
        <v>210230604</v>
      </c>
      <c r="E528" s="1240">
        <v>3.9000000000000004</v>
      </c>
    </row>
    <row r="529" spans="1:5" ht="16.5" customHeight="1">
      <c r="A529" s="1239" t="b">
        <v>1</v>
      </c>
      <c r="B529" s="1204" t="s">
        <v>4588</v>
      </c>
      <c r="C529" s="1241">
        <v>210225121</v>
      </c>
      <c r="D529" s="1238">
        <v>210235151</v>
      </c>
      <c r="E529" s="1240">
        <v>10</v>
      </c>
    </row>
    <row r="530" spans="1:5" ht="16.5" customHeight="1">
      <c r="A530" s="1239" t="b">
        <v>1</v>
      </c>
      <c r="B530" s="1204" t="s">
        <v>4589</v>
      </c>
      <c r="C530" s="1241">
        <v>210225121</v>
      </c>
      <c r="D530" s="1238">
        <v>210235154</v>
      </c>
      <c r="E530" s="1240">
        <v>5</v>
      </c>
    </row>
    <row r="531" spans="1:5" ht="16.5" customHeight="1">
      <c r="A531" s="1239" t="b">
        <v>1</v>
      </c>
      <c r="B531" s="1204" t="s">
        <v>4590</v>
      </c>
      <c r="C531" s="1241">
        <v>210225121</v>
      </c>
      <c r="D531" s="1238">
        <v>210235155</v>
      </c>
      <c r="E531" s="1240">
        <v>10</v>
      </c>
    </row>
    <row r="532" spans="1:5" ht="16.5" customHeight="1">
      <c r="A532" s="1239" t="b">
        <v>1</v>
      </c>
      <c r="B532" s="1204" t="s">
        <v>4591</v>
      </c>
      <c r="C532" s="1241">
        <v>210225121</v>
      </c>
      <c r="D532" s="1238">
        <v>210235156</v>
      </c>
      <c r="E532" s="1240">
        <v>15</v>
      </c>
    </row>
    <row r="533" spans="1:5" ht="16.5" customHeight="1">
      <c r="A533" s="1235" t="b">
        <v>1</v>
      </c>
      <c r="B533" s="1180" t="s">
        <v>4592</v>
      </c>
      <c r="C533" s="1175">
        <v>210225122</v>
      </c>
      <c r="D533" s="1233">
        <v>210230303</v>
      </c>
      <c r="E533" s="1236">
        <v>0.60000000000000009</v>
      </c>
    </row>
    <row r="534" spans="1:5" ht="16.5" customHeight="1">
      <c r="A534" s="1235" t="b">
        <v>1</v>
      </c>
      <c r="B534" s="1180" t="s">
        <v>4592</v>
      </c>
      <c r="C534" s="1237">
        <v>210225122</v>
      </c>
      <c r="D534" s="1237">
        <v>210230304</v>
      </c>
      <c r="E534" s="1236">
        <v>1.62</v>
      </c>
    </row>
    <row r="535" spans="1:5" ht="16.5" customHeight="1">
      <c r="A535" s="1235" t="b">
        <v>1</v>
      </c>
      <c r="B535" s="1180" t="s">
        <v>4592</v>
      </c>
      <c r="C535" s="1237">
        <v>210225122</v>
      </c>
      <c r="D535" s="1237">
        <v>210230305</v>
      </c>
      <c r="E535" s="1236">
        <v>0.78</v>
      </c>
    </row>
    <row r="536" spans="1:5" ht="16.5" customHeight="1">
      <c r="A536" s="1235" t="b">
        <v>1</v>
      </c>
      <c r="B536" s="1180" t="s">
        <v>4593</v>
      </c>
      <c r="C536" s="1237">
        <v>210225122</v>
      </c>
      <c r="D536" s="1233">
        <v>210230403</v>
      </c>
      <c r="E536" s="1236">
        <v>1</v>
      </c>
    </row>
    <row r="537" spans="1:5" ht="16.5" customHeight="1">
      <c r="A537" s="1235" t="b">
        <v>1</v>
      </c>
      <c r="B537" s="1180" t="s">
        <v>4593</v>
      </c>
      <c r="C537" s="1237">
        <v>210225122</v>
      </c>
      <c r="D537" s="1237">
        <v>210230404</v>
      </c>
      <c r="E537" s="1236">
        <v>2.7</v>
      </c>
    </row>
    <row r="538" spans="1:5" ht="16.5" customHeight="1">
      <c r="A538" s="1235" t="b">
        <v>1</v>
      </c>
      <c r="B538" s="1180" t="s">
        <v>4593</v>
      </c>
      <c r="C538" s="1237">
        <v>210225122</v>
      </c>
      <c r="D538" s="1237">
        <v>210230405</v>
      </c>
      <c r="E538" s="1236">
        <v>1.3</v>
      </c>
    </row>
    <row r="539" spans="1:5" ht="16.5" customHeight="1">
      <c r="A539" s="1235" t="b">
        <v>1</v>
      </c>
      <c r="B539" s="1180" t="s">
        <v>4594</v>
      </c>
      <c r="C539" s="1237">
        <v>210225122</v>
      </c>
      <c r="D539" s="1233">
        <v>210230503</v>
      </c>
      <c r="E539" s="1236">
        <v>1</v>
      </c>
    </row>
    <row r="540" spans="1:5" ht="16.5" customHeight="1">
      <c r="A540" s="1235" t="b">
        <v>1</v>
      </c>
      <c r="B540" s="1180" t="s">
        <v>4594</v>
      </c>
      <c r="C540" s="1237">
        <v>210225122</v>
      </c>
      <c r="D540" s="1237">
        <v>210230504</v>
      </c>
      <c r="E540" s="1236">
        <v>2.7</v>
      </c>
    </row>
    <row r="541" spans="1:5" ht="16.5" customHeight="1">
      <c r="A541" s="1235" t="b">
        <v>1</v>
      </c>
      <c r="B541" s="1180" t="s">
        <v>4594</v>
      </c>
      <c r="C541" s="1237">
        <v>210225122</v>
      </c>
      <c r="D541" s="1237">
        <v>210230505</v>
      </c>
      <c r="E541" s="1236">
        <v>1.3</v>
      </c>
    </row>
    <row r="542" spans="1:5" ht="16.5" customHeight="1">
      <c r="A542" s="1235" t="b">
        <v>1</v>
      </c>
      <c r="B542" s="1180" t="s">
        <v>4595</v>
      </c>
      <c r="C542" s="1237">
        <v>210225122</v>
      </c>
      <c r="D542" s="1233">
        <v>210230603</v>
      </c>
      <c r="E542" s="1236">
        <v>6</v>
      </c>
    </row>
    <row r="543" spans="1:5" ht="16.5" customHeight="1">
      <c r="A543" s="1235" t="b">
        <v>1</v>
      </c>
      <c r="B543" s="1180" t="s">
        <v>4595</v>
      </c>
      <c r="C543" s="1237">
        <v>210225122</v>
      </c>
      <c r="D543" s="1237">
        <v>210230604</v>
      </c>
      <c r="E543" s="1236">
        <v>16.200000000000003</v>
      </c>
    </row>
    <row r="544" spans="1:5" ht="16.5" customHeight="1">
      <c r="A544" s="1235" t="b">
        <v>1</v>
      </c>
      <c r="B544" s="1180" t="s">
        <v>4595</v>
      </c>
      <c r="C544" s="1237">
        <v>210225122</v>
      </c>
      <c r="D544" s="1237">
        <v>210230605</v>
      </c>
      <c r="E544" s="1236">
        <v>7.8000000000000007</v>
      </c>
    </row>
    <row r="545" spans="1:5" ht="16.5" customHeight="1">
      <c r="A545" s="1235" t="b">
        <v>1</v>
      </c>
      <c r="B545" s="1180" t="s">
        <v>4596</v>
      </c>
      <c r="C545" s="1237">
        <v>210225122</v>
      </c>
      <c r="D545" s="1238">
        <v>210235251</v>
      </c>
      <c r="E545" s="1236">
        <v>30</v>
      </c>
    </row>
    <row r="546" spans="1:5" ht="16.5" customHeight="1">
      <c r="A546" s="1235" t="b">
        <v>1</v>
      </c>
      <c r="B546" s="1180" t="s">
        <v>4597</v>
      </c>
      <c r="C546" s="1237">
        <v>210225122</v>
      </c>
      <c r="D546" s="1238">
        <v>210235254</v>
      </c>
      <c r="E546" s="1236">
        <v>2</v>
      </c>
    </row>
    <row r="547" spans="1:5" ht="16.5" customHeight="1">
      <c r="A547" s="1235" t="b">
        <v>1</v>
      </c>
      <c r="B547" s="1180" t="s">
        <v>4598</v>
      </c>
      <c r="C547" s="1237">
        <v>210225122</v>
      </c>
      <c r="D547" s="1238">
        <v>210235255</v>
      </c>
      <c r="E547" s="1236">
        <v>20</v>
      </c>
    </row>
    <row r="548" spans="1:5" ht="16.5" customHeight="1">
      <c r="A548" s="1235" t="b">
        <v>1</v>
      </c>
      <c r="B548" s="1180" t="s">
        <v>4599</v>
      </c>
      <c r="C548" s="1237">
        <v>210225122</v>
      </c>
      <c r="D548" s="1238">
        <v>210235256</v>
      </c>
      <c r="E548" s="1236">
        <v>5</v>
      </c>
    </row>
    <row r="549" spans="1:5" ht="16.5" customHeight="1">
      <c r="A549" s="1232" t="b">
        <v>1</v>
      </c>
      <c r="B549" s="1210" t="s">
        <v>4600</v>
      </c>
      <c r="C549" s="1175">
        <v>210225201</v>
      </c>
      <c r="D549" s="1233">
        <v>210230302</v>
      </c>
      <c r="E549" s="1234">
        <v>7</v>
      </c>
    </row>
    <row r="550" spans="1:5" ht="16.5" customHeight="1">
      <c r="A550" s="1232" t="b">
        <v>1</v>
      </c>
      <c r="B550" s="1210" t="s">
        <v>4600</v>
      </c>
      <c r="C550" s="1221">
        <v>210225201</v>
      </c>
      <c r="D550" s="1221">
        <v>210230303</v>
      </c>
      <c r="E550" s="1234">
        <v>2.4</v>
      </c>
    </row>
    <row r="551" spans="1:5" ht="16.5" customHeight="1">
      <c r="A551" s="1232" t="b">
        <v>1</v>
      </c>
      <c r="B551" s="1210" t="s">
        <v>4600</v>
      </c>
      <c r="C551" s="1221">
        <v>210225201</v>
      </c>
      <c r="D551" s="1221">
        <v>210230304</v>
      </c>
      <c r="E551" s="1234">
        <v>0.6</v>
      </c>
    </row>
    <row r="552" spans="1:5" ht="16.5" customHeight="1">
      <c r="A552" s="1232" t="b">
        <v>1</v>
      </c>
      <c r="B552" s="1210" t="s">
        <v>4601</v>
      </c>
      <c r="C552" s="1221">
        <v>210225201</v>
      </c>
      <c r="D552" s="1233">
        <v>210230402</v>
      </c>
      <c r="E552" s="1234">
        <v>14</v>
      </c>
    </row>
    <row r="553" spans="1:5" ht="16.5" customHeight="1">
      <c r="A553" s="1232" t="b">
        <v>1</v>
      </c>
      <c r="B553" s="1210" t="s">
        <v>4601</v>
      </c>
      <c r="C553" s="1221">
        <v>210225201</v>
      </c>
      <c r="D553" s="1221">
        <v>210230403</v>
      </c>
      <c r="E553" s="1234">
        <v>4.8</v>
      </c>
    </row>
    <row r="554" spans="1:5" ht="16.5" customHeight="1">
      <c r="A554" s="1232" t="b">
        <v>1</v>
      </c>
      <c r="B554" s="1210" t="s">
        <v>4601</v>
      </c>
      <c r="C554" s="1221">
        <v>210225201</v>
      </c>
      <c r="D554" s="1221">
        <v>210230404</v>
      </c>
      <c r="E554" s="1234">
        <v>1.2</v>
      </c>
    </row>
    <row r="555" spans="1:5" ht="16.5" customHeight="1">
      <c r="A555" s="1232" t="b">
        <v>1</v>
      </c>
      <c r="B555" s="1210" t="s">
        <v>4602</v>
      </c>
      <c r="C555" s="1221">
        <v>210225201</v>
      </c>
      <c r="D555" s="1233">
        <v>210230502</v>
      </c>
      <c r="E555" s="1234">
        <v>10.5</v>
      </c>
    </row>
    <row r="556" spans="1:5" ht="16.5" customHeight="1">
      <c r="A556" s="1232" t="b">
        <v>1</v>
      </c>
      <c r="B556" s="1210" t="s">
        <v>4602</v>
      </c>
      <c r="C556" s="1221">
        <v>210225201</v>
      </c>
      <c r="D556" s="1221">
        <v>210230503</v>
      </c>
      <c r="E556" s="1234">
        <v>3.5999999999999996</v>
      </c>
    </row>
    <row r="557" spans="1:5" ht="16.5" customHeight="1">
      <c r="A557" s="1232" t="b">
        <v>1</v>
      </c>
      <c r="B557" s="1210" t="s">
        <v>4602</v>
      </c>
      <c r="C557" s="1221">
        <v>210225201</v>
      </c>
      <c r="D557" s="1221">
        <v>210230504</v>
      </c>
      <c r="E557" s="1234">
        <v>0.89999999999999991</v>
      </c>
    </row>
    <row r="558" spans="1:5" ht="16.5" customHeight="1">
      <c r="A558" s="1232" t="b">
        <v>1</v>
      </c>
      <c r="B558" s="1210" t="s">
        <v>4603</v>
      </c>
      <c r="C558" s="1221">
        <v>210225201</v>
      </c>
      <c r="D558" s="1233">
        <v>210230602</v>
      </c>
      <c r="E558" s="1234">
        <v>10.5</v>
      </c>
    </row>
    <row r="559" spans="1:5" ht="16.5" customHeight="1">
      <c r="A559" s="1232" t="b">
        <v>1</v>
      </c>
      <c r="B559" s="1210" t="s">
        <v>4603</v>
      </c>
      <c r="C559" s="1221">
        <v>210225201</v>
      </c>
      <c r="D559" s="1221">
        <v>210230603</v>
      </c>
      <c r="E559" s="1234">
        <v>3.5999999999999996</v>
      </c>
    </row>
    <row r="560" spans="1:5" ht="16.5" customHeight="1">
      <c r="A560" s="1232" t="b">
        <v>1</v>
      </c>
      <c r="B560" s="1210" t="s">
        <v>4603</v>
      </c>
      <c r="C560" s="1221">
        <v>210225201</v>
      </c>
      <c r="D560" s="1221">
        <v>210230604</v>
      </c>
      <c r="E560" s="1234">
        <v>0.89999999999999991</v>
      </c>
    </row>
    <row r="561" spans="1:5" ht="16.5" customHeight="1">
      <c r="A561" s="1232" t="b">
        <v>1</v>
      </c>
      <c r="B561" s="1210" t="s">
        <v>4604</v>
      </c>
      <c r="C561" s="1221">
        <v>210225201</v>
      </c>
      <c r="D561" s="1233">
        <v>210235102</v>
      </c>
      <c r="E561" s="1234">
        <v>10</v>
      </c>
    </row>
    <row r="562" spans="1:5" ht="16.5" customHeight="1">
      <c r="A562" s="1232" t="b">
        <v>1</v>
      </c>
      <c r="B562" s="1210" t="s">
        <v>4605</v>
      </c>
      <c r="C562" s="1221">
        <v>210225201</v>
      </c>
      <c r="D562" s="1233">
        <v>210235104</v>
      </c>
      <c r="E562" s="1234">
        <v>5</v>
      </c>
    </row>
    <row r="563" spans="1:5" ht="16.5" customHeight="1">
      <c r="A563" s="1232" t="b">
        <v>1</v>
      </c>
      <c r="B563" s="1210" t="s">
        <v>4606</v>
      </c>
      <c r="C563" s="1221">
        <v>210225201</v>
      </c>
      <c r="D563" s="1233">
        <v>210235105</v>
      </c>
      <c r="E563" s="1234">
        <v>10</v>
      </c>
    </row>
    <row r="564" spans="1:5" ht="16.5" customHeight="1">
      <c r="A564" s="1232" t="b">
        <v>1</v>
      </c>
      <c r="B564" s="1210" t="s">
        <v>4607</v>
      </c>
      <c r="C564" s="1221">
        <v>210225201</v>
      </c>
      <c r="D564" s="1233">
        <v>210235106</v>
      </c>
      <c r="E564" s="1234">
        <v>15</v>
      </c>
    </row>
    <row r="565" spans="1:5" ht="16.5" customHeight="1">
      <c r="A565" s="1235" t="b">
        <v>1</v>
      </c>
      <c r="B565" s="1180" t="s">
        <v>4608</v>
      </c>
      <c r="C565" s="1175">
        <v>210225202</v>
      </c>
      <c r="D565" s="1233">
        <v>210230303</v>
      </c>
      <c r="E565" s="1236">
        <v>2.0999999999999996</v>
      </c>
    </row>
    <row r="566" spans="1:5" ht="16.5" customHeight="1">
      <c r="A566" s="1235" t="b">
        <v>1</v>
      </c>
      <c r="B566" s="1180" t="s">
        <v>4608</v>
      </c>
      <c r="C566" s="1237">
        <v>210225202</v>
      </c>
      <c r="D566" s="1237">
        <v>210230304</v>
      </c>
      <c r="E566" s="1236">
        <v>0.72</v>
      </c>
    </row>
    <row r="567" spans="1:5" ht="16.5" customHeight="1">
      <c r="A567" s="1235" t="b">
        <v>1</v>
      </c>
      <c r="B567" s="1180" t="s">
        <v>4608</v>
      </c>
      <c r="C567" s="1237">
        <v>210225202</v>
      </c>
      <c r="D567" s="1237">
        <v>210230305</v>
      </c>
      <c r="E567" s="1236">
        <v>0.18</v>
      </c>
    </row>
    <row r="568" spans="1:5" ht="16.5" customHeight="1">
      <c r="A568" s="1235" t="b">
        <v>1</v>
      </c>
      <c r="B568" s="1180" t="s">
        <v>4609</v>
      </c>
      <c r="C568" s="1237">
        <v>210225202</v>
      </c>
      <c r="D568" s="1233">
        <v>210230403</v>
      </c>
      <c r="E568" s="1236">
        <v>3.5</v>
      </c>
    </row>
    <row r="569" spans="1:5" ht="16.5" customHeight="1">
      <c r="A569" s="1235" t="b">
        <v>1</v>
      </c>
      <c r="B569" s="1180" t="s">
        <v>4609</v>
      </c>
      <c r="C569" s="1237">
        <v>210225202</v>
      </c>
      <c r="D569" s="1237">
        <v>210230404</v>
      </c>
      <c r="E569" s="1236">
        <v>1.2</v>
      </c>
    </row>
    <row r="570" spans="1:5" ht="16.5" customHeight="1">
      <c r="A570" s="1235" t="b">
        <v>1</v>
      </c>
      <c r="B570" s="1180" t="s">
        <v>4609</v>
      </c>
      <c r="C570" s="1237">
        <v>210225202</v>
      </c>
      <c r="D570" s="1237">
        <v>210230405</v>
      </c>
      <c r="E570" s="1236">
        <v>0.3</v>
      </c>
    </row>
    <row r="571" spans="1:5" ht="16.5" customHeight="1">
      <c r="A571" s="1235" t="b">
        <v>1</v>
      </c>
      <c r="B571" s="1180" t="s">
        <v>4610</v>
      </c>
      <c r="C571" s="1237">
        <v>210225202</v>
      </c>
      <c r="D571" s="1233">
        <v>210230503</v>
      </c>
      <c r="E571" s="1236">
        <v>3.5</v>
      </c>
    </row>
    <row r="572" spans="1:5" ht="16.5" customHeight="1">
      <c r="A572" s="1235" t="b">
        <v>1</v>
      </c>
      <c r="B572" s="1180" t="s">
        <v>4610</v>
      </c>
      <c r="C572" s="1237">
        <v>210225202</v>
      </c>
      <c r="D572" s="1237">
        <v>210230504</v>
      </c>
      <c r="E572" s="1236">
        <v>1.2</v>
      </c>
    </row>
    <row r="573" spans="1:5" ht="16.5" customHeight="1">
      <c r="A573" s="1235" t="b">
        <v>1</v>
      </c>
      <c r="B573" s="1180" t="s">
        <v>4610</v>
      </c>
      <c r="C573" s="1237">
        <v>210225202</v>
      </c>
      <c r="D573" s="1237">
        <v>210230505</v>
      </c>
      <c r="E573" s="1236">
        <v>0.3</v>
      </c>
    </row>
    <row r="574" spans="1:5" ht="16.5" customHeight="1">
      <c r="A574" s="1235" t="b">
        <v>1</v>
      </c>
      <c r="B574" s="1180" t="s">
        <v>4611</v>
      </c>
      <c r="C574" s="1237">
        <v>210225202</v>
      </c>
      <c r="D574" s="1233">
        <v>210230603</v>
      </c>
      <c r="E574" s="1236">
        <v>21</v>
      </c>
    </row>
    <row r="575" spans="1:5" ht="16.5" customHeight="1">
      <c r="A575" s="1235" t="b">
        <v>1</v>
      </c>
      <c r="B575" s="1180" t="s">
        <v>4611</v>
      </c>
      <c r="C575" s="1237">
        <v>210225202</v>
      </c>
      <c r="D575" s="1237">
        <v>210230604</v>
      </c>
      <c r="E575" s="1236">
        <v>7.1999999999999993</v>
      </c>
    </row>
    <row r="576" spans="1:5" ht="16.5" customHeight="1">
      <c r="A576" s="1235" t="b">
        <v>1</v>
      </c>
      <c r="B576" s="1180" t="s">
        <v>4611</v>
      </c>
      <c r="C576" s="1237">
        <v>210225202</v>
      </c>
      <c r="D576" s="1237">
        <v>210230605</v>
      </c>
      <c r="E576" s="1236">
        <v>1.7999999999999998</v>
      </c>
    </row>
    <row r="577" spans="1:5" ht="16.5" customHeight="1">
      <c r="A577" s="1235" t="b">
        <v>1</v>
      </c>
      <c r="B577" s="1180" t="s">
        <v>4612</v>
      </c>
      <c r="C577" s="1237">
        <v>210225202</v>
      </c>
      <c r="D577" s="1238">
        <v>210235202</v>
      </c>
      <c r="E577" s="1236">
        <v>30</v>
      </c>
    </row>
    <row r="578" spans="1:5" ht="16.5" customHeight="1">
      <c r="A578" s="1235" t="b">
        <v>1</v>
      </c>
      <c r="B578" s="1180" t="s">
        <v>4613</v>
      </c>
      <c r="C578" s="1237">
        <v>210225202</v>
      </c>
      <c r="D578" s="1238">
        <v>210235204</v>
      </c>
      <c r="E578" s="1236">
        <v>2</v>
      </c>
    </row>
    <row r="579" spans="1:5" ht="16.5" customHeight="1">
      <c r="A579" s="1235" t="b">
        <v>1</v>
      </c>
      <c r="B579" s="1180" t="s">
        <v>4614</v>
      </c>
      <c r="C579" s="1237">
        <v>210225202</v>
      </c>
      <c r="D579" s="1238">
        <v>210235205</v>
      </c>
      <c r="E579" s="1236">
        <v>20</v>
      </c>
    </row>
    <row r="580" spans="1:5" ht="16.5" customHeight="1">
      <c r="A580" s="1235" t="b">
        <v>1</v>
      </c>
      <c r="B580" s="1180" t="s">
        <v>4615</v>
      </c>
      <c r="C580" s="1237">
        <v>210225202</v>
      </c>
      <c r="D580" s="1238">
        <v>210235206</v>
      </c>
      <c r="E580" s="1236">
        <v>5</v>
      </c>
    </row>
    <row r="581" spans="1:5" ht="16.5" customHeight="1">
      <c r="A581" s="1239" t="b">
        <v>1</v>
      </c>
      <c r="B581" s="1204" t="s">
        <v>4616</v>
      </c>
      <c r="C581" s="1175">
        <v>210225203</v>
      </c>
      <c r="D581" s="1233">
        <v>210230302</v>
      </c>
      <c r="E581" s="1240">
        <v>6</v>
      </c>
    </row>
    <row r="582" spans="1:5" ht="16.5" customHeight="1">
      <c r="A582" s="1239" t="b">
        <v>1</v>
      </c>
      <c r="B582" s="1204" t="s">
        <v>4616</v>
      </c>
      <c r="C582" s="1241">
        <v>210225203</v>
      </c>
      <c r="D582" s="1241">
        <v>210230303</v>
      </c>
      <c r="E582" s="1240">
        <v>3</v>
      </c>
    </row>
    <row r="583" spans="1:5" ht="16.5" customHeight="1">
      <c r="A583" s="1239" t="b">
        <v>1</v>
      </c>
      <c r="B583" s="1204" t="s">
        <v>4616</v>
      </c>
      <c r="C583" s="1241">
        <v>210225203</v>
      </c>
      <c r="D583" s="1241">
        <v>210230304</v>
      </c>
      <c r="E583" s="1240">
        <v>1</v>
      </c>
    </row>
    <row r="584" spans="1:5" ht="16.5" customHeight="1">
      <c r="A584" s="1239" t="b">
        <v>1</v>
      </c>
      <c r="B584" s="1204" t="s">
        <v>4617</v>
      </c>
      <c r="C584" s="1241">
        <v>210225203</v>
      </c>
      <c r="D584" s="1233">
        <v>210230402</v>
      </c>
      <c r="E584" s="1240">
        <v>12</v>
      </c>
    </row>
    <row r="585" spans="1:5" ht="16.5" customHeight="1">
      <c r="A585" s="1239" t="b">
        <v>1</v>
      </c>
      <c r="B585" s="1204" t="s">
        <v>4617</v>
      </c>
      <c r="C585" s="1241">
        <v>210225203</v>
      </c>
      <c r="D585" s="1241">
        <v>210230403</v>
      </c>
      <c r="E585" s="1240">
        <v>6</v>
      </c>
    </row>
    <row r="586" spans="1:5" ht="16.5" customHeight="1">
      <c r="A586" s="1239" t="b">
        <v>1</v>
      </c>
      <c r="B586" s="1204" t="s">
        <v>4617</v>
      </c>
      <c r="C586" s="1241">
        <v>210225203</v>
      </c>
      <c r="D586" s="1241">
        <v>210230404</v>
      </c>
      <c r="E586" s="1240">
        <v>2</v>
      </c>
    </row>
    <row r="587" spans="1:5" ht="16.5" customHeight="1">
      <c r="A587" s="1239" t="b">
        <v>1</v>
      </c>
      <c r="B587" s="1204" t="s">
        <v>4618</v>
      </c>
      <c r="C587" s="1241">
        <v>210225203</v>
      </c>
      <c r="D587" s="1233">
        <v>210230502</v>
      </c>
      <c r="E587" s="1240">
        <v>9</v>
      </c>
    </row>
    <row r="588" spans="1:5" ht="16.5" customHeight="1">
      <c r="A588" s="1239" t="b">
        <v>1</v>
      </c>
      <c r="B588" s="1204" t="s">
        <v>4618</v>
      </c>
      <c r="C588" s="1241">
        <v>210225203</v>
      </c>
      <c r="D588" s="1241">
        <v>210230503</v>
      </c>
      <c r="E588" s="1240">
        <v>4.5</v>
      </c>
    </row>
    <row r="589" spans="1:5" ht="16.5" customHeight="1">
      <c r="A589" s="1239" t="b">
        <v>1</v>
      </c>
      <c r="B589" s="1204" t="s">
        <v>4618</v>
      </c>
      <c r="C589" s="1241">
        <v>210225203</v>
      </c>
      <c r="D589" s="1241">
        <v>210230504</v>
      </c>
      <c r="E589" s="1240">
        <v>1.5</v>
      </c>
    </row>
    <row r="590" spans="1:5" ht="16.5" customHeight="1">
      <c r="A590" s="1239" t="b">
        <v>1</v>
      </c>
      <c r="B590" s="1204" t="s">
        <v>4619</v>
      </c>
      <c r="C590" s="1241">
        <v>210225203</v>
      </c>
      <c r="D590" s="1233">
        <v>210230602</v>
      </c>
      <c r="E590" s="1240">
        <v>9</v>
      </c>
    </row>
    <row r="591" spans="1:5" ht="16.5" customHeight="1">
      <c r="A591" s="1239" t="b">
        <v>1</v>
      </c>
      <c r="B591" s="1204" t="s">
        <v>4619</v>
      </c>
      <c r="C591" s="1241">
        <v>210225203</v>
      </c>
      <c r="D591" s="1241">
        <v>210230603</v>
      </c>
      <c r="E591" s="1240">
        <v>4.5</v>
      </c>
    </row>
    <row r="592" spans="1:5" ht="16.5" customHeight="1">
      <c r="A592" s="1239" t="b">
        <v>1</v>
      </c>
      <c r="B592" s="1204" t="s">
        <v>4619</v>
      </c>
      <c r="C592" s="1241">
        <v>210225203</v>
      </c>
      <c r="D592" s="1241">
        <v>210230604</v>
      </c>
      <c r="E592" s="1240">
        <v>1.5</v>
      </c>
    </row>
    <row r="593" spans="1:5" ht="16.5" customHeight="1">
      <c r="A593" s="1239" t="b">
        <v>1</v>
      </c>
      <c r="B593" s="1204" t="s">
        <v>4620</v>
      </c>
      <c r="C593" s="1241">
        <v>210225203</v>
      </c>
      <c r="D593" s="1238">
        <v>210235112</v>
      </c>
      <c r="E593" s="1240">
        <v>10</v>
      </c>
    </row>
    <row r="594" spans="1:5" ht="16.5" customHeight="1">
      <c r="A594" s="1239" t="b">
        <v>1</v>
      </c>
      <c r="B594" s="1204" t="s">
        <v>4621</v>
      </c>
      <c r="C594" s="1241">
        <v>210225203</v>
      </c>
      <c r="D594" s="1238">
        <v>210235114</v>
      </c>
      <c r="E594" s="1240">
        <v>5</v>
      </c>
    </row>
    <row r="595" spans="1:5" ht="16.5" customHeight="1">
      <c r="A595" s="1239" t="b">
        <v>1</v>
      </c>
      <c r="B595" s="1204" t="s">
        <v>4622</v>
      </c>
      <c r="C595" s="1241">
        <v>210225203</v>
      </c>
      <c r="D595" s="1238">
        <v>210235115</v>
      </c>
      <c r="E595" s="1240">
        <v>10</v>
      </c>
    </row>
    <row r="596" spans="1:5" ht="16.5" customHeight="1">
      <c r="A596" s="1239" t="b">
        <v>1</v>
      </c>
      <c r="B596" s="1204" t="s">
        <v>4623</v>
      </c>
      <c r="C596" s="1241">
        <v>210225203</v>
      </c>
      <c r="D596" s="1238">
        <v>210235116</v>
      </c>
      <c r="E596" s="1240">
        <v>15</v>
      </c>
    </row>
    <row r="597" spans="1:5" ht="16.5" customHeight="1">
      <c r="A597" s="1235" t="b">
        <v>1</v>
      </c>
      <c r="B597" s="1180" t="s">
        <v>4624</v>
      </c>
      <c r="C597" s="1175">
        <v>210225204</v>
      </c>
      <c r="D597" s="1233">
        <v>210230303</v>
      </c>
      <c r="E597" s="1236">
        <v>1.7999999999999998</v>
      </c>
    </row>
    <row r="598" spans="1:5" ht="16.5" customHeight="1">
      <c r="A598" s="1235" t="b">
        <v>1</v>
      </c>
      <c r="B598" s="1180" t="s">
        <v>4624</v>
      </c>
      <c r="C598" s="1237">
        <v>210225204</v>
      </c>
      <c r="D598" s="1237">
        <v>210230304</v>
      </c>
      <c r="E598" s="1236">
        <v>0.89999999999999991</v>
      </c>
    </row>
    <row r="599" spans="1:5" ht="16.5" customHeight="1">
      <c r="A599" s="1235" t="b">
        <v>1</v>
      </c>
      <c r="B599" s="1180" t="s">
        <v>4624</v>
      </c>
      <c r="C599" s="1237">
        <v>210225204</v>
      </c>
      <c r="D599" s="1237">
        <v>210230305</v>
      </c>
      <c r="E599" s="1236">
        <v>0.30000000000000004</v>
      </c>
    </row>
    <row r="600" spans="1:5" ht="16.5" customHeight="1">
      <c r="A600" s="1235" t="b">
        <v>1</v>
      </c>
      <c r="B600" s="1180" t="s">
        <v>4625</v>
      </c>
      <c r="C600" s="1237">
        <v>210225204</v>
      </c>
      <c r="D600" s="1233">
        <v>210230403</v>
      </c>
      <c r="E600" s="1236">
        <v>3</v>
      </c>
    </row>
    <row r="601" spans="1:5" ht="16.5" customHeight="1">
      <c r="A601" s="1235" t="b">
        <v>1</v>
      </c>
      <c r="B601" s="1180" t="s">
        <v>4625</v>
      </c>
      <c r="C601" s="1237">
        <v>210225204</v>
      </c>
      <c r="D601" s="1237">
        <v>210230404</v>
      </c>
      <c r="E601" s="1236">
        <v>1.5</v>
      </c>
    </row>
    <row r="602" spans="1:5" ht="16.5" customHeight="1">
      <c r="A602" s="1235" t="b">
        <v>1</v>
      </c>
      <c r="B602" s="1180" t="s">
        <v>4625</v>
      </c>
      <c r="C602" s="1237">
        <v>210225204</v>
      </c>
      <c r="D602" s="1237">
        <v>210230405</v>
      </c>
      <c r="E602" s="1236">
        <v>0.5</v>
      </c>
    </row>
    <row r="603" spans="1:5" ht="16.5" customHeight="1">
      <c r="A603" s="1235" t="b">
        <v>1</v>
      </c>
      <c r="B603" s="1180" t="s">
        <v>4626</v>
      </c>
      <c r="C603" s="1237">
        <v>210225204</v>
      </c>
      <c r="D603" s="1233">
        <v>210230503</v>
      </c>
      <c r="E603" s="1236">
        <v>3</v>
      </c>
    </row>
    <row r="604" spans="1:5" ht="16.5" customHeight="1">
      <c r="A604" s="1235" t="b">
        <v>1</v>
      </c>
      <c r="B604" s="1180" t="s">
        <v>4626</v>
      </c>
      <c r="C604" s="1237">
        <v>210225204</v>
      </c>
      <c r="D604" s="1237">
        <v>210230504</v>
      </c>
      <c r="E604" s="1236">
        <v>1.5</v>
      </c>
    </row>
    <row r="605" spans="1:5" ht="16.5" customHeight="1">
      <c r="A605" s="1235" t="b">
        <v>1</v>
      </c>
      <c r="B605" s="1180" t="s">
        <v>4626</v>
      </c>
      <c r="C605" s="1237">
        <v>210225204</v>
      </c>
      <c r="D605" s="1237">
        <v>210230505</v>
      </c>
      <c r="E605" s="1236">
        <v>0.5</v>
      </c>
    </row>
    <row r="606" spans="1:5" ht="16.5" customHeight="1">
      <c r="A606" s="1235" t="b">
        <v>1</v>
      </c>
      <c r="B606" s="1180" t="s">
        <v>4627</v>
      </c>
      <c r="C606" s="1237">
        <v>210225204</v>
      </c>
      <c r="D606" s="1233">
        <v>210230603</v>
      </c>
      <c r="E606" s="1236">
        <v>18</v>
      </c>
    </row>
    <row r="607" spans="1:5" ht="16.5" customHeight="1">
      <c r="A607" s="1235" t="b">
        <v>1</v>
      </c>
      <c r="B607" s="1180" t="s">
        <v>4627</v>
      </c>
      <c r="C607" s="1237">
        <v>210225204</v>
      </c>
      <c r="D607" s="1237">
        <v>210230604</v>
      </c>
      <c r="E607" s="1236">
        <v>9</v>
      </c>
    </row>
    <row r="608" spans="1:5" ht="16.5" customHeight="1">
      <c r="A608" s="1235" t="b">
        <v>1</v>
      </c>
      <c r="B608" s="1180" t="s">
        <v>4627</v>
      </c>
      <c r="C608" s="1237">
        <v>210225204</v>
      </c>
      <c r="D608" s="1237">
        <v>210230605</v>
      </c>
      <c r="E608" s="1236">
        <v>3</v>
      </c>
    </row>
    <row r="609" spans="1:5" ht="16.5" customHeight="1">
      <c r="A609" s="1235" t="b">
        <v>1</v>
      </c>
      <c r="B609" s="1180" t="s">
        <v>4628</v>
      </c>
      <c r="C609" s="1237">
        <v>210225204</v>
      </c>
      <c r="D609" s="1238">
        <v>210235212</v>
      </c>
      <c r="E609" s="1236">
        <v>30</v>
      </c>
    </row>
    <row r="610" spans="1:5" ht="16.5" customHeight="1">
      <c r="A610" s="1235" t="b">
        <v>1</v>
      </c>
      <c r="B610" s="1180" t="s">
        <v>4629</v>
      </c>
      <c r="C610" s="1237">
        <v>210225204</v>
      </c>
      <c r="D610" s="1238">
        <v>210235214</v>
      </c>
      <c r="E610" s="1236">
        <v>2</v>
      </c>
    </row>
    <row r="611" spans="1:5" ht="16.5" customHeight="1">
      <c r="A611" s="1235" t="b">
        <v>1</v>
      </c>
      <c r="B611" s="1180" t="s">
        <v>4630</v>
      </c>
      <c r="C611" s="1237">
        <v>210225204</v>
      </c>
      <c r="D611" s="1238">
        <v>210235215</v>
      </c>
      <c r="E611" s="1236">
        <v>20</v>
      </c>
    </row>
    <row r="612" spans="1:5" ht="16.5" customHeight="1">
      <c r="A612" s="1235" t="b">
        <v>1</v>
      </c>
      <c r="B612" s="1180" t="s">
        <v>4631</v>
      </c>
      <c r="C612" s="1237">
        <v>210225204</v>
      </c>
      <c r="D612" s="1238">
        <v>210235216</v>
      </c>
      <c r="E612" s="1236">
        <v>5</v>
      </c>
    </row>
    <row r="613" spans="1:5" ht="16.5" customHeight="1">
      <c r="A613" s="1232" t="b">
        <v>1</v>
      </c>
      <c r="B613" s="1210" t="s">
        <v>4632</v>
      </c>
      <c r="C613" s="1175">
        <v>210225205</v>
      </c>
      <c r="D613" s="1233">
        <v>210230302</v>
      </c>
      <c r="E613" s="1234">
        <v>5</v>
      </c>
    </row>
    <row r="614" spans="1:5" ht="16.5" customHeight="1">
      <c r="A614" s="1232" t="b">
        <v>1</v>
      </c>
      <c r="B614" s="1210" t="s">
        <v>4632</v>
      </c>
      <c r="C614" s="1221">
        <v>210225205</v>
      </c>
      <c r="D614" s="1241">
        <v>210230303</v>
      </c>
      <c r="E614" s="1234">
        <v>3.5999999999999996</v>
      </c>
    </row>
    <row r="615" spans="1:5" ht="16.5" customHeight="1">
      <c r="A615" s="1232" t="b">
        <v>1</v>
      </c>
      <c r="B615" s="1210" t="s">
        <v>4632</v>
      </c>
      <c r="C615" s="1221">
        <v>210225205</v>
      </c>
      <c r="D615" s="1241">
        <v>210230304</v>
      </c>
      <c r="E615" s="1234">
        <v>1.4000000000000001</v>
      </c>
    </row>
    <row r="616" spans="1:5" ht="16.5" customHeight="1">
      <c r="A616" s="1232" t="b">
        <v>1</v>
      </c>
      <c r="B616" s="1210" t="s">
        <v>4633</v>
      </c>
      <c r="C616" s="1221">
        <v>210225205</v>
      </c>
      <c r="D616" s="1233">
        <v>210230402</v>
      </c>
      <c r="E616" s="1234">
        <v>10</v>
      </c>
    </row>
    <row r="617" spans="1:5" ht="16.5" customHeight="1">
      <c r="A617" s="1232" t="b">
        <v>1</v>
      </c>
      <c r="B617" s="1210" t="s">
        <v>4633</v>
      </c>
      <c r="C617" s="1221">
        <v>210225205</v>
      </c>
      <c r="D617" s="1241">
        <v>210230403</v>
      </c>
      <c r="E617" s="1234">
        <v>7.1999999999999993</v>
      </c>
    </row>
    <row r="618" spans="1:5" ht="16.5" customHeight="1">
      <c r="A618" s="1232" t="b">
        <v>1</v>
      </c>
      <c r="B618" s="1210" t="s">
        <v>4633</v>
      </c>
      <c r="C618" s="1221">
        <v>210225205</v>
      </c>
      <c r="D618" s="1241">
        <v>210230404</v>
      </c>
      <c r="E618" s="1234">
        <v>2.8000000000000003</v>
      </c>
    </row>
    <row r="619" spans="1:5" ht="16.5" customHeight="1">
      <c r="A619" s="1232" t="b">
        <v>1</v>
      </c>
      <c r="B619" s="1210" t="s">
        <v>4634</v>
      </c>
      <c r="C619" s="1221">
        <v>210225205</v>
      </c>
      <c r="D619" s="1233">
        <v>210230502</v>
      </c>
      <c r="E619" s="1234">
        <v>7.5</v>
      </c>
    </row>
    <row r="620" spans="1:5" ht="16.5" customHeight="1">
      <c r="A620" s="1232" t="b">
        <v>1</v>
      </c>
      <c r="B620" s="1210" t="s">
        <v>4634</v>
      </c>
      <c r="C620" s="1221">
        <v>210225205</v>
      </c>
      <c r="D620" s="1241">
        <v>210230503</v>
      </c>
      <c r="E620" s="1234">
        <v>5.3999999999999995</v>
      </c>
    </row>
    <row r="621" spans="1:5" ht="16.5" customHeight="1">
      <c r="A621" s="1232" t="b">
        <v>1</v>
      </c>
      <c r="B621" s="1210" t="s">
        <v>4634</v>
      </c>
      <c r="C621" s="1221">
        <v>210225205</v>
      </c>
      <c r="D621" s="1241">
        <v>210230504</v>
      </c>
      <c r="E621" s="1234">
        <v>2.1</v>
      </c>
    </row>
    <row r="622" spans="1:5" ht="16.5" customHeight="1">
      <c r="A622" s="1232" t="b">
        <v>1</v>
      </c>
      <c r="B622" s="1210" t="s">
        <v>4635</v>
      </c>
      <c r="C622" s="1221">
        <v>210225205</v>
      </c>
      <c r="D622" s="1233">
        <v>210230602</v>
      </c>
      <c r="E622" s="1234">
        <v>7.5</v>
      </c>
    </row>
    <row r="623" spans="1:5" ht="16.5" customHeight="1">
      <c r="A623" s="1232" t="b">
        <v>1</v>
      </c>
      <c r="B623" s="1210" t="s">
        <v>4635</v>
      </c>
      <c r="C623" s="1221">
        <v>210225205</v>
      </c>
      <c r="D623" s="1241">
        <v>210230603</v>
      </c>
      <c r="E623" s="1234">
        <v>5.3999999999999995</v>
      </c>
    </row>
    <row r="624" spans="1:5" ht="16.5" customHeight="1">
      <c r="A624" s="1232" t="b">
        <v>1</v>
      </c>
      <c r="B624" s="1210" t="s">
        <v>4635</v>
      </c>
      <c r="C624" s="1221">
        <v>210225205</v>
      </c>
      <c r="D624" s="1241">
        <v>210230604</v>
      </c>
      <c r="E624" s="1234">
        <v>2.1</v>
      </c>
    </row>
    <row r="625" spans="1:5" ht="16.5" customHeight="1">
      <c r="A625" s="1232" t="b">
        <v>1</v>
      </c>
      <c r="B625" s="1210" t="s">
        <v>4636</v>
      </c>
      <c r="C625" s="1221">
        <v>210225205</v>
      </c>
      <c r="D625" s="1238">
        <v>210235122</v>
      </c>
      <c r="E625" s="1234">
        <v>10</v>
      </c>
    </row>
    <row r="626" spans="1:5" ht="16.5" customHeight="1">
      <c r="A626" s="1232" t="b">
        <v>1</v>
      </c>
      <c r="B626" s="1210" t="s">
        <v>4637</v>
      </c>
      <c r="C626" s="1221">
        <v>210225205</v>
      </c>
      <c r="D626" s="1238">
        <v>210235124</v>
      </c>
      <c r="E626" s="1234">
        <v>5</v>
      </c>
    </row>
    <row r="627" spans="1:5" ht="16.5" customHeight="1">
      <c r="A627" s="1232" t="b">
        <v>1</v>
      </c>
      <c r="B627" s="1210" t="s">
        <v>4638</v>
      </c>
      <c r="C627" s="1221">
        <v>210225205</v>
      </c>
      <c r="D627" s="1238">
        <v>210235125</v>
      </c>
      <c r="E627" s="1234">
        <v>10</v>
      </c>
    </row>
    <row r="628" spans="1:5" ht="16.5" customHeight="1">
      <c r="A628" s="1232" t="b">
        <v>1</v>
      </c>
      <c r="B628" s="1210" t="s">
        <v>4639</v>
      </c>
      <c r="C628" s="1221">
        <v>210225205</v>
      </c>
      <c r="D628" s="1238">
        <v>210235126</v>
      </c>
      <c r="E628" s="1234">
        <v>15</v>
      </c>
    </row>
    <row r="629" spans="1:5" ht="16.5" customHeight="1">
      <c r="A629" s="1235" t="b">
        <v>1</v>
      </c>
      <c r="B629" s="1180" t="s">
        <v>4640</v>
      </c>
      <c r="C629" s="1175">
        <v>210225206</v>
      </c>
      <c r="D629" s="1233">
        <v>210230303</v>
      </c>
      <c r="E629" s="1236">
        <v>1.5</v>
      </c>
    </row>
    <row r="630" spans="1:5" ht="16.5" customHeight="1">
      <c r="A630" s="1235" t="b">
        <v>1</v>
      </c>
      <c r="B630" s="1180" t="s">
        <v>4640</v>
      </c>
      <c r="C630" s="1237">
        <v>210225206</v>
      </c>
      <c r="D630" s="1237">
        <v>210230304</v>
      </c>
      <c r="E630" s="1236">
        <v>1.08</v>
      </c>
    </row>
    <row r="631" spans="1:5" ht="16.5" customHeight="1">
      <c r="A631" s="1235" t="b">
        <v>1</v>
      </c>
      <c r="B631" s="1180" t="s">
        <v>4640</v>
      </c>
      <c r="C631" s="1237">
        <v>210225206</v>
      </c>
      <c r="D631" s="1237">
        <v>210230305</v>
      </c>
      <c r="E631" s="1236">
        <v>0.42000000000000004</v>
      </c>
    </row>
    <row r="632" spans="1:5" ht="16.5" customHeight="1">
      <c r="A632" s="1235" t="b">
        <v>1</v>
      </c>
      <c r="B632" s="1180" t="s">
        <v>4641</v>
      </c>
      <c r="C632" s="1237">
        <v>210225206</v>
      </c>
      <c r="D632" s="1233">
        <v>210230403</v>
      </c>
      <c r="E632" s="1236">
        <v>2.5</v>
      </c>
    </row>
    <row r="633" spans="1:5" ht="16.5" customHeight="1">
      <c r="A633" s="1235" t="b">
        <v>1</v>
      </c>
      <c r="B633" s="1180" t="s">
        <v>4641</v>
      </c>
      <c r="C633" s="1237">
        <v>210225206</v>
      </c>
      <c r="D633" s="1237">
        <v>210230404</v>
      </c>
      <c r="E633" s="1236">
        <v>1.7999999999999998</v>
      </c>
    </row>
    <row r="634" spans="1:5" ht="16.5" customHeight="1">
      <c r="A634" s="1235" t="b">
        <v>1</v>
      </c>
      <c r="B634" s="1180" t="s">
        <v>4641</v>
      </c>
      <c r="C634" s="1237">
        <v>210225206</v>
      </c>
      <c r="D634" s="1237">
        <v>210230405</v>
      </c>
      <c r="E634" s="1236">
        <v>0.70000000000000007</v>
      </c>
    </row>
    <row r="635" spans="1:5" ht="16.5" customHeight="1">
      <c r="A635" s="1235" t="b">
        <v>1</v>
      </c>
      <c r="B635" s="1180" t="s">
        <v>4642</v>
      </c>
      <c r="C635" s="1237">
        <v>210225206</v>
      </c>
      <c r="D635" s="1233">
        <v>210230503</v>
      </c>
      <c r="E635" s="1236">
        <v>2.5</v>
      </c>
    </row>
    <row r="636" spans="1:5" ht="16.5" customHeight="1">
      <c r="A636" s="1235" t="b">
        <v>1</v>
      </c>
      <c r="B636" s="1180" t="s">
        <v>4642</v>
      </c>
      <c r="C636" s="1237">
        <v>210225206</v>
      </c>
      <c r="D636" s="1237">
        <v>210230504</v>
      </c>
      <c r="E636" s="1236">
        <v>1.7999999999999998</v>
      </c>
    </row>
    <row r="637" spans="1:5" ht="16.5" customHeight="1">
      <c r="A637" s="1235" t="b">
        <v>1</v>
      </c>
      <c r="B637" s="1180" t="s">
        <v>4642</v>
      </c>
      <c r="C637" s="1237">
        <v>210225206</v>
      </c>
      <c r="D637" s="1237">
        <v>210230505</v>
      </c>
      <c r="E637" s="1236">
        <v>0.70000000000000007</v>
      </c>
    </row>
    <row r="638" spans="1:5" ht="16.5" customHeight="1">
      <c r="A638" s="1235" t="b">
        <v>1</v>
      </c>
      <c r="B638" s="1180" t="s">
        <v>4643</v>
      </c>
      <c r="C638" s="1237">
        <v>210225206</v>
      </c>
      <c r="D638" s="1233">
        <v>210230603</v>
      </c>
      <c r="E638" s="1236">
        <v>15</v>
      </c>
    </row>
    <row r="639" spans="1:5" ht="16.5" customHeight="1">
      <c r="A639" s="1235" t="b">
        <v>1</v>
      </c>
      <c r="B639" s="1180" t="s">
        <v>4643</v>
      </c>
      <c r="C639" s="1237">
        <v>210225206</v>
      </c>
      <c r="D639" s="1237">
        <v>210230604</v>
      </c>
      <c r="E639" s="1236">
        <v>10.799999999999999</v>
      </c>
    </row>
    <row r="640" spans="1:5" ht="16.5" customHeight="1">
      <c r="A640" s="1235" t="b">
        <v>1</v>
      </c>
      <c r="B640" s="1180" t="s">
        <v>4643</v>
      </c>
      <c r="C640" s="1237">
        <v>210225206</v>
      </c>
      <c r="D640" s="1237">
        <v>210230605</v>
      </c>
      <c r="E640" s="1236">
        <v>4.2</v>
      </c>
    </row>
    <row r="641" spans="1:5" ht="16.5" customHeight="1">
      <c r="A641" s="1235" t="b">
        <v>1</v>
      </c>
      <c r="B641" s="1180" t="s">
        <v>4644</v>
      </c>
      <c r="C641" s="1237">
        <v>210225206</v>
      </c>
      <c r="D641" s="1238">
        <v>210235222</v>
      </c>
      <c r="E641" s="1236">
        <v>30</v>
      </c>
    </row>
    <row r="642" spans="1:5" ht="16.5" customHeight="1">
      <c r="A642" s="1235" t="b">
        <v>1</v>
      </c>
      <c r="B642" s="1180" t="s">
        <v>4645</v>
      </c>
      <c r="C642" s="1237">
        <v>210225206</v>
      </c>
      <c r="D642" s="1238">
        <v>210235224</v>
      </c>
      <c r="E642" s="1236">
        <v>2</v>
      </c>
    </row>
    <row r="643" spans="1:5" ht="16.5" customHeight="1">
      <c r="A643" s="1235" t="b">
        <v>1</v>
      </c>
      <c r="B643" s="1180" t="s">
        <v>4646</v>
      </c>
      <c r="C643" s="1237">
        <v>210225206</v>
      </c>
      <c r="D643" s="1238">
        <v>210235225</v>
      </c>
      <c r="E643" s="1236">
        <v>20</v>
      </c>
    </row>
    <row r="644" spans="1:5" ht="16.5" customHeight="1">
      <c r="A644" s="1235" t="b">
        <v>1</v>
      </c>
      <c r="B644" s="1180" t="s">
        <v>4647</v>
      </c>
      <c r="C644" s="1237">
        <v>210225206</v>
      </c>
      <c r="D644" s="1238">
        <v>210235226</v>
      </c>
      <c r="E644" s="1236">
        <v>5</v>
      </c>
    </row>
    <row r="645" spans="1:5" ht="16.5" customHeight="1">
      <c r="A645" s="1239" t="b">
        <v>1</v>
      </c>
      <c r="B645" s="1204" t="s">
        <v>4648</v>
      </c>
      <c r="C645" s="1175">
        <v>210225206</v>
      </c>
      <c r="D645" s="1233">
        <v>210230302</v>
      </c>
      <c r="E645" s="1240">
        <v>4</v>
      </c>
    </row>
    <row r="646" spans="1:5" ht="16.5" customHeight="1">
      <c r="A646" s="1239" t="b">
        <v>1</v>
      </c>
      <c r="B646" s="1204" t="s">
        <v>4648</v>
      </c>
      <c r="C646" s="1241">
        <v>210225206</v>
      </c>
      <c r="D646" s="1241">
        <v>210230303</v>
      </c>
      <c r="E646" s="1240">
        <v>4.2</v>
      </c>
    </row>
    <row r="647" spans="1:5" ht="16.5" customHeight="1">
      <c r="A647" s="1239" t="b">
        <v>1</v>
      </c>
      <c r="B647" s="1204" t="s">
        <v>4648</v>
      </c>
      <c r="C647" s="1241">
        <v>210225206</v>
      </c>
      <c r="D647" s="1241">
        <v>210230304</v>
      </c>
      <c r="E647" s="1240">
        <v>1.7999999999999998</v>
      </c>
    </row>
    <row r="648" spans="1:5" ht="16.5" customHeight="1">
      <c r="A648" s="1239" t="b">
        <v>1</v>
      </c>
      <c r="B648" s="1204" t="s">
        <v>4649</v>
      </c>
      <c r="C648" s="1241">
        <v>210225206</v>
      </c>
      <c r="D648" s="1233">
        <v>210230402</v>
      </c>
      <c r="E648" s="1240">
        <v>8</v>
      </c>
    </row>
    <row r="649" spans="1:5" ht="16.5" customHeight="1">
      <c r="A649" s="1239" t="b">
        <v>1</v>
      </c>
      <c r="B649" s="1204" t="s">
        <v>4649</v>
      </c>
      <c r="C649" s="1241">
        <v>210225206</v>
      </c>
      <c r="D649" s="1241">
        <v>210230403</v>
      </c>
      <c r="E649" s="1240">
        <v>8.4</v>
      </c>
    </row>
    <row r="650" spans="1:5" ht="16.5" customHeight="1">
      <c r="A650" s="1239" t="b">
        <v>1</v>
      </c>
      <c r="B650" s="1204" t="s">
        <v>4649</v>
      </c>
      <c r="C650" s="1241">
        <v>210225206</v>
      </c>
      <c r="D650" s="1241">
        <v>210230404</v>
      </c>
      <c r="E650" s="1240">
        <v>3.5999999999999996</v>
      </c>
    </row>
    <row r="651" spans="1:5" ht="16.5" customHeight="1">
      <c r="A651" s="1239" t="b">
        <v>1</v>
      </c>
      <c r="B651" s="1204" t="s">
        <v>4650</v>
      </c>
      <c r="C651" s="1241">
        <v>210225206</v>
      </c>
      <c r="D651" s="1233">
        <v>210230502</v>
      </c>
      <c r="E651" s="1240">
        <v>6</v>
      </c>
    </row>
    <row r="652" spans="1:5" ht="16.5" customHeight="1">
      <c r="A652" s="1239" t="b">
        <v>1</v>
      </c>
      <c r="B652" s="1204" t="s">
        <v>4650</v>
      </c>
      <c r="C652" s="1241">
        <v>210225206</v>
      </c>
      <c r="D652" s="1241">
        <v>210230503</v>
      </c>
      <c r="E652" s="1240">
        <v>6.3</v>
      </c>
    </row>
    <row r="653" spans="1:5" ht="16.5" customHeight="1">
      <c r="A653" s="1239" t="b">
        <v>1</v>
      </c>
      <c r="B653" s="1204" t="s">
        <v>4650</v>
      </c>
      <c r="C653" s="1241">
        <v>210225206</v>
      </c>
      <c r="D653" s="1241">
        <v>210230504</v>
      </c>
      <c r="E653" s="1240">
        <v>2.6999999999999997</v>
      </c>
    </row>
    <row r="654" spans="1:5" ht="16.5" customHeight="1">
      <c r="A654" s="1239" t="b">
        <v>1</v>
      </c>
      <c r="B654" s="1204" t="s">
        <v>4651</v>
      </c>
      <c r="C654" s="1241">
        <v>210225206</v>
      </c>
      <c r="D654" s="1233">
        <v>210230602</v>
      </c>
      <c r="E654" s="1240">
        <v>6</v>
      </c>
    </row>
    <row r="655" spans="1:5" ht="16.5" customHeight="1">
      <c r="A655" s="1239" t="b">
        <v>1</v>
      </c>
      <c r="B655" s="1204" t="s">
        <v>4651</v>
      </c>
      <c r="C655" s="1241">
        <v>210225206</v>
      </c>
      <c r="D655" s="1241">
        <v>210230603</v>
      </c>
      <c r="E655" s="1240">
        <v>6.3</v>
      </c>
    </row>
    <row r="656" spans="1:5" ht="16.5" customHeight="1">
      <c r="A656" s="1239" t="b">
        <v>1</v>
      </c>
      <c r="B656" s="1204" t="s">
        <v>4651</v>
      </c>
      <c r="C656" s="1241">
        <v>210225206</v>
      </c>
      <c r="D656" s="1241">
        <v>210230604</v>
      </c>
      <c r="E656" s="1240">
        <v>2.6999999999999997</v>
      </c>
    </row>
    <row r="657" spans="1:5" ht="16.5" customHeight="1">
      <c r="A657" s="1239" t="b">
        <v>1</v>
      </c>
      <c r="B657" s="1204" t="s">
        <v>4652</v>
      </c>
      <c r="C657" s="1241">
        <v>210225206</v>
      </c>
      <c r="D657" s="1238">
        <v>210235132</v>
      </c>
      <c r="E657" s="1240">
        <v>10</v>
      </c>
    </row>
    <row r="658" spans="1:5" ht="16.5" customHeight="1">
      <c r="A658" s="1239" t="b">
        <v>1</v>
      </c>
      <c r="B658" s="1204" t="s">
        <v>4653</v>
      </c>
      <c r="C658" s="1241">
        <v>210225206</v>
      </c>
      <c r="D658" s="1238">
        <v>210235134</v>
      </c>
      <c r="E658" s="1240">
        <v>5</v>
      </c>
    </row>
    <row r="659" spans="1:5" ht="16.5" customHeight="1">
      <c r="A659" s="1239" t="b">
        <v>1</v>
      </c>
      <c r="B659" s="1204" t="s">
        <v>4654</v>
      </c>
      <c r="C659" s="1241">
        <v>210225206</v>
      </c>
      <c r="D659" s="1238">
        <v>210235135</v>
      </c>
      <c r="E659" s="1240">
        <v>10</v>
      </c>
    </row>
    <row r="660" spans="1:5" ht="16.5" customHeight="1">
      <c r="A660" s="1239" t="b">
        <v>1</v>
      </c>
      <c r="B660" s="1204" t="s">
        <v>4655</v>
      </c>
      <c r="C660" s="1241">
        <v>210225206</v>
      </c>
      <c r="D660" s="1238">
        <v>210235136</v>
      </c>
      <c r="E660" s="1240">
        <v>15</v>
      </c>
    </row>
    <row r="661" spans="1:5" ht="16.5" customHeight="1">
      <c r="A661" s="1235" t="b">
        <v>1</v>
      </c>
      <c r="B661" s="1180" t="s">
        <v>4656</v>
      </c>
      <c r="C661" s="1175">
        <v>210225207</v>
      </c>
      <c r="D661" s="1233">
        <v>210230303</v>
      </c>
      <c r="E661" s="1236">
        <v>1.2000000000000002</v>
      </c>
    </row>
    <row r="662" spans="1:5" ht="16.5" customHeight="1">
      <c r="A662" s="1235" t="b">
        <v>1</v>
      </c>
      <c r="B662" s="1180" t="s">
        <v>4656</v>
      </c>
      <c r="C662" s="1237">
        <v>210225207</v>
      </c>
      <c r="D662" s="1237">
        <v>210230304</v>
      </c>
      <c r="E662" s="1236">
        <v>1.26</v>
      </c>
    </row>
    <row r="663" spans="1:5" ht="16.5" customHeight="1">
      <c r="A663" s="1235" t="b">
        <v>1</v>
      </c>
      <c r="B663" s="1180" t="s">
        <v>4656</v>
      </c>
      <c r="C663" s="1237">
        <v>210225207</v>
      </c>
      <c r="D663" s="1237">
        <v>210230305</v>
      </c>
      <c r="E663" s="1236">
        <v>0.54</v>
      </c>
    </row>
    <row r="664" spans="1:5" ht="16.5" customHeight="1">
      <c r="A664" s="1235" t="b">
        <v>1</v>
      </c>
      <c r="B664" s="1180" t="s">
        <v>4657</v>
      </c>
      <c r="C664" s="1237">
        <v>210225207</v>
      </c>
      <c r="D664" s="1233">
        <v>210230403</v>
      </c>
      <c r="E664" s="1236">
        <v>2</v>
      </c>
    </row>
    <row r="665" spans="1:5" ht="16.5" customHeight="1">
      <c r="A665" s="1235" t="b">
        <v>1</v>
      </c>
      <c r="B665" s="1180" t="s">
        <v>4657</v>
      </c>
      <c r="C665" s="1237">
        <v>210225207</v>
      </c>
      <c r="D665" s="1237">
        <v>210230404</v>
      </c>
      <c r="E665" s="1236">
        <v>2.1</v>
      </c>
    </row>
    <row r="666" spans="1:5" ht="16.5" customHeight="1">
      <c r="A666" s="1235" t="b">
        <v>1</v>
      </c>
      <c r="B666" s="1180" t="s">
        <v>4657</v>
      </c>
      <c r="C666" s="1237">
        <v>210225207</v>
      </c>
      <c r="D666" s="1237">
        <v>210230405</v>
      </c>
      <c r="E666" s="1236">
        <v>0.89999999999999991</v>
      </c>
    </row>
    <row r="667" spans="1:5" ht="16.5" customHeight="1">
      <c r="A667" s="1235" t="b">
        <v>1</v>
      </c>
      <c r="B667" s="1180" t="s">
        <v>4658</v>
      </c>
      <c r="C667" s="1237">
        <v>210225207</v>
      </c>
      <c r="D667" s="1233">
        <v>210230503</v>
      </c>
      <c r="E667" s="1236">
        <v>2</v>
      </c>
    </row>
    <row r="668" spans="1:5" ht="16.5" customHeight="1">
      <c r="A668" s="1235" t="b">
        <v>1</v>
      </c>
      <c r="B668" s="1180" t="s">
        <v>4658</v>
      </c>
      <c r="C668" s="1237">
        <v>210225207</v>
      </c>
      <c r="D668" s="1237">
        <v>210230504</v>
      </c>
      <c r="E668" s="1236">
        <v>2.1</v>
      </c>
    </row>
    <row r="669" spans="1:5" ht="16.5" customHeight="1">
      <c r="A669" s="1235" t="b">
        <v>1</v>
      </c>
      <c r="B669" s="1180" t="s">
        <v>4658</v>
      </c>
      <c r="C669" s="1237">
        <v>210225207</v>
      </c>
      <c r="D669" s="1237">
        <v>210230505</v>
      </c>
      <c r="E669" s="1236">
        <v>0.89999999999999991</v>
      </c>
    </row>
    <row r="670" spans="1:5" ht="16.5" customHeight="1">
      <c r="A670" s="1235" t="b">
        <v>1</v>
      </c>
      <c r="B670" s="1180" t="s">
        <v>4659</v>
      </c>
      <c r="C670" s="1237">
        <v>210225207</v>
      </c>
      <c r="D670" s="1233">
        <v>210230603</v>
      </c>
      <c r="E670" s="1236">
        <v>12</v>
      </c>
    </row>
    <row r="671" spans="1:5" ht="16.5" customHeight="1">
      <c r="A671" s="1235" t="b">
        <v>1</v>
      </c>
      <c r="B671" s="1180" t="s">
        <v>4659</v>
      </c>
      <c r="C671" s="1237">
        <v>210225207</v>
      </c>
      <c r="D671" s="1237">
        <v>210230604</v>
      </c>
      <c r="E671" s="1236">
        <v>12.6</v>
      </c>
    </row>
    <row r="672" spans="1:5" ht="16.5" customHeight="1">
      <c r="A672" s="1235" t="b">
        <v>1</v>
      </c>
      <c r="B672" s="1180" t="s">
        <v>4659</v>
      </c>
      <c r="C672" s="1237">
        <v>210225207</v>
      </c>
      <c r="D672" s="1237">
        <v>210230605</v>
      </c>
      <c r="E672" s="1236">
        <v>5.3999999999999995</v>
      </c>
    </row>
    <row r="673" spans="1:5" ht="16.5" customHeight="1">
      <c r="A673" s="1235" t="b">
        <v>1</v>
      </c>
      <c r="B673" s="1180" t="s">
        <v>4660</v>
      </c>
      <c r="C673" s="1237">
        <v>210225207</v>
      </c>
      <c r="D673" s="1238">
        <v>210235232</v>
      </c>
      <c r="E673" s="1236">
        <v>30</v>
      </c>
    </row>
    <row r="674" spans="1:5" ht="16.5" customHeight="1">
      <c r="A674" s="1235" t="b">
        <v>1</v>
      </c>
      <c r="B674" s="1180" t="s">
        <v>4661</v>
      </c>
      <c r="C674" s="1237">
        <v>210225207</v>
      </c>
      <c r="D674" s="1238">
        <v>210235234</v>
      </c>
      <c r="E674" s="1236">
        <v>2</v>
      </c>
    </row>
    <row r="675" spans="1:5" ht="16.5" customHeight="1">
      <c r="A675" s="1235" t="b">
        <v>1</v>
      </c>
      <c r="B675" s="1180" t="s">
        <v>4662</v>
      </c>
      <c r="C675" s="1237">
        <v>210225207</v>
      </c>
      <c r="D675" s="1238">
        <v>210235235</v>
      </c>
      <c r="E675" s="1236">
        <v>20</v>
      </c>
    </row>
    <row r="676" spans="1:5" ht="16.5" customHeight="1">
      <c r="A676" s="1235" t="b">
        <v>1</v>
      </c>
      <c r="B676" s="1180" t="s">
        <v>4663</v>
      </c>
      <c r="C676" s="1237">
        <v>210225207</v>
      </c>
      <c r="D676" s="1238">
        <v>210235236</v>
      </c>
      <c r="E676" s="1236">
        <v>5</v>
      </c>
    </row>
    <row r="677" spans="1:5" ht="16.5" customHeight="1">
      <c r="A677" s="1232" t="b">
        <v>1</v>
      </c>
      <c r="B677" s="1210" t="s">
        <v>4664</v>
      </c>
      <c r="C677" s="1175">
        <v>210225208</v>
      </c>
      <c r="D677" s="1233">
        <v>210230302</v>
      </c>
      <c r="E677" s="1234">
        <v>3</v>
      </c>
    </row>
    <row r="678" spans="1:5" ht="16.5" customHeight="1">
      <c r="A678" s="1232" t="b">
        <v>1</v>
      </c>
      <c r="B678" s="1210" t="s">
        <v>4664</v>
      </c>
      <c r="C678" s="1221">
        <v>210225208</v>
      </c>
      <c r="D678" s="1221">
        <v>210230303</v>
      </c>
      <c r="E678" s="1234">
        <v>4.8</v>
      </c>
    </row>
    <row r="679" spans="1:5" ht="16.5" customHeight="1">
      <c r="A679" s="1232" t="b">
        <v>1</v>
      </c>
      <c r="B679" s="1210" t="s">
        <v>4664</v>
      </c>
      <c r="C679" s="1221">
        <v>210225208</v>
      </c>
      <c r="D679" s="1221">
        <v>210230304</v>
      </c>
      <c r="E679" s="1234">
        <v>2.2000000000000002</v>
      </c>
    </row>
    <row r="680" spans="1:5" ht="16.5" customHeight="1">
      <c r="A680" s="1232" t="b">
        <v>1</v>
      </c>
      <c r="B680" s="1210" t="s">
        <v>4665</v>
      </c>
      <c r="C680" s="1221">
        <v>210225208</v>
      </c>
      <c r="D680" s="1233">
        <v>210230402</v>
      </c>
      <c r="E680" s="1234">
        <v>6</v>
      </c>
    </row>
    <row r="681" spans="1:5" ht="16.5" customHeight="1">
      <c r="A681" s="1232" t="b">
        <v>1</v>
      </c>
      <c r="B681" s="1210" t="s">
        <v>4665</v>
      </c>
      <c r="C681" s="1221">
        <v>210225208</v>
      </c>
      <c r="D681" s="1221">
        <v>210230403</v>
      </c>
      <c r="E681" s="1234">
        <v>9.6</v>
      </c>
    </row>
    <row r="682" spans="1:5" ht="16.5" customHeight="1">
      <c r="A682" s="1232" t="b">
        <v>1</v>
      </c>
      <c r="B682" s="1210" t="s">
        <v>4665</v>
      </c>
      <c r="C682" s="1221">
        <v>210225208</v>
      </c>
      <c r="D682" s="1221">
        <v>210230404</v>
      </c>
      <c r="E682" s="1234">
        <v>4.4000000000000004</v>
      </c>
    </row>
    <row r="683" spans="1:5" ht="16.5" customHeight="1">
      <c r="A683" s="1232" t="b">
        <v>1</v>
      </c>
      <c r="B683" s="1210" t="s">
        <v>4666</v>
      </c>
      <c r="C683" s="1221">
        <v>210225208</v>
      </c>
      <c r="D683" s="1233">
        <v>210230502</v>
      </c>
      <c r="E683" s="1234">
        <v>4.5</v>
      </c>
    </row>
    <row r="684" spans="1:5" ht="16.5" customHeight="1">
      <c r="A684" s="1232" t="b">
        <v>1</v>
      </c>
      <c r="B684" s="1210" t="s">
        <v>4666</v>
      </c>
      <c r="C684" s="1221">
        <v>210225208</v>
      </c>
      <c r="D684" s="1221">
        <v>210230503</v>
      </c>
      <c r="E684" s="1234">
        <v>7.1999999999999993</v>
      </c>
    </row>
    <row r="685" spans="1:5" ht="16.5" customHeight="1">
      <c r="A685" s="1232" t="b">
        <v>1</v>
      </c>
      <c r="B685" s="1210" t="s">
        <v>4666</v>
      </c>
      <c r="C685" s="1221">
        <v>210225208</v>
      </c>
      <c r="D685" s="1221">
        <v>210230504</v>
      </c>
      <c r="E685" s="1234">
        <v>3.3</v>
      </c>
    </row>
    <row r="686" spans="1:5" ht="16.5" customHeight="1">
      <c r="A686" s="1232" t="b">
        <v>1</v>
      </c>
      <c r="B686" s="1210" t="s">
        <v>4667</v>
      </c>
      <c r="C686" s="1221">
        <v>210225208</v>
      </c>
      <c r="D686" s="1233">
        <v>210230602</v>
      </c>
      <c r="E686" s="1234">
        <v>4.5</v>
      </c>
    </row>
    <row r="687" spans="1:5" ht="16.5" customHeight="1">
      <c r="A687" s="1232" t="b">
        <v>1</v>
      </c>
      <c r="B687" s="1210" t="s">
        <v>4667</v>
      </c>
      <c r="C687" s="1221">
        <v>210225208</v>
      </c>
      <c r="D687" s="1221">
        <v>210230603</v>
      </c>
      <c r="E687" s="1234">
        <v>7.1999999999999993</v>
      </c>
    </row>
    <row r="688" spans="1:5" ht="16.5" customHeight="1">
      <c r="A688" s="1232" t="b">
        <v>1</v>
      </c>
      <c r="B688" s="1210" t="s">
        <v>4667</v>
      </c>
      <c r="C688" s="1221">
        <v>210225208</v>
      </c>
      <c r="D688" s="1221">
        <v>210230604</v>
      </c>
      <c r="E688" s="1234">
        <v>3.3</v>
      </c>
    </row>
    <row r="689" spans="1:5" ht="16.5" customHeight="1">
      <c r="A689" s="1232" t="b">
        <v>1</v>
      </c>
      <c r="B689" s="1210" t="s">
        <v>4668</v>
      </c>
      <c r="C689" s="1221">
        <v>210225208</v>
      </c>
      <c r="D689" s="1238">
        <v>210235142</v>
      </c>
      <c r="E689" s="1234">
        <v>10</v>
      </c>
    </row>
    <row r="690" spans="1:5" ht="16.5" customHeight="1">
      <c r="A690" s="1232" t="b">
        <v>1</v>
      </c>
      <c r="B690" s="1210" t="s">
        <v>4669</v>
      </c>
      <c r="C690" s="1221">
        <v>210225208</v>
      </c>
      <c r="D690" s="1238">
        <v>210235144</v>
      </c>
      <c r="E690" s="1234">
        <v>5</v>
      </c>
    </row>
    <row r="691" spans="1:5" ht="16.5" customHeight="1">
      <c r="A691" s="1232" t="b">
        <v>1</v>
      </c>
      <c r="B691" s="1210" t="s">
        <v>4670</v>
      </c>
      <c r="C691" s="1221">
        <v>210225208</v>
      </c>
      <c r="D691" s="1238">
        <v>210235145</v>
      </c>
      <c r="E691" s="1234">
        <v>10</v>
      </c>
    </row>
    <row r="692" spans="1:5" ht="16.5" customHeight="1">
      <c r="A692" s="1232" t="b">
        <v>1</v>
      </c>
      <c r="B692" s="1210" t="s">
        <v>4671</v>
      </c>
      <c r="C692" s="1221">
        <v>210225208</v>
      </c>
      <c r="D692" s="1238">
        <v>210235146</v>
      </c>
      <c r="E692" s="1234">
        <v>15</v>
      </c>
    </row>
    <row r="693" spans="1:5" ht="16.5" customHeight="1">
      <c r="A693" s="1235" t="b">
        <v>1</v>
      </c>
      <c r="B693" s="1180" t="s">
        <v>4672</v>
      </c>
      <c r="C693" s="1175">
        <v>210225209</v>
      </c>
      <c r="D693" s="1233">
        <v>210230303</v>
      </c>
      <c r="E693" s="1236">
        <v>0.89999999999999991</v>
      </c>
    </row>
    <row r="694" spans="1:5" ht="16.5" customHeight="1">
      <c r="A694" s="1235" t="b">
        <v>1</v>
      </c>
      <c r="B694" s="1180" t="s">
        <v>4672</v>
      </c>
      <c r="C694" s="1237">
        <v>210225209</v>
      </c>
      <c r="D694" s="1237">
        <v>210230304</v>
      </c>
      <c r="E694" s="1236">
        <v>1.44</v>
      </c>
    </row>
    <row r="695" spans="1:5" ht="16.5" customHeight="1">
      <c r="A695" s="1235" t="b">
        <v>1</v>
      </c>
      <c r="B695" s="1180" t="s">
        <v>4672</v>
      </c>
      <c r="C695" s="1237">
        <v>210225209</v>
      </c>
      <c r="D695" s="1237">
        <v>210230305</v>
      </c>
      <c r="E695" s="1236">
        <v>0.66</v>
      </c>
    </row>
    <row r="696" spans="1:5" ht="16.5" customHeight="1">
      <c r="A696" s="1235" t="b">
        <v>1</v>
      </c>
      <c r="B696" s="1180" t="s">
        <v>4673</v>
      </c>
      <c r="C696" s="1237">
        <v>210225209</v>
      </c>
      <c r="D696" s="1233">
        <v>210230403</v>
      </c>
      <c r="E696" s="1236">
        <v>1.5</v>
      </c>
    </row>
    <row r="697" spans="1:5" ht="16.5" customHeight="1">
      <c r="A697" s="1235" t="b">
        <v>1</v>
      </c>
      <c r="B697" s="1180" t="s">
        <v>4673</v>
      </c>
      <c r="C697" s="1237">
        <v>210225209</v>
      </c>
      <c r="D697" s="1237">
        <v>210230404</v>
      </c>
      <c r="E697" s="1236">
        <v>2.4</v>
      </c>
    </row>
    <row r="698" spans="1:5" ht="16.5" customHeight="1">
      <c r="A698" s="1235" t="b">
        <v>1</v>
      </c>
      <c r="B698" s="1180" t="s">
        <v>4673</v>
      </c>
      <c r="C698" s="1237">
        <v>210225209</v>
      </c>
      <c r="D698" s="1237">
        <v>210230405</v>
      </c>
      <c r="E698" s="1236">
        <v>1.1000000000000001</v>
      </c>
    </row>
    <row r="699" spans="1:5" ht="16.5" customHeight="1">
      <c r="A699" s="1235" t="b">
        <v>1</v>
      </c>
      <c r="B699" s="1180" t="s">
        <v>4674</v>
      </c>
      <c r="C699" s="1237">
        <v>210225209</v>
      </c>
      <c r="D699" s="1233">
        <v>210230503</v>
      </c>
      <c r="E699" s="1236">
        <v>1.5</v>
      </c>
    </row>
    <row r="700" spans="1:5" ht="16.5" customHeight="1">
      <c r="A700" s="1235" t="b">
        <v>1</v>
      </c>
      <c r="B700" s="1180" t="s">
        <v>4674</v>
      </c>
      <c r="C700" s="1237">
        <v>210225209</v>
      </c>
      <c r="D700" s="1237">
        <v>210230504</v>
      </c>
      <c r="E700" s="1236">
        <v>2.4</v>
      </c>
    </row>
    <row r="701" spans="1:5" ht="16.5" customHeight="1">
      <c r="A701" s="1235" t="b">
        <v>1</v>
      </c>
      <c r="B701" s="1180" t="s">
        <v>4674</v>
      </c>
      <c r="C701" s="1237">
        <v>210225209</v>
      </c>
      <c r="D701" s="1237">
        <v>210230505</v>
      </c>
      <c r="E701" s="1236">
        <v>1.1000000000000001</v>
      </c>
    </row>
    <row r="702" spans="1:5" ht="16.5" customHeight="1">
      <c r="A702" s="1235" t="b">
        <v>1</v>
      </c>
      <c r="B702" s="1180" t="s">
        <v>4675</v>
      </c>
      <c r="C702" s="1237">
        <v>210225209</v>
      </c>
      <c r="D702" s="1233">
        <v>210230603</v>
      </c>
      <c r="E702" s="1236">
        <v>9</v>
      </c>
    </row>
    <row r="703" spans="1:5" ht="16.5" customHeight="1">
      <c r="A703" s="1235" t="b">
        <v>1</v>
      </c>
      <c r="B703" s="1180" t="s">
        <v>4675</v>
      </c>
      <c r="C703" s="1237">
        <v>210225209</v>
      </c>
      <c r="D703" s="1237">
        <v>210230604</v>
      </c>
      <c r="E703" s="1236">
        <v>14.399999999999999</v>
      </c>
    </row>
    <row r="704" spans="1:5" ht="16.5" customHeight="1">
      <c r="A704" s="1235" t="b">
        <v>1</v>
      </c>
      <c r="B704" s="1180" t="s">
        <v>4675</v>
      </c>
      <c r="C704" s="1237">
        <v>210225209</v>
      </c>
      <c r="D704" s="1237">
        <v>210230605</v>
      </c>
      <c r="E704" s="1236">
        <v>6.6</v>
      </c>
    </row>
    <row r="705" spans="1:5" ht="16.5" customHeight="1">
      <c r="A705" s="1235" t="b">
        <v>1</v>
      </c>
      <c r="B705" s="1180" t="s">
        <v>4676</v>
      </c>
      <c r="C705" s="1237">
        <v>210225209</v>
      </c>
      <c r="D705" s="1238">
        <v>210235242</v>
      </c>
      <c r="E705" s="1236">
        <v>30</v>
      </c>
    </row>
    <row r="706" spans="1:5" ht="16.5" customHeight="1">
      <c r="A706" s="1235" t="b">
        <v>1</v>
      </c>
      <c r="B706" s="1180" t="s">
        <v>4677</v>
      </c>
      <c r="C706" s="1237">
        <v>210225209</v>
      </c>
      <c r="D706" s="1238">
        <v>210235244</v>
      </c>
      <c r="E706" s="1236">
        <v>2</v>
      </c>
    </row>
    <row r="707" spans="1:5" ht="16.5" customHeight="1">
      <c r="A707" s="1235" t="b">
        <v>1</v>
      </c>
      <c r="B707" s="1180" t="s">
        <v>4678</v>
      </c>
      <c r="C707" s="1237">
        <v>210225209</v>
      </c>
      <c r="D707" s="1238">
        <v>210235245</v>
      </c>
      <c r="E707" s="1236">
        <v>20</v>
      </c>
    </row>
    <row r="708" spans="1:5" ht="16.5" customHeight="1">
      <c r="A708" s="1235" t="b">
        <v>1</v>
      </c>
      <c r="B708" s="1180" t="s">
        <v>4679</v>
      </c>
      <c r="C708" s="1237">
        <v>210225209</v>
      </c>
      <c r="D708" s="1238">
        <v>210235246</v>
      </c>
      <c r="E708" s="1236">
        <v>5</v>
      </c>
    </row>
    <row r="709" spans="1:5" ht="16.5" customHeight="1">
      <c r="A709" s="1239" t="b">
        <v>1</v>
      </c>
      <c r="B709" s="1204" t="s">
        <v>4680</v>
      </c>
      <c r="C709" s="1175">
        <v>210225210</v>
      </c>
      <c r="D709" s="1233">
        <v>210230302</v>
      </c>
      <c r="E709" s="1240">
        <v>2</v>
      </c>
    </row>
    <row r="710" spans="1:5" ht="16.5" customHeight="1">
      <c r="A710" s="1239" t="b">
        <v>1</v>
      </c>
      <c r="B710" s="1204" t="s">
        <v>4680</v>
      </c>
      <c r="C710" s="1241">
        <v>210225210</v>
      </c>
      <c r="D710" s="1241">
        <v>210230303</v>
      </c>
      <c r="E710" s="1240">
        <v>5.4</v>
      </c>
    </row>
    <row r="711" spans="1:5" ht="16.5" customHeight="1">
      <c r="A711" s="1239" t="b">
        <v>1</v>
      </c>
      <c r="B711" s="1204" t="s">
        <v>4680</v>
      </c>
      <c r="C711" s="1241">
        <v>210225210</v>
      </c>
      <c r="D711" s="1241">
        <v>210230304</v>
      </c>
      <c r="E711" s="1240">
        <v>2.6</v>
      </c>
    </row>
    <row r="712" spans="1:5" ht="16.5" customHeight="1">
      <c r="A712" s="1239" t="b">
        <v>1</v>
      </c>
      <c r="B712" s="1204" t="s">
        <v>4681</v>
      </c>
      <c r="C712" s="1241">
        <v>210225210</v>
      </c>
      <c r="D712" s="1233">
        <v>210230402</v>
      </c>
      <c r="E712" s="1240">
        <v>4</v>
      </c>
    </row>
    <row r="713" spans="1:5" ht="16.5" customHeight="1">
      <c r="A713" s="1239" t="b">
        <v>1</v>
      </c>
      <c r="B713" s="1204" t="s">
        <v>4681</v>
      </c>
      <c r="C713" s="1241">
        <v>210225210</v>
      </c>
      <c r="D713" s="1241">
        <v>210230403</v>
      </c>
      <c r="E713" s="1240">
        <v>10.8</v>
      </c>
    </row>
    <row r="714" spans="1:5" ht="16.5" customHeight="1">
      <c r="A714" s="1239" t="b">
        <v>1</v>
      </c>
      <c r="B714" s="1204" t="s">
        <v>4681</v>
      </c>
      <c r="C714" s="1241">
        <v>210225210</v>
      </c>
      <c r="D714" s="1241">
        <v>210230404</v>
      </c>
      <c r="E714" s="1240">
        <v>5.2</v>
      </c>
    </row>
    <row r="715" spans="1:5" ht="16.5" customHeight="1">
      <c r="A715" s="1239" t="b">
        <v>1</v>
      </c>
      <c r="B715" s="1204" t="s">
        <v>4682</v>
      </c>
      <c r="C715" s="1241">
        <v>210225210</v>
      </c>
      <c r="D715" s="1233">
        <v>210230502</v>
      </c>
      <c r="E715" s="1240">
        <v>3</v>
      </c>
    </row>
    <row r="716" spans="1:5" ht="16.5" customHeight="1">
      <c r="A716" s="1239" t="b">
        <v>1</v>
      </c>
      <c r="B716" s="1204" t="s">
        <v>4682</v>
      </c>
      <c r="C716" s="1241">
        <v>210225210</v>
      </c>
      <c r="D716" s="1241">
        <v>210230503</v>
      </c>
      <c r="E716" s="1240">
        <v>8.1000000000000014</v>
      </c>
    </row>
    <row r="717" spans="1:5" ht="16.5" customHeight="1">
      <c r="A717" s="1239" t="b">
        <v>1</v>
      </c>
      <c r="B717" s="1204" t="s">
        <v>4682</v>
      </c>
      <c r="C717" s="1241">
        <v>210225210</v>
      </c>
      <c r="D717" s="1241">
        <v>210230504</v>
      </c>
      <c r="E717" s="1240">
        <v>3.9000000000000004</v>
      </c>
    </row>
    <row r="718" spans="1:5" ht="16.5" customHeight="1">
      <c r="A718" s="1239" t="b">
        <v>1</v>
      </c>
      <c r="B718" s="1204" t="s">
        <v>4683</v>
      </c>
      <c r="C718" s="1241">
        <v>210225210</v>
      </c>
      <c r="D718" s="1233">
        <v>210230602</v>
      </c>
      <c r="E718" s="1240">
        <v>3</v>
      </c>
    </row>
    <row r="719" spans="1:5" ht="16.5" customHeight="1">
      <c r="A719" s="1239" t="b">
        <v>1</v>
      </c>
      <c r="B719" s="1204" t="s">
        <v>4683</v>
      </c>
      <c r="C719" s="1241">
        <v>210225210</v>
      </c>
      <c r="D719" s="1241">
        <v>210230603</v>
      </c>
      <c r="E719" s="1240">
        <v>8.1000000000000014</v>
      </c>
    </row>
    <row r="720" spans="1:5" ht="16.5" customHeight="1">
      <c r="A720" s="1239" t="b">
        <v>1</v>
      </c>
      <c r="B720" s="1204" t="s">
        <v>4683</v>
      </c>
      <c r="C720" s="1241">
        <v>210225210</v>
      </c>
      <c r="D720" s="1241">
        <v>210230604</v>
      </c>
      <c r="E720" s="1240">
        <v>3.9000000000000004</v>
      </c>
    </row>
    <row r="721" spans="1:5" ht="16.5" customHeight="1">
      <c r="A721" s="1239" t="b">
        <v>1</v>
      </c>
      <c r="B721" s="1204" t="s">
        <v>4684</v>
      </c>
      <c r="C721" s="1241">
        <v>210225210</v>
      </c>
      <c r="D721" s="1238">
        <v>210235152</v>
      </c>
      <c r="E721" s="1240">
        <v>10</v>
      </c>
    </row>
    <row r="722" spans="1:5" ht="16.5" customHeight="1">
      <c r="A722" s="1239" t="b">
        <v>1</v>
      </c>
      <c r="B722" s="1204" t="s">
        <v>4685</v>
      </c>
      <c r="C722" s="1241">
        <v>210225210</v>
      </c>
      <c r="D722" s="1238">
        <v>210235154</v>
      </c>
      <c r="E722" s="1240">
        <v>5</v>
      </c>
    </row>
    <row r="723" spans="1:5" ht="16.5" customHeight="1">
      <c r="A723" s="1239" t="b">
        <v>1</v>
      </c>
      <c r="B723" s="1204" t="s">
        <v>4686</v>
      </c>
      <c r="C723" s="1241">
        <v>210225210</v>
      </c>
      <c r="D723" s="1238">
        <v>210235155</v>
      </c>
      <c r="E723" s="1240">
        <v>10</v>
      </c>
    </row>
    <row r="724" spans="1:5" ht="16.5" customHeight="1">
      <c r="A724" s="1239" t="b">
        <v>1</v>
      </c>
      <c r="B724" s="1204" t="s">
        <v>4687</v>
      </c>
      <c r="C724" s="1241">
        <v>210225210</v>
      </c>
      <c r="D724" s="1238">
        <v>210235156</v>
      </c>
      <c r="E724" s="1240">
        <v>15</v>
      </c>
    </row>
    <row r="725" spans="1:5" ht="16.5" customHeight="1">
      <c r="A725" s="1235" t="b">
        <v>1</v>
      </c>
      <c r="B725" s="1180" t="s">
        <v>4688</v>
      </c>
      <c r="C725" s="1175">
        <v>210225211</v>
      </c>
      <c r="D725" s="1233">
        <v>210230303</v>
      </c>
      <c r="E725" s="1236">
        <v>0.60000000000000009</v>
      </c>
    </row>
    <row r="726" spans="1:5" ht="16.5" customHeight="1">
      <c r="A726" s="1235" t="b">
        <v>1</v>
      </c>
      <c r="B726" s="1180" t="s">
        <v>4688</v>
      </c>
      <c r="C726" s="1237">
        <v>210225211</v>
      </c>
      <c r="D726" s="1237">
        <v>210230304</v>
      </c>
      <c r="E726" s="1236">
        <v>1.62</v>
      </c>
    </row>
    <row r="727" spans="1:5" ht="16.5" customHeight="1">
      <c r="A727" s="1235" t="b">
        <v>1</v>
      </c>
      <c r="B727" s="1180" t="s">
        <v>4688</v>
      </c>
      <c r="C727" s="1237">
        <v>210225211</v>
      </c>
      <c r="D727" s="1237">
        <v>210230305</v>
      </c>
      <c r="E727" s="1236">
        <v>0.78</v>
      </c>
    </row>
    <row r="728" spans="1:5" ht="16.5" customHeight="1">
      <c r="A728" s="1235" t="b">
        <v>1</v>
      </c>
      <c r="B728" s="1180" t="s">
        <v>4689</v>
      </c>
      <c r="C728" s="1237">
        <v>210225211</v>
      </c>
      <c r="D728" s="1233">
        <v>210230403</v>
      </c>
      <c r="E728" s="1236">
        <v>1</v>
      </c>
    </row>
    <row r="729" spans="1:5" ht="16.5" customHeight="1">
      <c r="A729" s="1235" t="b">
        <v>1</v>
      </c>
      <c r="B729" s="1180" t="s">
        <v>4689</v>
      </c>
      <c r="C729" s="1237">
        <v>210225211</v>
      </c>
      <c r="D729" s="1237">
        <v>210230404</v>
      </c>
      <c r="E729" s="1236">
        <v>2.7</v>
      </c>
    </row>
    <row r="730" spans="1:5" ht="16.5" customHeight="1">
      <c r="A730" s="1235" t="b">
        <v>1</v>
      </c>
      <c r="B730" s="1180" t="s">
        <v>4689</v>
      </c>
      <c r="C730" s="1237">
        <v>210225211</v>
      </c>
      <c r="D730" s="1237">
        <v>210230405</v>
      </c>
      <c r="E730" s="1236">
        <v>1.3</v>
      </c>
    </row>
    <row r="731" spans="1:5" ht="16.5" customHeight="1">
      <c r="A731" s="1235" t="b">
        <v>1</v>
      </c>
      <c r="B731" s="1180" t="s">
        <v>4690</v>
      </c>
      <c r="C731" s="1237">
        <v>210225211</v>
      </c>
      <c r="D731" s="1233">
        <v>210230503</v>
      </c>
      <c r="E731" s="1236">
        <v>1</v>
      </c>
    </row>
    <row r="732" spans="1:5" ht="16.5" customHeight="1">
      <c r="A732" s="1235" t="b">
        <v>1</v>
      </c>
      <c r="B732" s="1180" t="s">
        <v>4690</v>
      </c>
      <c r="C732" s="1237">
        <v>210225211</v>
      </c>
      <c r="D732" s="1237">
        <v>210230504</v>
      </c>
      <c r="E732" s="1236">
        <v>2.7</v>
      </c>
    </row>
    <row r="733" spans="1:5" ht="16.5" customHeight="1">
      <c r="A733" s="1235" t="b">
        <v>1</v>
      </c>
      <c r="B733" s="1180" t="s">
        <v>4690</v>
      </c>
      <c r="C733" s="1237">
        <v>210225211</v>
      </c>
      <c r="D733" s="1237">
        <v>210230505</v>
      </c>
      <c r="E733" s="1236">
        <v>1.3</v>
      </c>
    </row>
    <row r="734" spans="1:5" ht="16.5" customHeight="1">
      <c r="A734" s="1235" t="b">
        <v>1</v>
      </c>
      <c r="B734" s="1180" t="s">
        <v>4691</v>
      </c>
      <c r="C734" s="1237">
        <v>210225211</v>
      </c>
      <c r="D734" s="1233">
        <v>210230603</v>
      </c>
      <c r="E734" s="1236">
        <v>6</v>
      </c>
    </row>
    <row r="735" spans="1:5" ht="16.5" customHeight="1">
      <c r="A735" s="1235" t="b">
        <v>1</v>
      </c>
      <c r="B735" s="1180" t="s">
        <v>4691</v>
      </c>
      <c r="C735" s="1237">
        <v>210225211</v>
      </c>
      <c r="D735" s="1237">
        <v>210230604</v>
      </c>
      <c r="E735" s="1236">
        <v>16.200000000000003</v>
      </c>
    </row>
    <row r="736" spans="1:5" ht="16.5" customHeight="1">
      <c r="A736" s="1235" t="b">
        <v>1</v>
      </c>
      <c r="B736" s="1180" t="s">
        <v>4691</v>
      </c>
      <c r="C736" s="1237">
        <v>210225211</v>
      </c>
      <c r="D736" s="1237">
        <v>210230605</v>
      </c>
      <c r="E736" s="1236">
        <v>7.8000000000000007</v>
      </c>
    </row>
    <row r="737" spans="1:5" ht="16.5" customHeight="1">
      <c r="A737" s="1235" t="b">
        <v>1</v>
      </c>
      <c r="B737" s="1180" t="s">
        <v>4692</v>
      </c>
      <c r="C737" s="1237">
        <v>210225211</v>
      </c>
      <c r="D737" s="1238">
        <v>210235252</v>
      </c>
      <c r="E737" s="1236">
        <v>30</v>
      </c>
    </row>
    <row r="738" spans="1:5" ht="16.5" customHeight="1">
      <c r="A738" s="1235" t="b">
        <v>1</v>
      </c>
      <c r="B738" s="1180" t="s">
        <v>4693</v>
      </c>
      <c r="C738" s="1237">
        <v>210225211</v>
      </c>
      <c r="D738" s="1238">
        <v>210235254</v>
      </c>
      <c r="E738" s="1236">
        <v>2</v>
      </c>
    </row>
    <row r="739" spans="1:5" ht="16.5" customHeight="1">
      <c r="A739" s="1235" t="b">
        <v>1</v>
      </c>
      <c r="B739" s="1180" t="s">
        <v>4694</v>
      </c>
      <c r="C739" s="1237">
        <v>210225211</v>
      </c>
      <c r="D739" s="1238">
        <v>210235255</v>
      </c>
      <c r="E739" s="1236">
        <v>20</v>
      </c>
    </row>
    <row r="740" spans="1:5" ht="16.5" customHeight="1">
      <c r="A740" s="1235" t="b">
        <v>1</v>
      </c>
      <c r="B740" s="1180" t="s">
        <v>4695</v>
      </c>
      <c r="C740" s="1237">
        <v>210225211</v>
      </c>
      <c r="D740" s="1238">
        <v>210235256</v>
      </c>
      <c r="E740" s="1236">
        <v>5</v>
      </c>
    </row>
    <row r="741" spans="1:5" ht="16.5" customHeight="1">
      <c r="A741" s="1232" t="b">
        <v>1</v>
      </c>
      <c r="B741" s="1210" t="s">
        <v>4696</v>
      </c>
      <c r="C741" s="1175">
        <v>210225301</v>
      </c>
      <c r="D741" s="1233">
        <v>210230302</v>
      </c>
      <c r="E741" s="1234">
        <v>7</v>
      </c>
    </row>
    <row r="742" spans="1:5" ht="16.5" customHeight="1">
      <c r="A742" s="1232" t="b">
        <v>1</v>
      </c>
      <c r="B742" s="1210" t="s">
        <v>4696</v>
      </c>
      <c r="C742" s="1221">
        <v>210225301</v>
      </c>
      <c r="D742" s="1221">
        <v>210230303</v>
      </c>
      <c r="E742" s="1234">
        <v>2.4</v>
      </c>
    </row>
    <row r="743" spans="1:5" ht="16.5" customHeight="1">
      <c r="A743" s="1232" t="b">
        <v>1</v>
      </c>
      <c r="B743" s="1210" t="s">
        <v>4696</v>
      </c>
      <c r="C743" s="1221">
        <v>210225301</v>
      </c>
      <c r="D743" s="1221">
        <v>210230304</v>
      </c>
      <c r="E743" s="1234">
        <v>0.6</v>
      </c>
    </row>
    <row r="744" spans="1:5" ht="16.5" customHeight="1">
      <c r="A744" s="1232" t="b">
        <v>1</v>
      </c>
      <c r="B744" s="1210" t="s">
        <v>4697</v>
      </c>
      <c r="C744" s="1221">
        <v>210225301</v>
      </c>
      <c r="D744" s="1233">
        <v>210230402</v>
      </c>
      <c r="E744" s="1234">
        <v>14</v>
      </c>
    </row>
    <row r="745" spans="1:5" ht="16.5" customHeight="1">
      <c r="A745" s="1232" t="b">
        <v>1</v>
      </c>
      <c r="B745" s="1210" t="s">
        <v>4697</v>
      </c>
      <c r="C745" s="1221">
        <v>210225301</v>
      </c>
      <c r="D745" s="1221">
        <v>210230403</v>
      </c>
      <c r="E745" s="1234">
        <v>4.8</v>
      </c>
    </row>
    <row r="746" spans="1:5" ht="16.5" customHeight="1">
      <c r="A746" s="1232" t="b">
        <v>1</v>
      </c>
      <c r="B746" s="1210" t="s">
        <v>4697</v>
      </c>
      <c r="C746" s="1221">
        <v>210225301</v>
      </c>
      <c r="D746" s="1221">
        <v>210230404</v>
      </c>
      <c r="E746" s="1234">
        <v>1.2</v>
      </c>
    </row>
    <row r="747" spans="1:5" ht="16.5" customHeight="1">
      <c r="A747" s="1232" t="b">
        <v>1</v>
      </c>
      <c r="B747" s="1210" t="s">
        <v>4698</v>
      </c>
      <c r="C747" s="1221">
        <v>210225301</v>
      </c>
      <c r="D747" s="1233">
        <v>210230502</v>
      </c>
      <c r="E747" s="1234">
        <v>10.5</v>
      </c>
    </row>
    <row r="748" spans="1:5" ht="16.5" customHeight="1">
      <c r="A748" s="1232" t="b">
        <v>1</v>
      </c>
      <c r="B748" s="1210" t="s">
        <v>4698</v>
      </c>
      <c r="C748" s="1221">
        <v>210225301</v>
      </c>
      <c r="D748" s="1221">
        <v>210230503</v>
      </c>
      <c r="E748" s="1234">
        <v>3.5999999999999996</v>
      </c>
    </row>
    <row r="749" spans="1:5" ht="16.5" customHeight="1">
      <c r="A749" s="1232" t="b">
        <v>1</v>
      </c>
      <c r="B749" s="1210" t="s">
        <v>4698</v>
      </c>
      <c r="C749" s="1221">
        <v>210225301</v>
      </c>
      <c r="D749" s="1221">
        <v>210230504</v>
      </c>
      <c r="E749" s="1234">
        <v>0.89999999999999991</v>
      </c>
    </row>
    <row r="750" spans="1:5" ht="16.5" customHeight="1">
      <c r="A750" s="1232" t="b">
        <v>1</v>
      </c>
      <c r="B750" s="1210" t="s">
        <v>4699</v>
      </c>
      <c r="C750" s="1221">
        <v>210225301</v>
      </c>
      <c r="D750" s="1233">
        <v>210230602</v>
      </c>
      <c r="E750" s="1234">
        <v>10.5</v>
      </c>
    </row>
    <row r="751" spans="1:5" ht="16.5" customHeight="1">
      <c r="A751" s="1232" t="b">
        <v>1</v>
      </c>
      <c r="B751" s="1210" t="s">
        <v>4699</v>
      </c>
      <c r="C751" s="1221">
        <v>210225301</v>
      </c>
      <c r="D751" s="1221">
        <v>210230603</v>
      </c>
      <c r="E751" s="1234">
        <v>3.5999999999999996</v>
      </c>
    </row>
    <row r="752" spans="1:5" ht="16.5" customHeight="1">
      <c r="A752" s="1232" t="b">
        <v>1</v>
      </c>
      <c r="B752" s="1210" t="s">
        <v>4699</v>
      </c>
      <c r="C752" s="1221">
        <v>210225301</v>
      </c>
      <c r="D752" s="1221">
        <v>210230604</v>
      </c>
      <c r="E752" s="1234">
        <v>0.89999999999999991</v>
      </c>
    </row>
    <row r="753" spans="1:5" ht="16.5" customHeight="1">
      <c r="A753" s="1232" t="b">
        <v>1</v>
      </c>
      <c r="B753" s="1210" t="s">
        <v>4700</v>
      </c>
      <c r="C753" s="1221">
        <v>210225301</v>
      </c>
      <c r="D753" s="1233">
        <v>210235103</v>
      </c>
      <c r="E753" s="1234">
        <v>10</v>
      </c>
    </row>
    <row r="754" spans="1:5" ht="16.5" customHeight="1">
      <c r="A754" s="1232" t="b">
        <v>1</v>
      </c>
      <c r="B754" s="1210" t="s">
        <v>4701</v>
      </c>
      <c r="C754" s="1221">
        <v>210225301</v>
      </c>
      <c r="D754" s="1233">
        <v>210235104</v>
      </c>
      <c r="E754" s="1234">
        <v>5</v>
      </c>
    </row>
    <row r="755" spans="1:5" ht="16.5" customHeight="1">
      <c r="A755" s="1232" t="b">
        <v>1</v>
      </c>
      <c r="B755" s="1210" t="s">
        <v>4702</v>
      </c>
      <c r="C755" s="1221">
        <v>210225301</v>
      </c>
      <c r="D755" s="1233">
        <v>210235105</v>
      </c>
      <c r="E755" s="1234">
        <v>10</v>
      </c>
    </row>
    <row r="756" spans="1:5" ht="16.5" customHeight="1">
      <c r="A756" s="1232" t="b">
        <v>1</v>
      </c>
      <c r="B756" s="1210" t="s">
        <v>4703</v>
      </c>
      <c r="C756" s="1221">
        <v>210225301</v>
      </c>
      <c r="D756" s="1233">
        <v>210235106</v>
      </c>
      <c r="E756" s="1234">
        <v>15</v>
      </c>
    </row>
    <row r="757" spans="1:5" ht="16.5" customHeight="1">
      <c r="A757" s="1235" t="b">
        <v>1</v>
      </c>
      <c r="B757" s="1180" t="s">
        <v>4704</v>
      </c>
      <c r="C757" s="1175">
        <v>210225302</v>
      </c>
      <c r="D757" s="1233">
        <v>210230303</v>
      </c>
      <c r="E757" s="1236">
        <v>2.0999999999999996</v>
      </c>
    </row>
    <row r="758" spans="1:5" ht="16.5" customHeight="1">
      <c r="A758" s="1235" t="b">
        <v>1</v>
      </c>
      <c r="B758" s="1180" t="s">
        <v>4704</v>
      </c>
      <c r="C758" s="1237">
        <v>210225302</v>
      </c>
      <c r="D758" s="1237">
        <v>210230304</v>
      </c>
      <c r="E758" s="1236">
        <v>0.72</v>
      </c>
    </row>
    <row r="759" spans="1:5" ht="16.5" customHeight="1">
      <c r="A759" s="1235" t="b">
        <v>1</v>
      </c>
      <c r="B759" s="1180" t="s">
        <v>4704</v>
      </c>
      <c r="C759" s="1237">
        <v>210225302</v>
      </c>
      <c r="D759" s="1237">
        <v>210230305</v>
      </c>
      <c r="E759" s="1236">
        <v>0.18</v>
      </c>
    </row>
    <row r="760" spans="1:5" ht="16.5" customHeight="1">
      <c r="A760" s="1235" t="b">
        <v>1</v>
      </c>
      <c r="B760" s="1180" t="s">
        <v>4705</v>
      </c>
      <c r="C760" s="1237">
        <v>210225302</v>
      </c>
      <c r="D760" s="1233">
        <v>210230403</v>
      </c>
      <c r="E760" s="1236">
        <v>3.5</v>
      </c>
    </row>
    <row r="761" spans="1:5" ht="16.5" customHeight="1">
      <c r="A761" s="1235" t="b">
        <v>1</v>
      </c>
      <c r="B761" s="1180" t="s">
        <v>4705</v>
      </c>
      <c r="C761" s="1237">
        <v>210225302</v>
      </c>
      <c r="D761" s="1237">
        <v>210230404</v>
      </c>
      <c r="E761" s="1236">
        <v>1.2</v>
      </c>
    </row>
    <row r="762" spans="1:5" ht="16.5" customHeight="1">
      <c r="A762" s="1235" t="b">
        <v>1</v>
      </c>
      <c r="B762" s="1180" t="s">
        <v>4705</v>
      </c>
      <c r="C762" s="1237">
        <v>210225302</v>
      </c>
      <c r="D762" s="1237">
        <v>210230405</v>
      </c>
      <c r="E762" s="1236">
        <v>0.3</v>
      </c>
    </row>
    <row r="763" spans="1:5" ht="16.5" customHeight="1">
      <c r="A763" s="1235" t="b">
        <v>1</v>
      </c>
      <c r="B763" s="1180" t="s">
        <v>4706</v>
      </c>
      <c r="C763" s="1237">
        <v>210225302</v>
      </c>
      <c r="D763" s="1233">
        <v>210230503</v>
      </c>
      <c r="E763" s="1236">
        <v>3.5</v>
      </c>
    </row>
    <row r="764" spans="1:5" ht="16.5" customHeight="1">
      <c r="A764" s="1235" t="b">
        <v>1</v>
      </c>
      <c r="B764" s="1180" t="s">
        <v>4706</v>
      </c>
      <c r="C764" s="1237">
        <v>210225302</v>
      </c>
      <c r="D764" s="1237">
        <v>210230504</v>
      </c>
      <c r="E764" s="1236">
        <v>1.2</v>
      </c>
    </row>
    <row r="765" spans="1:5" ht="16.5" customHeight="1">
      <c r="A765" s="1235" t="b">
        <v>1</v>
      </c>
      <c r="B765" s="1180" t="s">
        <v>4706</v>
      </c>
      <c r="C765" s="1237">
        <v>210225302</v>
      </c>
      <c r="D765" s="1237">
        <v>210230505</v>
      </c>
      <c r="E765" s="1236">
        <v>0.3</v>
      </c>
    </row>
    <row r="766" spans="1:5" ht="16.5" customHeight="1">
      <c r="A766" s="1235" t="b">
        <v>1</v>
      </c>
      <c r="B766" s="1180" t="s">
        <v>4707</v>
      </c>
      <c r="C766" s="1237">
        <v>210225302</v>
      </c>
      <c r="D766" s="1233">
        <v>210230603</v>
      </c>
      <c r="E766" s="1236">
        <v>21</v>
      </c>
    </row>
    <row r="767" spans="1:5" ht="16.5" customHeight="1">
      <c r="A767" s="1235" t="b">
        <v>1</v>
      </c>
      <c r="B767" s="1180" t="s">
        <v>4707</v>
      </c>
      <c r="C767" s="1237">
        <v>210225302</v>
      </c>
      <c r="D767" s="1237">
        <v>210230604</v>
      </c>
      <c r="E767" s="1236">
        <v>7.1999999999999993</v>
      </c>
    </row>
    <row r="768" spans="1:5" ht="16.5" customHeight="1">
      <c r="A768" s="1235" t="b">
        <v>1</v>
      </c>
      <c r="B768" s="1180" t="s">
        <v>4707</v>
      </c>
      <c r="C768" s="1237">
        <v>210225302</v>
      </c>
      <c r="D768" s="1237">
        <v>210230605</v>
      </c>
      <c r="E768" s="1236">
        <v>1.7999999999999998</v>
      </c>
    </row>
    <row r="769" spans="1:5" ht="16.5" customHeight="1">
      <c r="A769" s="1235" t="b">
        <v>1</v>
      </c>
      <c r="B769" s="1180" t="s">
        <v>4708</v>
      </c>
      <c r="C769" s="1237">
        <v>210225302</v>
      </c>
      <c r="D769" s="1238">
        <v>210235203</v>
      </c>
      <c r="E769" s="1236">
        <v>30</v>
      </c>
    </row>
    <row r="770" spans="1:5" ht="16.5" customHeight="1">
      <c r="A770" s="1235" t="b">
        <v>1</v>
      </c>
      <c r="B770" s="1180" t="s">
        <v>4709</v>
      </c>
      <c r="C770" s="1237">
        <v>210225302</v>
      </c>
      <c r="D770" s="1238">
        <v>210235204</v>
      </c>
      <c r="E770" s="1236">
        <v>2</v>
      </c>
    </row>
    <row r="771" spans="1:5" ht="16.5" customHeight="1">
      <c r="A771" s="1235" t="b">
        <v>1</v>
      </c>
      <c r="B771" s="1180" t="s">
        <v>4710</v>
      </c>
      <c r="C771" s="1237">
        <v>210225302</v>
      </c>
      <c r="D771" s="1238">
        <v>210235205</v>
      </c>
      <c r="E771" s="1236">
        <v>20</v>
      </c>
    </row>
    <row r="772" spans="1:5" ht="16.5" customHeight="1">
      <c r="A772" s="1235" t="b">
        <v>1</v>
      </c>
      <c r="B772" s="1180" t="s">
        <v>4711</v>
      </c>
      <c r="C772" s="1237">
        <v>210225302</v>
      </c>
      <c r="D772" s="1238">
        <v>210235206</v>
      </c>
      <c r="E772" s="1236">
        <v>5</v>
      </c>
    </row>
    <row r="773" spans="1:5" ht="16.5" customHeight="1">
      <c r="A773" s="1239" t="b">
        <v>1</v>
      </c>
      <c r="B773" s="1204" t="s">
        <v>4712</v>
      </c>
      <c r="C773" s="1175">
        <v>210225303</v>
      </c>
      <c r="D773" s="1233">
        <v>210230302</v>
      </c>
      <c r="E773" s="1240">
        <v>6</v>
      </c>
    </row>
    <row r="774" spans="1:5" ht="16.5" customHeight="1">
      <c r="A774" s="1239" t="b">
        <v>1</v>
      </c>
      <c r="B774" s="1204" t="s">
        <v>4712</v>
      </c>
      <c r="C774" s="1241">
        <v>210225303</v>
      </c>
      <c r="D774" s="1241">
        <v>210230303</v>
      </c>
      <c r="E774" s="1240">
        <v>3</v>
      </c>
    </row>
    <row r="775" spans="1:5" ht="16.5" customHeight="1">
      <c r="A775" s="1239" t="b">
        <v>1</v>
      </c>
      <c r="B775" s="1204" t="s">
        <v>4712</v>
      </c>
      <c r="C775" s="1241">
        <v>210225303</v>
      </c>
      <c r="D775" s="1241">
        <v>210230304</v>
      </c>
      <c r="E775" s="1240">
        <v>1</v>
      </c>
    </row>
    <row r="776" spans="1:5" ht="16.5" customHeight="1">
      <c r="A776" s="1239" t="b">
        <v>1</v>
      </c>
      <c r="B776" s="1204" t="s">
        <v>4713</v>
      </c>
      <c r="C776" s="1241">
        <v>210225303</v>
      </c>
      <c r="D776" s="1233">
        <v>210230402</v>
      </c>
      <c r="E776" s="1240">
        <v>12</v>
      </c>
    </row>
    <row r="777" spans="1:5" ht="16.5" customHeight="1">
      <c r="A777" s="1239" t="b">
        <v>1</v>
      </c>
      <c r="B777" s="1204" t="s">
        <v>4713</v>
      </c>
      <c r="C777" s="1241">
        <v>210225303</v>
      </c>
      <c r="D777" s="1241">
        <v>210230403</v>
      </c>
      <c r="E777" s="1240">
        <v>6</v>
      </c>
    </row>
    <row r="778" spans="1:5" ht="16.5" customHeight="1">
      <c r="A778" s="1239" t="b">
        <v>1</v>
      </c>
      <c r="B778" s="1204" t="s">
        <v>4713</v>
      </c>
      <c r="C778" s="1241">
        <v>210225303</v>
      </c>
      <c r="D778" s="1241">
        <v>210230404</v>
      </c>
      <c r="E778" s="1240">
        <v>2</v>
      </c>
    </row>
    <row r="779" spans="1:5" ht="16.5" customHeight="1">
      <c r="A779" s="1239" t="b">
        <v>1</v>
      </c>
      <c r="B779" s="1204" t="s">
        <v>4714</v>
      </c>
      <c r="C779" s="1241">
        <v>210225303</v>
      </c>
      <c r="D779" s="1233">
        <v>210230502</v>
      </c>
      <c r="E779" s="1240">
        <v>9</v>
      </c>
    </row>
    <row r="780" spans="1:5" ht="16.5" customHeight="1">
      <c r="A780" s="1239" t="b">
        <v>1</v>
      </c>
      <c r="B780" s="1204" t="s">
        <v>4714</v>
      </c>
      <c r="C780" s="1241">
        <v>210225303</v>
      </c>
      <c r="D780" s="1241">
        <v>210230503</v>
      </c>
      <c r="E780" s="1240">
        <v>4.5</v>
      </c>
    </row>
    <row r="781" spans="1:5" ht="16.5" customHeight="1">
      <c r="A781" s="1239" t="b">
        <v>1</v>
      </c>
      <c r="B781" s="1204" t="s">
        <v>4714</v>
      </c>
      <c r="C781" s="1241">
        <v>210225303</v>
      </c>
      <c r="D781" s="1241">
        <v>210230504</v>
      </c>
      <c r="E781" s="1240">
        <v>1.5</v>
      </c>
    </row>
    <row r="782" spans="1:5" ht="16.5" customHeight="1">
      <c r="A782" s="1239" t="b">
        <v>1</v>
      </c>
      <c r="B782" s="1204" t="s">
        <v>4715</v>
      </c>
      <c r="C782" s="1241">
        <v>210225303</v>
      </c>
      <c r="D782" s="1233">
        <v>210230602</v>
      </c>
      <c r="E782" s="1240">
        <v>9</v>
      </c>
    </row>
    <row r="783" spans="1:5" ht="16.5" customHeight="1">
      <c r="A783" s="1239" t="b">
        <v>1</v>
      </c>
      <c r="B783" s="1204" t="s">
        <v>4715</v>
      </c>
      <c r="C783" s="1241">
        <v>210225303</v>
      </c>
      <c r="D783" s="1241">
        <v>210230603</v>
      </c>
      <c r="E783" s="1240">
        <v>4.5</v>
      </c>
    </row>
    <row r="784" spans="1:5" ht="16.5" customHeight="1">
      <c r="A784" s="1239" t="b">
        <v>1</v>
      </c>
      <c r="B784" s="1204" t="s">
        <v>4715</v>
      </c>
      <c r="C784" s="1241">
        <v>210225303</v>
      </c>
      <c r="D784" s="1241">
        <v>210230604</v>
      </c>
      <c r="E784" s="1240">
        <v>1.5</v>
      </c>
    </row>
    <row r="785" spans="1:5" ht="16.5" customHeight="1">
      <c r="A785" s="1239" t="b">
        <v>1</v>
      </c>
      <c r="B785" s="1204" t="s">
        <v>4716</v>
      </c>
      <c r="C785" s="1241">
        <v>210225303</v>
      </c>
      <c r="D785" s="1238">
        <v>210235113</v>
      </c>
      <c r="E785" s="1240">
        <v>10</v>
      </c>
    </row>
    <row r="786" spans="1:5" ht="16.5" customHeight="1">
      <c r="A786" s="1239" t="b">
        <v>1</v>
      </c>
      <c r="B786" s="1204" t="s">
        <v>4717</v>
      </c>
      <c r="C786" s="1241">
        <v>210225303</v>
      </c>
      <c r="D786" s="1238">
        <v>210235114</v>
      </c>
      <c r="E786" s="1240">
        <v>5</v>
      </c>
    </row>
    <row r="787" spans="1:5" ht="16.5" customHeight="1">
      <c r="A787" s="1239" t="b">
        <v>1</v>
      </c>
      <c r="B787" s="1204" t="s">
        <v>4718</v>
      </c>
      <c r="C787" s="1241">
        <v>210225303</v>
      </c>
      <c r="D787" s="1238">
        <v>210235115</v>
      </c>
      <c r="E787" s="1240">
        <v>10</v>
      </c>
    </row>
    <row r="788" spans="1:5" ht="16.5" customHeight="1">
      <c r="A788" s="1239" t="b">
        <v>1</v>
      </c>
      <c r="B788" s="1204" t="s">
        <v>4719</v>
      </c>
      <c r="C788" s="1241">
        <v>210225303</v>
      </c>
      <c r="D788" s="1238">
        <v>210235116</v>
      </c>
      <c r="E788" s="1240">
        <v>15</v>
      </c>
    </row>
    <row r="789" spans="1:5" ht="16.5" customHeight="1">
      <c r="A789" s="1235" t="b">
        <v>1</v>
      </c>
      <c r="B789" s="1180" t="s">
        <v>4720</v>
      </c>
      <c r="C789" s="1175">
        <v>210225304</v>
      </c>
      <c r="D789" s="1233">
        <v>210230303</v>
      </c>
      <c r="E789" s="1236">
        <v>1.7999999999999998</v>
      </c>
    </row>
    <row r="790" spans="1:5" ht="16.5" customHeight="1">
      <c r="A790" s="1235" t="b">
        <v>1</v>
      </c>
      <c r="B790" s="1180" t="s">
        <v>4720</v>
      </c>
      <c r="C790" s="1237">
        <v>210225304</v>
      </c>
      <c r="D790" s="1237">
        <v>210230304</v>
      </c>
      <c r="E790" s="1236">
        <v>0.89999999999999991</v>
      </c>
    </row>
    <row r="791" spans="1:5" ht="16.5" customHeight="1">
      <c r="A791" s="1235" t="b">
        <v>1</v>
      </c>
      <c r="B791" s="1180" t="s">
        <v>4720</v>
      </c>
      <c r="C791" s="1237">
        <v>210225304</v>
      </c>
      <c r="D791" s="1237">
        <v>210230305</v>
      </c>
      <c r="E791" s="1236">
        <v>0.30000000000000004</v>
      </c>
    </row>
    <row r="792" spans="1:5" ht="16.5" customHeight="1">
      <c r="A792" s="1235" t="b">
        <v>1</v>
      </c>
      <c r="B792" s="1180" t="s">
        <v>4721</v>
      </c>
      <c r="C792" s="1237">
        <v>210225304</v>
      </c>
      <c r="D792" s="1233">
        <v>210230403</v>
      </c>
      <c r="E792" s="1236">
        <v>3</v>
      </c>
    </row>
    <row r="793" spans="1:5" ht="16.5" customHeight="1">
      <c r="A793" s="1235" t="b">
        <v>1</v>
      </c>
      <c r="B793" s="1180" t="s">
        <v>4721</v>
      </c>
      <c r="C793" s="1237">
        <v>210225304</v>
      </c>
      <c r="D793" s="1237">
        <v>210230404</v>
      </c>
      <c r="E793" s="1236">
        <v>1.5</v>
      </c>
    </row>
    <row r="794" spans="1:5" ht="16.5" customHeight="1">
      <c r="A794" s="1235" t="b">
        <v>1</v>
      </c>
      <c r="B794" s="1180" t="s">
        <v>4721</v>
      </c>
      <c r="C794" s="1237">
        <v>210225304</v>
      </c>
      <c r="D794" s="1237">
        <v>210230405</v>
      </c>
      <c r="E794" s="1236">
        <v>0.5</v>
      </c>
    </row>
    <row r="795" spans="1:5" ht="16.5" customHeight="1">
      <c r="A795" s="1235" t="b">
        <v>1</v>
      </c>
      <c r="B795" s="1180" t="s">
        <v>4722</v>
      </c>
      <c r="C795" s="1237">
        <v>210225304</v>
      </c>
      <c r="D795" s="1233">
        <v>210230503</v>
      </c>
      <c r="E795" s="1236">
        <v>3</v>
      </c>
    </row>
    <row r="796" spans="1:5" ht="16.5" customHeight="1">
      <c r="A796" s="1235" t="b">
        <v>1</v>
      </c>
      <c r="B796" s="1180" t="s">
        <v>4722</v>
      </c>
      <c r="C796" s="1237">
        <v>210225304</v>
      </c>
      <c r="D796" s="1237">
        <v>210230504</v>
      </c>
      <c r="E796" s="1236">
        <v>1.5</v>
      </c>
    </row>
    <row r="797" spans="1:5" ht="16.5" customHeight="1">
      <c r="A797" s="1235" t="b">
        <v>1</v>
      </c>
      <c r="B797" s="1180" t="s">
        <v>4722</v>
      </c>
      <c r="C797" s="1237">
        <v>210225304</v>
      </c>
      <c r="D797" s="1237">
        <v>210230505</v>
      </c>
      <c r="E797" s="1236">
        <v>0.5</v>
      </c>
    </row>
    <row r="798" spans="1:5" ht="16.5" customHeight="1">
      <c r="A798" s="1235" t="b">
        <v>1</v>
      </c>
      <c r="B798" s="1180" t="s">
        <v>4723</v>
      </c>
      <c r="C798" s="1237">
        <v>210225304</v>
      </c>
      <c r="D798" s="1233">
        <v>210230603</v>
      </c>
      <c r="E798" s="1236">
        <v>18</v>
      </c>
    </row>
    <row r="799" spans="1:5" ht="16.5" customHeight="1">
      <c r="A799" s="1235" t="b">
        <v>1</v>
      </c>
      <c r="B799" s="1180" t="s">
        <v>4723</v>
      </c>
      <c r="C799" s="1237">
        <v>210225304</v>
      </c>
      <c r="D799" s="1237">
        <v>210230604</v>
      </c>
      <c r="E799" s="1236">
        <v>9</v>
      </c>
    </row>
    <row r="800" spans="1:5" ht="16.5" customHeight="1">
      <c r="A800" s="1235" t="b">
        <v>1</v>
      </c>
      <c r="B800" s="1180" t="s">
        <v>4723</v>
      </c>
      <c r="C800" s="1237">
        <v>210225304</v>
      </c>
      <c r="D800" s="1237">
        <v>210230605</v>
      </c>
      <c r="E800" s="1236">
        <v>3</v>
      </c>
    </row>
    <row r="801" spans="1:5" ht="16.5" customHeight="1">
      <c r="A801" s="1235" t="b">
        <v>1</v>
      </c>
      <c r="B801" s="1180" t="s">
        <v>4724</v>
      </c>
      <c r="C801" s="1237">
        <v>210225304</v>
      </c>
      <c r="D801" s="1238">
        <v>210235213</v>
      </c>
      <c r="E801" s="1236">
        <v>30</v>
      </c>
    </row>
    <row r="802" spans="1:5" ht="16.5" customHeight="1">
      <c r="A802" s="1235" t="b">
        <v>1</v>
      </c>
      <c r="B802" s="1180" t="s">
        <v>4725</v>
      </c>
      <c r="C802" s="1237">
        <v>210225304</v>
      </c>
      <c r="D802" s="1238">
        <v>210235214</v>
      </c>
      <c r="E802" s="1236">
        <v>2</v>
      </c>
    </row>
    <row r="803" spans="1:5" ht="16.5" customHeight="1">
      <c r="A803" s="1235" t="b">
        <v>1</v>
      </c>
      <c r="B803" s="1180" t="s">
        <v>4726</v>
      </c>
      <c r="C803" s="1237">
        <v>210225304</v>
      </c>
      <c r="D803" s="1238">
        <v>210235215</v>
      </c>
      <c r="E803" s="1236">
        <v>20</v>
      </c>
    </row>
    <row r="804" spans="1:5" ht="16.5" customHeight="1">
      <c r="A804" s="1235" t="b">
        <v>1</v>
      </c>
      <c r="B804" s="1180" t="s">
        <v>4727</v>
      </c>
      <c r="C804" s="1237">
        <v>210225304</v>
      </c>
      <c r="D804" s="1238">
        <v>210235216</v>
      </c>
      <c r="E804" s="1236">
        <v>5</v>
      </c>
    </row>
    <row r="805" spans="1:5" ht="16.5" customHeight="1">
      <c r="A805" s="1232" t="b">
        <v>1</v>
      </c>
      <c r="B805" s="1210" t="s">
        <v>4728</v>
      </c>
      <c r="C805" s="1175">
        <v>210225305</v>
      </c>
      <c r="D805" s="1233">
        <v>210230302</v>
      </c>
      <c r="E805" s="1234">
        <v>5</v>
      </c>
    </row>
    <row r="806" spans="1:5" ht="16.5" customHeight="1">
      <c r="A806" s="1232" t="b">
        <v>1</v>
      </c>
      <c r="B806" s="1210" t="s">
        <v>4728</v>
      </c>
      <c r="C806" s="1221">
        <v>210225305</v>
      </c>
      <c r="D806" s="1241">
        <v>210230303</v>
      </c>
      <c r="E806" s="1234">
        <v>3.5999999999999996</v>
      </c>
    </row>
    <row r="807" spans="1:5" ht="16.5" customHeight="1">
      <c r="A807" s="1232" t="b">
        <v>1</v>
      </c>
      <c r="B807" s="1210" t="s">
        <v>4728</v>
      </c>
      <c r="C807" s="1221">
        <v>210225305</v>
      </c>
      <c r="D807" s="1241">
        <v>210230304</v>
      </c>
      <c r="E807" s="1234">
        <v>1.4000000000000001</v>
      </c>
    </row>
    <row r="808" spans="1:5" ht="16.5" customHeight="1">
      <c r="A808" s="1232" t="b">
        <v>1</v>
      </c>
      <c r="B808" s="1210" t="s">
        <v>4729</v>
      </c>
      <c r="C808" s="1221">
        <v>210225305</v>
      </c>
      <c r="D808" s="1233">
        <v>210230402</v>
      </c>
      <c r="E808" s="1234">
        <v>10</v>
      </c>
    </row>
    <row r="809" spans="1:5" ht="16.5" customHeight="1">
      <c r="A809" s="1232" t="b">
        <v>1</v>
      </c>
      <c r="B809" s="1210" t="s">
        <v>4729</v>
      </c>
      <c r="C809" s="1221">
        <v>210225305</v>
      </c>
      <c r="D809" s="1241">
        <v>210230403</v>
      </c>
      <c r="E809" s="1234">
        <v>7.1999999999999993</v>
      </c>
    </row>
    <row r="810" spans="1:5" ht="16.5" customHeight="1">
      <c r="A810" s="1232" t="b">
        <v>1</v>
      </c>
      <c r="B810" s="1210" t="s">
        <v>4729</v>
      </c>
      <c r="C810" s="1221">
        <v>210225305</v>
      </c>
      <c r="D810" s="1241">
        <v>210230404</v>
      </c>
      <c r="E810" s="1234">
        <v>2.8000000000000003</v>
      </c>
    </row>
    <row r="811" spans="1:5" ht="16.5" customHeight="1">
      <c r="A811" s="1232" t="b">
        <v>1</v>
      </c>
      <c r="B811" s="1210" t="s">
        <v>4730</v>
      </c>
      <c r="C811" s="1221">
        <v>210225305</v>
      </c>
      <c r="D811" s="1233">
        <v>210230502</v>
      </c>
      <c r="E811" s="1234">
        <v>7.5</v>
      </c>
    </row>
    <row r="812" spans="1:5" ht="16.5" customHeight="1">
      <c r="A812" s="1232" t="b">
        <v>1</v>
      </c>
      <c r="B812" s="1210" t="s">
        <v>4730</v>
      </c>
      <c r="C812" s="1221">
        <v>210225305</v>
      </c>
      <c r="D812" s="1241">
        <v>210230503</v>
      </c>
      <c r="E812" s="1234">
        <v>5.3999999999999995</v>
      </c>
    </row>
    <row r="813" spans="1:5" ht="16.5" customHeight="1">
      <c r="A813" s="1232" t="b">
        <v>1</v>
      </c>
      <c r="B813" s="1210" t="s">
        <v>4730</v>
      </c>
      <c r="C813" s="1221">
        <v>210225305</v>
      </c>
      <c r="D813" s="1241">
        <v>210230504</v>
      </c>
      <c r="E813" s="1234">
        <v>2.1</v>
      </c>
    </row>
    <row r="814" spans="1:5" ht="16.5" customHeight="1">
      <c r="A814" s="1232" t="b">
        <v>1</v>
      </c>
      <c r="B814" s="1210" t="s">
        <v>4731</v>
      </c>
      <c r="C814" s="1221">
        <v>210225305</v>
      </c>
      <c r="D814" s="1233">
        <v>210230602</v>
      </c>
      <c r="E814" s="1234">
        <v>7.5</v>
      </c>
    </row>
    <row r="815" spans="1:5" ht="16.5" customHeight="1">
      <c r="A815" s="1232" t="b">
        <v>1</v>
      </c>
      <c r="B815" s="1210" t="s">
        <v>4731</v>
      </c>
      <c r="C815" s="1221">
        <v>210225305</v>
      </c>
      <c r="D815" s="1241">
        <v>210230603</v>
      </c>
      <c r="E815" s="1234">
        <v>5.3999999999999995</v>
      </c>
    </row>
    <row r="816" spans="1:5" ht="16.5" customHeight="1">
      <c r="A816" s="1232" t="b">
        <v>1</v>
      </c>
      <c r="B816" s="1210" t="s">
        <v>4731</v>
      </c>
      <c r="C816" s="1221">
        <v>210225305</v>
      </c>
      <c r="D816" s="1241">
        <v>210230604</v>
      </c>
      <c r="E816" s="1234">
        <v>2.1</v>
      </c>
    </row>
    <row r="817" spans="1:5" ht="16.5" customHeight="1">
      <c r="A817" s="1232" t="b">
        <v>1</v>
      </c>
      <c r="B817" s="1210" t="s">
        <v>4732</v>
      </c>
      <c r="C817" s="1221">
        <v>210225305</v>
      </c>
      <c r="D817" s="1238">
        <v>210235123</v>
      </c>
      <c r="E817" s="1234">
        <v>10</v>
      </c>
    </row>
    <row r="818" spans="1:5" ht="16.5" customHeight="1">
      <c r="A818" s="1232" t="b">
        <v>1</v>
      </c>
      <c r="B818" s="1210" t="s">
        <v>4733</v>
      </c>
      <c r="C818" s="1221">
        <v>210225305</v>
      </c>
      <c r="D818" s="1238">
        <v>210235124</v>
      </c>
      <c r="E818" s="1234">
        <v>5</v>
      </c>
    </row>
    <row r="819" spans="1:5" ht="16.5" customHeight="1">
      <c r="A819" s="1232" t="b">
        <v>1</v>
      </c>
      <c r="B819" s="1210" t="s">
        <v>4734</v>
      </c>
      <c r="C819" s="1221">
        <v>210225305</v>
      </c>
      <c r="D819" s="1238">
        <v>210235125</v>
      </c>
      <c r="E819" s="1234">
        <v>10</v>
      </c>
    </row>
    <row r="820" spans="1:5" ht="16.5" customHeight="1">
      <c r="A820" s="1232" t="b">
        <v>1</v>
      </c>
      <c r="B820" s="1210" t="s">
        <v>4735</v>
      </c>
      <c r="C820" s="1221">
        <v>210225305</v>
      </c>
      <c r="D820" s="1238">
        <v>210235126</v>
      </c>
      <c r="E820" s="1234">
        <v>15</v>
      </c>
    </row>
    <row r="821" spans="1:5" ht="16.5" customHeight="1">
      <c r="A821" s="1235" t="b">
        <v>1</v>
      </c>
      <c r="B821" s="1180" t="s">
        <v>4736</v>
      </c>
      <c r="C821" s="1175">
        <v>210225306</v>
      </c>
      <c r="D821" s="1233">
        <v>210230303</v>
      </c>
      <c r="E821" s="1236">
        <v>1.5</v>
      </c>
    </row>
    <row r="822" spans="1:5" ht="16.5" customHeight="1">
      <c r="A822" s="1235" t="b">
        <v>1</v>
      </c>
      <c r="B822" s="1180" t="s">
        <v>4736</v>
      </c>
      <c r="C822" s="1237">
        <v>210225306</v>
      </c>
      <c r="D822" s="1237">
        <v>210230304</v>
      </c>
      <c r="E822" s="1236">
        <v>1.08</v>
      </c>
    </row>
    <row r="823" spans="1:5" ht="16.5" customHeight="1">
      <c r="A823" s="1235" t="b">
        <v>1</v>
      </c>
      <c r="B823" s="1180" t="s">
        <v>4736</v>
      </c>
      <c r="C823" s="1237">
        <v>210225306</v>
      </c>
      <c r="D823" s="1237">
        <v>210230305</v>
      </c>
      <c r="E823" s="1236">
        <v>0.42000000000000004</v>
      </c>
    </row>
    <row r="824" spans="1:5" ht="16.5" customHeight="1">
      <c r="A824" s="1235" t="b">
        <v>1</v>
      </c>
      <c r="B824" s="1180" t="s">
        <v>4737</v>
      </c>
      <c r="C824" s="1237">
        <v>210225306</v>
      </c>
      <c r="D824" s="1233">
        <v>210230403</v>
      </c>
      <c r="E824" s="1236">
        <v>2.5</v>
      </c>
    </row>
    <row r="825" spans="1:5" ht="16.5" customHeight="1">
      <c r="A825" s="1235" t="b">
        <v>1</v>
      </c>
      <c r="B825" s="1180" t="s">
        <v>4737</v>
      </c>
      <c r="C825" s="1237">
        <v>210225306</v>
      </c>
      <c r="D825" s="1237">
        <v>210230404</v>
      </c>
      <c r="E825" s="1236">
        <v>1.7999999999999998</v>
      </c>
    </row>
    <row r="826" spans="1:5" ht="16.5" customHeight="1">
      <c r="A826" s="1235" t="b">
        <v>1</v>
      </c>
      <c r="B826" s="1180" t="s">
        <v>4737</v>
      </c>
      <c r="C826" s="1237">
        <v>210225306</v>
      </c>
      <c r="D826" s="1237">
        <v>210230405</v>
      </c>
      <c r="E826" s="1236">
        <v>0.70000000000000007</v>
      </c>
    </row>
    <row r="827" spans="1:5" ht="16.5" customHeight="1">
      <c r="A827" s="1235" t="b">
        <v>1</v>
      </c>
      <c r="B827" s="1180" t="s">
        <v>4738</v>
      </c>
      <c r="C827" s="1237">
        <v>210225306</v>
      </c>
      <c r="D827" s="1233">
        <v>210230503</v>
      </c>
      <c r="E827" s="1236">
        <v>2.5</v>
      </c>
    </row>
    <row r="828" spans="1:5" ht="16.5" customHeight="1">
      <c r="A828" s="1235" t="b">
        <v>1</v>
      </c>
      <c r="B828" s="1180" t="s">
        <v>4738</v>
      </c>
      <c r="C828" s="1237">
        <v>210225306</v>
      </c>
      <c r="D828" s="1237">
        <v>210230504</v>
      </c>
      <c r="E828" s="1236">
        <v>1.7999999999999998</v>
      </c>
    </row>
    <row r="829" spans="1:5" ht="16.5" customHeight="1">
      <c r="A829" s="1235" t="b">
        <v>1</v>
      </c>
      <c r="B829" s="1180" t="s">
        <v>4738</v>
      </c>
      <c r="C829" s="1237">
        <v>210225306</v>
      </c>
      <c r="D829" s="1237">
        <v>210230505</v>
      </c>
      <c r="E829" s="1236">
        <v>0.70000000000000007</v>
      </c>
    </row>
    <row r="830" spans="1:5" ht="16.5" customHeight="1">
      <c r="A830" s="1235" t="b">
        <v>1</v>
      </c>
      <c r="B830" s="1180" t="s">
        <v>4739</v>
      </c>
      <c r="C830" s="1237">
        <v>210225306</v>
      </c>
      <c r="D830" s="1233">
        <v>210230603</v>
      </c>
      <c r="E830" s="1236">
        <v>15</v>
      </c>
    </row>
    <row r="831" spans="1:5" ht="16.5" customHeight="1">
      <c r="A831" s="1235" t="b">
        <v>1</v>
      </c>
      <c r="B831" s="1180" t="s">
        <v>4739</v>
      </c>
      <c r="C831" s="1237">
        <v>210225306</v>
      </c>
      <c r="D831" s="1237">
        <v>210230604</v>
      </c>
      <c r="E831" s="1236">
        <v>10.799999999999999</v>
      </c>
    </row>
    <row r="832" spans="1:5" ht="16.5" customHeight="1">
      <c r="A832" s="1235" t="b">
        <v>1</v>
      </c>
      <c r="B832" s="1180" t="s">
        <v>4739</v>
      </c>
      <c r="C832" s="1237">
        <v>210225306</v>
      </c>
      <c r="D832" s="1237">
        <v>210230605</v>
      </c>
      <c r="E832" s="1236">
        <v>4.2</v>
      </c>
    </row>
    <row r="833" spans="1:5" ht="16.5" customHeight="1">
      <c r="A833" s="1235" t="b">
        <v>1</v>
      </c>
      <c r="B833" s="1180" t="s">
        <v>4740</v>
      </c>
      <c r="C833" s="1237">
        <v>210225306</v>
      </c>
      <c r="D833" s="1238">
        <v>210235223</v>
      </c>
      <c r="E833" s="1236">
        <v>30</v>
      </c>
    </row>
    <row r="834" spans="1:5" ht="16.5" customHeight="1">
      <c r="A834" s="1235" t="b">
        <v>1</v>
      </c>
      <c r="B834" s="1180" t="s">
        <v>4741</v>
      </c>
      <c r="C834" s="1237">
        <v>210225306</v>
      </c>
      <c r="D834" s="1238">
        <v>210235224</v>
      </c>
      <c r="E834" s="1236">
        <v>2</v>
      </c>
    </row>
    <row r="835" spans="1:5" ht="16.5" customHeight="1">
      <c r="A835" s="1235" t="b">
        <v>1</v>
      </c>
      <c r="B835" s="1180" t="s">
        <v>4742</v>
      </c>
      <c r="C835" s="1237">
        <v>210225306</v>
      </c>
      <c r="D835" s="1238">
        <v>210235225</v>
      </c>
      <c r="E835" s="1236">
        <v>20</v>
      </c>
    </row>
    <row r="836" spans="1:5" ht="16.5" customHeight="1">
      <c r="A836" s="1235" t="b">
        <v>1</v>
      </c>
      <c r="B836" s="1180" t="s">
        <v>4743</v>
      </c>
      <c r="C836" s="1237">
        <v>210225306</v>
      </c>
      <c r="D836" s="1238">
        <v>210235226</v>
      </c>
      <c r="E836" s="1236">
        <v>5</v>
      </c>
    </row>
    <row r="837" spans="1:5" ht="16.5" customHeight="1">
      <c r="A837" s="1239" t="b">
        <v>1</v>
      </c>
      <c r="B837" s="1204" t="s">
        <v>4744</v>
      </c>
      <c r="C837" s="1175">
        <v>210225307</v>
      </c>
      <c r="D837" s="1233">
        <v>210230302</v>
      </c>
      <c r="E837" s="1240">
        <v>4</v>
      </c>
    </row>
    <row r="838" spans="1:5" ht="16.5" customHeight="1">
      <c r="A838" s="1239" t="b">
        <v>1</v>
      </c>
      <c r="B838" s="1204" t="s">
        <v>4744</v>
      </c>
      <c r="C838" s="1241">
        <v>210225307</v>
      </c>
      <c r="D838" s="1241">
        <v>210230303</v>
      </c>
      <c r="E838" s="1240">
        <v>4.2</v>
      </c>
    </row>
    <row r="839" spans="1:5" ht="16.5" customHeight="1">
      <c r="A839" s="1239" t="b">
        <v>1</v>
      </c>
      <c r="B839" s="1204" t="s">
        <v>4744</v>
      </c>
      <c r="C839" s="1241">
        <v>210225307</v>
      </c>
      <c r="D839" s="1241">
        <v>210230304</v>
      </c>
      <c r="E839" s="1240">
        <v>1.7999999999999998</v>
      </c>
    </row>
    <row r="840" spans="1:5" ht="16.5" customHeight="1">
      <c r="A840" s="1239" t="b">
        <v>1</v>
      </c>
      <c r="B840" s="1204" t="s">
        <v>4745</v>
      </c>
      <c r="C840" s="1241">
        <v>210225307</v>
      </c>
      <c r="D840" s="1233">
        <v>210230402</v>
      </c>
      <c r="E840" s="1240">
        <v>8</v>
      </c>
    </row>
    <row r="841" spans="1:5" ht="16.5" customHeight="1">
      <c r="A841" s="1239" t="b">
        <v>1</v>
      </c>
      <c r="B841" s="1204" t="s">
        <v>4745</v>
      </c>
      <c r="C841" s="1241">
        <v>210225307</v>
      </c>
      <c r="D841" s="1241">
        <v>210230403</v>
      </c>
      <c r="E841" s="1240">
        <v>8.4</v>
      </c>
    </row>
    <row r="842" spans="1:5" ht="16.5" customHeight="1">
      <c r="A842" s="1239" t="b">
        <v>1</v>
      </c>
      <c r="B842" s="1204" t="s">
        <v>4745</v>
      </c>
      <c r="C842" s="1241">
        <v>210225307</v>
      </c>
      <c r="D842" s="1241">
        <v>210230404</v>
      </c>
      <c r="E842" s="1240">
        <v>3.5999999999999996</v>
      </c>
    </row>
    <row r="843" spans="1:5" ht="16.5" customHeight="1">
      <c r="A843" s="1239" t="b">
        <v>1</v>
      </c>
      <c r="B843" s="1204" t="s">
        <v>4746</v>
      </c>
      <c r="C843" s="1241">
        <v>210225307</v>
      </c>
      <c r="D843" s="1233">
        <v>210230502</v>
      </c>
      <c r="E843" s="1240">
        <v>6</v>
      </c>
    </row>
    <row r="844" spans="1:5" ht="16.5" customHeight="1">
      <c r="A844" s="1239" t="b">
        <v>1</v>
      </c>
      <c r="B844" s="1204" t="s">
        <v>4746</v>
      </c>
      <c r="C844" s="1241">
        <v>210225307</v>
      </c>
      <c r="D844" s="1241">
        <v>210230503</v>
      </c>
      <c r="E844" s="1240">
        <v>6.3</v>
      </c>
    </row>
    <row r="845" spans="1:5" ht="16.5" customHeight="1">
      <c r="A845" s="1239" t="b">
        <v>1</v>
      </c>
      <c r="B845" s="1204" t="s">
        <v>4746</v>
      </c>
      <c r="C845" s="1241">
        <v>210225307</v>
      </c>
      <c r="D845" s="1241">
        <v>210230504</v>
      </c>
      <c r="E845" s="1240">
        <v>2.6999999999999997</v>
      </c>
    </row>
    <row r="846" spans="1:5" ht="16.5" customHeight="1">
      <c r="A846" s="1239" t="b">
        <v>1</v>
      </c>
      <c r="B846" s="1204" t="s">
        <v>4747</v>
      </c>
      <c r="C846" s="1241">
        <v>210225307</v>
      </c>
      <c r="D846" s="1233">
        <v>210230602</v>
      </c>
      <c r="E846" s="1240">
        <v>6</v>
      </c>
    </row>
    <row r="847" spans="1:5" ht="16.5" customHeight="1">
      <c r="A847" s="1239" t="b">
        <v>1</v>
      </c>
      <c r="B847" s="1204" t="s">
        <v>4747</v>
      </c>
      <c r="C847" s="1241">
        <v>210225307</v>
      </c>
      <c r="D847" s="1241">
        <v>210230603</v>
      </c>
      <c r="E847" s="1240">
        <v>6.3</v>
      </c>
    </row>
    <row r="848" spans="1:5" ht="16.5" customHeight="1">
      <c r="A848" s="1239" t="b">
        <v>1</v>
      </c>
      <c r="B848" s="1204" t="s">
        <v>4747</v>
      </c>
      <c r="C848" s="1241">
        <v>210225307</v>
      </c>
      <c r="D848" s="1241">
        <v>210230604</v>
      </c>
      <c r="E848" s="1240">
        <v>2.6999999999999997</v>
      </c>
    </row>
    <row r="849" spans="1:5" ht="16.5" customHeight="1">
      <c r="A849" s="1239" t="b">
        <v>1</v>
      </c>
      <c r="B849" s="1204" t="s">
        <v>4748</v>
      </c>
      <c r="C849" s="1241">
        <v>210225307</v>
      </c>
      <c r="D849" s="1238">
        <v>210235133</v>
      </c>
      <c r="E849" s="1240">
        <v>10</v>
      </c>
    </row>
    <row r="850" spans="1:5" ht="16.5" customHeight="1">
      <c r="A850" s="1239" t="b">
        <v>1</v>
      </c>
      <c r="B850" s="1204" t="s">
        <v>4749</v>
      </c>
      <c r="C850" s="1241">
        <v>210225307</v>
      </c>
      <c r="D850" s="1238">
        <v>210235134</v>
      </c>
      <c r="E850" s="1240">
        <v>5</v>
      </c>
    </row>
    <row r="851" spans="1:5" ht="16.5" customHeight="1">
      <c r="A851" s="1239" t="b">
        <v>1</v>
      </c>
      <c r="B851" s="1204" t="s">
        <v>4750</v>
      </c>
      <c r="C851" s="1241">
        <v>210225307</v>
      </c>
      <c r="D851" s="1238">
        <v>210235135</v>
      </c>
      <c r="E851" s="1240">
        <v>10</v>
      </c>
    </row>
    <row r="852" spans="1:5" ht="16.5" customHeight="1">
      <c r="A852" s="1239" t="b">
        <v>1</v>
      </c>
      <c r="B852" s="1204" t="s">
        <v>4751</v>
      </c>
      <c r="C852" s="1241">
        <v>210225307</v>
      </c>
      <c r="D852" s="1238">
        <v>210235136</v>
      </c>
      <c r="E852" s="1240">
        <v>15</v>
      </c>
    </row>
    <row r="853" spans="1:5" ht="16.5" customHeight="1">
      <c r="A853" s="1235" t="b">
        <v>1</v>
      </c>
      <c r="B853" s="1180" t="s">
        <v>4752</v>
      </c>
      <c r="C853" s="1175">
        <v>210225308</v>
      </c>
      <c r="D853" s="1233">
        <v>210230303</v>
      </c>
      <c r="E853" s="1236">
        <v>1.2000000000000002</v>
      </c>
    </row>
    <row r="854" spans="1:5" ht="16.5" customHeight="1">
      <c r="A854" s="1235" t="b">
        <v>1</v>
      </c>
      <c r="B854" s="1180" t="s">
        <v>4752</v>
      </c>
      <c r="C854" s="1237">
        <v>210225308</v>
      </c>
      <c r="D854" s="1237">
        <v>210230304</v>
      </c>
      <c r="E854" s="1236">
        <v>1.26</v>
      </c>
    </row>
    <row r="855" spans="1:5" ht="16.5" customHeight="1">
      <c r="A855" s="1235" t="b">
        <v>1</v>
      </c>
      <c r="B855" s="1180" t="s">
        <v>4752</v>
      </c>
      <c r="C855" s="1237">
        <v>210225308</v>
      </c>
      <c r="D855" s="1237">
        <v>210230305</v>
      </c>
      <c r="E855" s="1236">
        <v>0.54</v>
      </c>
    </row>
    <row r="856" spans="1:5" ht="16.5" customHeight="1">
      <c r="A856" s="1235" t="b">
        <v>1</v>
      </c>
      <c r="B856" s="1180" t="s">
        <v>4753</v>
      </c>
      <c r="C856" s="1237">
        <v>210225308</v>
      </c>
      <c r="D856" s="1233">
        <v>210230403</v>
      </c>
      <c r="E856" s="1236">
        <v>2</v>
      </c>
    </row>
    <row r="857" spans="1:5" ht="16.5" customHeight="1">
      <c r="A857" s="1235" t="b">
        <v>1</v>
      </c>
      <c r="B857" s="1180" t="s">
        <v>4753</v>
      </c>
      <c r="C857" s="1237">
        <v>210225308</v>
      </c>
      <c r="D857" s="1237">
        <v>210230404</v>
      </c>
      <c r="E857" s="1236">
        <v>2.1</v>
      </c>
    </row>
    <row r="858" spans="1:5" ht="16.5" customHeight="1">
      <c r="A858" s="1235" t="b">
        <v>1</v>
      </c>
      <c r="B858" s="1180" t="s">
        <v>4753</v>
      </c>
      <c r="C858" s="1237">
        <v>210225308</v>
      </c>
      <c r="D858" s="1237">
        <v>210230405</v>
      </c>
      <c r="E858" s="1236">
        <v>0.89999999999999991</v>
      </c>
    </row>
    <row r="859" spans="1:5" ht="16.5" customHeight="1">
      <c r="A859" s="1235" t="b">
        <v>1</v>
      </c>
      <c r="B859" s="1180" t="s">
        <v>4754</v>
      </c>
      <c r="C859" s="1237">
        <v>210225308</v>
      </c>
      <c r="D859" s="1233">
        <v>210230503</v>
      </c>
      <c r="E859" s="1236">
        <v>2</v>
      </c>
    </row>
    <row r="860" spans="1:5" ht="16.5" customHeight="1">
      <c r="A860" s="1235" t="b">
        <v>1</v>
      </c>
      <c r="B860" s="1180" t="s">
        <v>4754</v>
      </c>
      <c r="C860" s="1237">
        <v>210225308</v>
      </c>
      <c r="D860" s="1237">
        <v>210230504</v>
      </c>
      <c r="E860" s="1236">
        <v>2.1</v>
      </c>
    </row>
    <row r="861" spans="1:5" ht="16.5" customHeight="1">
      <c r="A861" s="1235" t="b">
        <v>1</v>
      </c>
      <c r="B861" s="1180" t="s">
        <v>4754</v>
      </c>
      <c r="C861" s="1237">
        <v>210225308</v>
      </c>
      <c r="D861" s="1237">
        <v>210230505</v>
      </c>
      <c r="E861" s="1236">
        <v>0.89999999999999991</v>
      </c>
    </row>
    <row r="862" spans="1:5" ht="16.5" customHeight="1">
      <c r="A862" s="1235" t="b">
        <v>1</v>
      </c>
      <c r="B862" s="1180" t="s">
        <v>4755</v>
      </c>
      <c r="C862" s="1237">
        <v>210225308</v>
      </c>
      <c r="D862" s="1233">
        <v>210230603</v>
      </c>
      <c r="E862" s="1236">
        <v>12</v>
      </c>
    </row>
    <row r="863" spans="1:5" ht="16.5" customHeight="1">
      <c r="A863" s="1235" t="b">
        <v>1</v>
      </c>
      <c r="B863" s="1180" t="s">
        <v>4755</v>
      </c>
      <c r="C863" s="1237">
        <v>210225308</v>
      </c>
      <c r="D863" s="1237">
        <v>210230604</v>
      </c>
      <c r="E863" s="1236">
        <v>12.6</v>
      </c>
    </row>
    <row r="864" spans="1:5" ht="16.5" customHeight="1">
      <c r="A864" s="1235" t="b">
        <v>1</v>
      </c>
      <c r="B864" s="1180" t="s">
        <v>4755</v>
      </c>
      <c r="C864" s="1237">
        <v>210225308</v>
      </c>
      <c r="D864" s="1237">
        <v>210230605</v>
      </c>
      <c r="E864" s="1236">
        <v>5.3999999999999995</v>
      </c>
    </row>
    <row r="865" spans="1:5" ht="16.5" customHeight="1">
      <c r="A865" s="1235" t="b">
        <v>1</v>
      </c>
      <c r="B865" s="1180" t="s">
        <v>4756</v>
      </c>
      <c r="C865" s="1237">
        <v>210225308</v>
      </c>
      <c r="D865" s="1238">
        <v>210235233</v>
      </c>
      <c r="E865" s="1236">
        <v>30</v>
      </c>
    </row>
    <row r="866" spans="1:5" ht="16.5" customHeight="1">
      <c r="A866" s="1235" t="b">
        <v>1</v>
      </c>
      <c r="B866" s="1180" t="s">
        <v>4757</v>
      </c>
      <c r="C866" s="1237">
        <v>210225308</v>
      </c>
      <c r="D866" s="1238">
        <v>210235234</v>
      </c>
      <c r="E866" s="1236">
        <v>2</v>
      </c>
    </row>
    <row r="867" spans="1:5" ht="16.5" customHeight="1">
      <c r="A867" s="1235" t="b">
        <v>1</v>
      </c>
      <c r="B867" s="1180" t="s">
        <v>4758</v>
      </c>
      <c r="C867" s="1237">
        <v>210225308</v>
      </c>
      <c r="D867" s="1238">
        <v>210235235</v>
      </c>
      <c r="E867" s="1236">
        <v>20</v>
      </c>
    </row>
    <row r="868" spans="1:5" ht="16.5" customHeight="1">
      <c r="A868" s="1235" t="b">
        <v>1</v>
      </c>
      <c r="B868" s="1180" t="s">
        <v>4759</v>
      </c>
      <c r="C868" s="1237">
        <v>210225308</v>
      </c>
      <c r="D868" s="1238">
        <v>210235236</v>
      </c>
      <c r="E868" s="1236">
        <v>5</v>
      </c>
    </row>
    <row r="869" spans="1:5" ht="16.5" customHeight="1">
      <c r="A869" s="1232" t="b">
        <v>1</v>
      </c>
      <c r="B869" s="1210" t="s">
        <v>4760</v>
      </c>
      <c r="C869" s="1175">
        <v>210225309</v>
      </c>
      <c r="D869" s="1233">
        <v>210230302</v>
      </c>
      <c r="E869" s="1234">
        <v>3</v>
      </c>
    </row>
    <row r="870" spans="1:5" ht="16.5" customHeight="1">
      <c r="A870" s="1232" t="b">
        <v>1</v>
      </c>
      <c r="B870" s="1210" t="s">
        <v>4760</v>
      </c>
      <c r="C870" s="1221">
        <v>210225309</v>
      </c>
      <c r="D870" s="1221">
        <v>210230303</v>
      </c>
      <c r="E870" s="1234">
        <v>4.8</v>
      </c>
    </row>
    <row r="871" spans="1:5" ht="16.5" customHeight="1">
      <c r="A871" s="1232" t="b">
        <v>1</v>
      </c>
      <c r="B871" s="1210" t="s">
        <v>4760</v>
      </c>
      <c r="C871" s="1221">
        <v>210225309</v>
      </c>
      <c r="D871" s="1221">
        <v>210230304</v>
      </c>
      <c r="E871" s="1234">
        <v>2.2000000000000002</v>
      </c>
    </row>
    <row r="872" spans="1:5" ht="16.5" customHeight="1">
      <c r="A872" s="1232" t="b">
        <v>1</v>
      </c>
      <c r="B872" s="1210" t="s">
        <v>4761</v>
      </c>
      <c r="C872" s="1221">
        <v>210225309</v>
      </c>
      <c r="D872" s="1233">
        <v>210230402</v>
      </c>
      <c r="E872" s="1234">
        <v>6</v>
      </c>
    </row>
    <row r="873" spans="1:5" ht="16.5" customHeight="1">
      <c r="A873" s="1232" t="b">
        <v>1</v>
      </c>
      <c r="B873" s="1210" t="s">
        <v>4761</v>
      </c>
      <c r="C873" s="1221">
        <v>210225309</v>
      </c>
      <c r="D873" s="1221">
        <v>210230403</v>
      </c>
      <c r="E873" s="1234">
        <v>9.6</v>
      </c>
    </row>
    <row r="874" spans="1:5" ht="16.5" customHeight="1">
      <c r="A874" s="1232" t="b">
        <v>1</v>
      </c>
      <c r="B874" s="1210" t="s">
        <v>4761</v>
      </c>
      <c r="C874" s="1221">
        <v>210225309</v>
      </c>
      <c r="D874" s="1221">
        <v>210230404</v>
      </c>
      <c r="E874" s="1234">
        <v>4.4000000000000004</v>
      </c>
    </row>
    <row r="875" spans="1:5" ht="16.5" customHeight="1">
      <c r="A875" s="1232" t="b">
        <v>1</v>
      </c>
      <c r="B875" s="1210" t="s">
        <v>4762</v>
      </c>
      <c r="C875" s="1221">
        <v>210225309</v>
      </c>
      <c r="D875" s="1233">
        <v>210230502</v>
      </c>
      <c r="E875" s="1234">
        <v>4.5</v>
      </c>
    </row>
    <row r="876" spans="1:5" ht="16.5" customHeight="1">
      <c r="A876" s="1232" t="b">
        <v>1</v>
      </c>
      <c r="B876" s="1210" t="s">
        <v>4762</v>
      </c>
      <c r="C876" s="1221">
        <v>210225309</v>
      </c>
      <c r="D876" s="1221">
        <v>210230503</v>
      </c>
      <c r="E876" s="1234">
        <v>7.1999999999999993</v>
      </c>
    </row>
    <row r="877" spans="1:5" ht="16.5" customHeight="1">
      <c r="A877" s="1232" t="b">
        <v>1</v>
      </c>
      <c r="B877" s="1210" t="s">
        <v>4762</v>
      </c>
      <c r="C877" s="1221">
        <v>210225309</v>
      </c>
      <c r="D877" s="1221">
        <v>210230504</v>
      </c>
      <c r="E877" s="1234">
        <v>3.3</v>
      </c>
    </row>
    <row r="878" spans="1:5" ht="16.5" customHeight="1">
      <c r="A878" s="1232" t="b">
        <v>1</v>
      </c>
      <c r="B878" s="1210" t="s">
        <v>4763</v>
      </c>
      <c r="C878" s="1221">
        <v>210225309</v>
      </c>
      <c r="D878" s="1233">
        <v>210230602</v>
      </c>
      <c r="E878" s="1234">
        <v>4.5</v>
      </c>
    </row>
    <row r="879" spans="1:5" ht="16.5" customHeight="1">
      <c r="A879" s="1232" t="b">
        <v>1</v>
      </c>
      <c r="B879" s="1210" t="s">
        <v>4763</v>
      </c>
      <c r="C879" s="1221">
        <v>210225309</v>
      </c>
      <c r="D879" s="1221">
        <v>210230603</v>
      </c>
      <c r="E879" s="1234">
        <v>7.1999999999999993</v>
      </c>
    </row>
    <row r="880" spans="1:5" ht="16.5" customHeight="1">
      <c r="A880" s="1232" t="b">
        <v>1</v>
      </c>
      <c r="B880" s="1210" t="s">
        <v>4763</v>
      </c>
      <c r="C880" s="1221">
        <v>210225309</v>
      </c>
      <c r="D880" s="1221">
        <v>210230604</v>
      </c>
      <c r="E880" s="1234">
        <v>3.3</v>
      </c>
    </row>
    <row r="881" spans="1:5" ht="16.5" customHeight="1">
      <c r="A881" s="1232" t="b">
        <v>1</v>
      </c>
      <c r="B881" s="1210" t="s">
        <v>4764</v>
      </c>
      <c r="C881" s="1221">
        <v>210225309</v>
      </c>
      <c r="D881" s="1238">
        <v>210235143</v>
      </c>
      <c r="E881" s="1234">
        <v>10</v>
      </c>
    </row>
    <row r="882" spans="1:5" ht="16.5" customHeight="1">
      <c r="A882" s="1232" t="b">
        <v>1</v>
      </c>
      <c r="B882" s="1210" t="s">
        <v>4765</v>
      </c>
      <c r="C882" s="1221">
        <v>210225309</v>
      </c>
      <c r="D882" s="1238">
        <v>210235144</v>
      </c>
      <c r="E882" s="1234">
        <v>5</v>
      </c>
    </row>
    <row r="883" spans="1:5" ht="16.5" customHeight="1">
      <c r="A883" s="1232" t="b">
        <v>1</v>
      </c>
      <c r="B883" s="1210" t="s">
        <v>4766</v>
      </c>
      <c r="C883" s="1221">
        <v>210225309</v>
      </c>
      <c r="D883" s="1238">
        <v>210235145</v>
      </c>
      <c r="E883" s="1234">
        <v>10</v>
      </c>
    </row>
    <row r="884" spans="1:5" ht="16.5" customHeight="1">
      <c r="A884" s="1232" t="b">
        <v>1</v>
      </c>
      <c r="B884" s="1210" t="s">
        <v>4767</v>
      </c>
      <c r="C884" s="1221">
        <v>210225309</v>
      </c>
      <c r="D884" s="1238">
        <v>210235146</v>
      </c>
      <c r="E884" s="1234">
        <v>15</v>
      </c>
    </row>
    <row r="885" spans="1:5" ht="16.5" customHeight="1">
      <c r="A885" s="1235" t="b">
        <v>1</v>
      </c>
      <c r="B885" s="1180" t="s">
        <v>4768</v>
      </c>
      <c r="C885" s="1175">
        <v>210225310</v>
      </c>
      <c r="D885" s="1233">
        <v>210230303</v>
      </c>
      <c r="E885" s="1236">
        <v>0.89999999999999991</v>
      </c>
    </row>
    <row r="886" spans="1:5" ht="16.5" customHeight="1">
      <c r="A886" s="1235" t="b">
        <v>1</v>
      </c>
      <c r="B886" s="1180" t="s">
        <v>4768</v>
      </c>
      <c r="C886" s="1237">
        <v>210225310</v>
      </c>
      <c r="D886" s="1237">
        <v>210230304</v>
      </c>
      <c r="E886" s="1236">
        <v>1.44</v>
      </c>
    </row>
    <row r="887" spans="1:5" ht="16.5" customHeight="1">
      <c r="A887" s="1235" t="b">
        <v>1</v>
      </c>
      <c r="B887" s="1180" t="s">
        <v>4768</v>
      </c>
      <c r="C887" s="1237">
        <v>210225310</v>
      </c>
      <c r="D887" s="1237">
        <v>210230305</v>
      </c>
      <c r="E887" s="1236">
        <v>0.66</v>
      </c>
    </row>
    <row r="888" spans="1:5" ht="16.5" customHeight="1">
      <c r="A888" s="1235" t="b">
        <v>1</v>
      </c>
      <c r="B888" s="1180" t="s">
        <v>4769</v>
      </c>
      <c r="C888" s="1237">
        <v>210225310</v>
      </c>
      <c r="D888" s="1233">
        <v>210230403</v>
      </c>
      <c r="E888" s="1236">
        <v>1.5</v>
      </c>
    </row>
    <row r="889" spans="1:5" ht="16.5" customHeight="1">
      <c r="A889" s="1235" t="b">
        <v>1</v>
      </c>
      <c r="B889" s="1180" t="s">
        <v>4769</v>
      </c>
      <c r="C889" s="1237">
        <v>210225310</v>
      </c>
      <c r="D889" s="1237">
        <v>210230404</v>
      </c>
      <c r="E889" s="1236">
        <v>2.4</v>
      </c>
    </row>
    <row r="890" spans="1:5" ht="16.5" customHeight="1">
      <c r="A890" s="1235" t="b">
        <v>1</v>
      </c>
      <c r="B890" s="1180" t="s">
        <v>4769</v>
      </c>
      <c r="C890" s="1237">
        <v>210225310</v>
      </c>
      <c r="D890" s="1237">
        <v>210230405</v>
      </c>
      <c r="E890" s="1236">
        <v>1.1000000000000001</v>
      </c>
    </row>
    <row r="891" spans="1:5" ht="16.5" customHeight="1">
      <c r="A891" s="1235" t="b">
        <v>1</v>
      </c>
      <c r="B891" s="1180" t="s">
        <v>4770</v>
      </c>
      <c r="C891" s="1237">
        <v>210225310</v>
      </c>
      <c r="D891" s="1233">
        <v>210230503</v>
      </c>
      <c r="E891" s="1236">
        <v>1.5</v>
      </c>
    </row>
    <row r="892" spans="1:5" ht="16.5" customHeight="1">
      <c r="A892" s="1235" t="b">
        <v>1</v>
      </c>
      <c r="B892" s="1180" t="s">
        <v>4770</v>
      </c>
      <c r="C892" s="1237">
        <v>210225310</v>
      </c>
      <c r="D892" s="1237">
        <v>210230504</v>
      </c>
      <c r="E892" s="1236">
        <v>2.4</v>
      </c>
    </row>
    <row r="893" spans="1:5" ht="16.5" customHeight="1">
      <c r="A893" s="1235" t="b">
        <v>1</v>
      </c>
      <c r="B893" s="1180" t="s">
        <v>4770</v>
      </c>
      <c r="C893" s="1237">
        <v>210225310</v>
      </c>
      <c r="D893" s="1237">
        <v>210230505</v>
      </c>
      <c r="E893" s="1236">
        <v>1.1000000000000001</v>
      </c>
    </row>
    <row r="894" spans="1:5" ht="16.5" customHeight="1">
      <c r="A894" s="1235" t="b">
        <v>1</v>
      </c>
      <c r="B894" s="1180" t="s">
        <v>4771</v>
      </c>
      <c r="C894" s="1237">
        <v>210225310</v>
      </c>
      <c r="D894" s="1233">
        <v>210230603</v>
      </c>
      <c r="E894" s="1236">
        <v>9</v>
      </c>
    </row>
    <row r="895" spans="1:5" ht="16.5" customHeight="1">
      <c r="A895" s="1235" t="b">
        <v>1</v>
      </c>
      <c r="B895" s="1180" t="s">
        <v>4771</v>
      </c>
      <c r="C895" s="1237">
        <v>210225310</v>
      </c>
      <c r="D895" s="1237">
        <v>210230604</v>
      </c>
      <c r="E895" s="1236">
        <v>14.399999999999999</v>
      </c>
    </row>
    <row r="896" spans="1:5" ht="16.5" customHeight="1">
      <c r="A896" s="1235" t="b">
        <v>1</v>
      </c>
      <c r="B896" s="1180" t="s">
        <v>4771</v>
      </c>
      <c r="C896" s="1237">
        <v>210225310</v>
      </c>
      <c r="D896" s="1237">
        <v>210230605</v>
      </c>
      <c r="E896" s="1236">
        <v>6.6</v>
      </c>
    </row>
    <row r="897" spans="1:5" ht="16.5" customHeight="1">
      <c r="A897" s="1235" t="b">
        <v>1</v>
      </c>
      <c r="B897" s="1180" t="s">
        <v>4772</v>
      </c>
      <c r="C897" s="1237">
        <v>210225310</v>
      </c>
      <c r="D897" s="1238">
        <v>210235243</v>
      </c>
      <c r="E897" s="1236">
        <v>30</v>
      </c>
    </row>
    <row r="898" spans="1:5" ht="16.5" customHeight="1">
      <c r="A898" s="1235" t="b">
        <v>1</v>
      </c>
      <c r="B898" s="1180" t="s">
        <v>4773</v>
      </c>
      <c r="C898" s="1237">
        <v>210225310</v>
      </c>
      <c r="D898" s="1238">
        <v>210235244</v>
      </c>
      <c r="E898" s="1236">
        <v>2</v>
      </c>
    </row>
    <row r="899" spans="1:5" ht="16.5" customHeight="1">
      <c r="A899" s="1235" t="b">
        <v>1</v>
      </c>
      <c r="B899" s="1180" t="s">
        <v>4774</v>
      </c>
      <c r="C899" s="1237">
        <v>210225310</v>
      </c>
      <c r="D899" s="1238">
        <v>210235245</v>
      </c>
      <c r="E899" s="1236">
        <v>20</v>
      </c>
    </row>
    <row r="900" spans="1:5" ht="16.5" customHeight="1">
      <c r="A900" s="1235" t="b">
        <v>1</v>
      </c>
      <c r="B900" s="1180" t="s">
        <v>4775</v>
      </c>
      <c r="C900" s="1237">
        <v>210225310</v>
      </c>
      <c r="D900" s="1238">
        <v>210235246</v>
      </c>
      <c r="E900" s="1236">
        <v>5</v>
      </c>
    </row>
    <row r="901" spans="1:5" ht="16.5" customHeight="1">
      <c r="A901" s="1239" t="b">
        <v>1</v>
      </c>
      <c r="B901" s="1204" t="s">
        <v>4776</v>
      </c>
      <c r="C901" s="1175">
        <v>210225311</v>
      </c>
      <c r="D901" s="1233">
        <v>210230302</v>
      </c>
      <c r="E901" s="1240">
        <v>2</v>
      </c>
    </row>
    <row r="902" spans="1:5" ht="16.5" customHeight="1">
      <c r="A902" s="1239" t="b">
        <v>1</v>
      </c>
      <c r="B902" s="1204" t="s">
        <v>4776</v>
      </c>
      <c r="C902" s="1241">
        <v>210225311</v>
      </c>
      <c r="D902" s="1241">
        <v>210230303</v>
      </c>
      <c r="E902" s="1240">
        <v>5.4</v>
      </c>
    </row>
    <row r="903" spans="1:5" ht="16.5" customHeight="1">
      <c r="A903" s="1239" t="b">
        <v>1</v>
      </c>
      <c r="B903" s="1204" t="s">
        <v>4776</v>
      </c>
      <c r="C903" s="1241">
        <v>210225311</v>
      </c>
      <c r="D903" s="1241">
        <v>210230304</v>
      </c>
      <c r="E903" s="1240">
        <v>2.6</v>
      </c>
    </row>
    <row r="904" spans="1:5" ht="16.5" customHeight="1">
      <c r="A904" s="1239" t="b">
        <v>1</v>
      </c>
      <c r="B904" s="1204" t="s">
        <v>4777</v>
      </c>
      <c r="C904" s="1241">
        <v>210225311</v>
      </c>
      <c r="D904" s="1233">
        <v>210230402</v>
      </c>
      <c r="E904" s="1240">
        <v>4</v>
      </c>
    </row>
    <row r="905" spans="1:5" ht="16.5" customHeight="1">
      <c r="A905" s="1239" t="b">
        <v>1</v>
      </c>
      <c r="B905" s="1204" t="s">
        <v>4777</v>
      </c>
      <c r="C905" s="1241">
        <v>210225311</v>
      </c>
      <c r="D905" s="1241">
        <v>210230403</v>
      </c>
      <c r="E905" s="1240">
        <v>10.8</v>
      </c>
    </row>
    <row r="906" spans="1:5" ht="16.5" customHeight="1">
      <c r="A906" s="1239" t="b">
        <v>1</v>
      </c>
      <c r="B906" s="1204" t="s">
        <v>4777</v>
      </c>
      <c r="C906" s="1241">
        <v>210225311</v>
      </c>
      <c r="D906" s="1241">
        <v>210230404</v>
      </c>
      <c r="E906" s="1240">
        <v>5.2</v>
      </c>
    </row>
    <row r="907" spans="1:5" ht="16.5" customHeight="1">
      <c r="A907" s="1239" t="b">
        <v>1</v>
      </c>
      <c r="B907" s="1204" t="s">
        <v>4778</v>
      </c>
      <c r="C907" s="1241">
        <v>210225311</v>
      </c>
      <c r="D907" s="1233">
        <v>210230502</v>
      </c>
      <c r="E907" s="1240">
        <v>3</v>
      </c>
    </row>
    <row r="908" spans="1:5" ht="16.5" customHeight="1">
      <c r="A908" s="1239" t="b">
        <v>1</v>
      </c>
      <c r="B908" s="1204" t="s">
        <v>4778</v>
      </c>
      <c r="C908" s="1241">
        <v>210225311</v>
      </c>
      <c r="D908" s="1241">
        <v>210230503</v>
      </c>
      <c r="E908" s="1240">
        <v>8.1000000000000014</v>
      </c>
    </row>
    <row r="909" spans="1:5" ht="16.5" customHeight="1">
      <c r="A909" s="1239" t="b">
        <v>1</v>
      </c>
      <c r="B909" s="1204" t="s">
        <v>4778</v>
      </c>
      <c r="C909" s="1241">
        <v>210225311</v>
      </c>
      <c r="D909" s="1241">
        <v>210230504</v>
      </c>
      <c r="E909" s="1240">
        <v>3.9000000000000004</v>
      </c>
    </row>
    <row r="910" spans="1:5" ht="16.5" customHeight="1">
      <c r="A910" s="1239" t="b">
        <v>1</v>
      </c>
      <c r="B910" s="1204" t="s">
        <v>4779</v>
      </c>
      <c r="C910" s="1241">
        <v>210225311</v>
      </c>
      <c r="D910" s="1233">
        <v>210230602</v>
      </c>
      <c r="E910" s="1240">
        <v>3</v>
      </c>
    </row>
    <row r="911" spans="1:5" ht="16.5" customHeight="1">
      <c r="A911" s="1239" t="b">
        <v>1</v>
      </c>
      <c r="B911" s="1204" t="s">
        <v>4779</v>
      </c>
      <c r="C911" s="1241">
        <v>210225311</v>
      </c>
      <c r="D911" s="1241">
        <v>210230603</v>
      </c>
      <c r="E911" s="1240">
        <v>8.1000000000000014</v>
      </c>
    </row>
    <row r="912" spans="1:5" ht="16.5" customHeight="1">
      <c r="A912" s="1239" t="b">
        <v>1</v>
      </c>
      <c r="B912" s="1204" t="s">
        <v>4779</v>
      </c>
      <c r="C912" s="1241">
        <v>210225311</v>
      </c>
      <c r="D912" s="1241">
        <v>210230604</v>
      </c>
      <c r="E912" s="1240">
        <v>3.9000000000000004</v>
      </c>
    </row>
    <row r="913" spans="1:5" ht="16.5" customHeight="1">
      <c r="A913" s="1239" t="b">
        <v>1</v>
      </c>
      <c r="B913" s="1204" t="s">
        <v>4780</v>
      </c>
      <c r="C913" s="1241">
        <v>210225311</v>
      </c>
      <c r="D913" s="1238">
        <v>210235153</v>
      </c>
      <c r="E913" s="1240">
        <v>10</v>
      </c>
    </row>
    <row r="914" spans="1:5" ht="16.5" customHeight="1">
      <c r="A914" s="1239" t="b">
        <v>1</v>
      </c>
      <c r="B914" s="1204" t="s">
        <v>4781</v>
      </c>
      <c r="C914" s="1241">
        <v>210225311</v>
      </c>
      <c r="D914" s="1238">
        <v>210235154</v>
      </c>
      <c r="E914" s="1240">
        <v>5</v>
      </c>
    </row>
    <row r="915" spans="1:5" ht="16.5" customHeight="1">
      <c r="A915" s="1239" t="b">
        <v>1</v>
      </c>
      <c r="B915" s="1204" t="s">
        <v>4782</v>
      </c>
      <c r="C915" s="1241">
        <v>210225311</v>
      </c>
      <c r="D915" s="1238">
        <v>210235155</v>
      </c>
      <c r="E915" s="1240">
        <v>10</v>
      </c>
    </row>
    <row r="916" spans="1:5" ht="16.5" customHeight="1">
      <c r="A916" s="1239" t="b">
        <v>1</v>
      </c>
      <c r="B916" s="1204" t="s">
        <v>4783</v>
      </c>
      <c r="C916" s="1241">
        <v>210225311</v>
      </c>
      <c r="D916" s="1238">
        <v>210235156</v>
      </c>
      <c r="E916" s="1240">
        <v>15</v>
      </c>
    </row>
    <row r="917" spans="1:5" ht="16.5" customHeight="1">
      <c r="A917" s="1235" t="b">
        <v>1</v>
      </c>
      <c r="B917" s="1180" t="s">
        <v>4784</v>
      </c>
      <c r="C917" s="1175">
        <v>210225312</v>
      </c>
      <c r="D917" s="1233">
        <v>210230303</v>
      </c>
      <c r="E917" s="1236">
        <v>0.60000000000000009</v>
      </c>
    </row>
    <row r="918" spans="1:5" ht="16.5" customHeight="1">
      <c r="A918" s="1235" t="b">
        <v>1</v>
      </c>
      <c r="B918" s="1180" t="s">
        <v>4784</v>
      </c>
      <c r="C918" s="1237">
        <v>210225312</v>
      </c>
      <c r="D918" s="1237">
        <v>210230304</v>
      </c>
      <c r="E918" s="1236">
        <v>1.62</v>
      </c>
    </row>
    <row r="919" spans="1:5" ht="16.5" customHeight="1">
      <c r="A919" s="1235" t="b">
        <v>1</v>
      </c>
      <c r="B919" s="1180" t="s">
        <v>4784</v>
      </c>
      <c r="C919" s="1237">
        <v>210225312</v>
      </c>
      <c r="D919" s="1237">
        <v>210230305</v>
      </c>
      <c r="E919" s="1236">
        <v>0.78</v>
      </c>
    </row>
    <row r="920" spans="1:5" ht="16.5" customHeight="1">
      <c r="A920" s="1235" t="b">
        <v>1</v>
      </c>
      <c r="B920" s="1180" t="s">
        <v>4785</v>
      </c>
      <c r="C920" s="1237">
        <v>210225312</v>
      </c>
      <c r="D920" s="1233">
        <v>210230403</v>
      </c>
      <c r="E920" s="1236">
        <v>1</v>
      </c>
    </row>
    <row r="921" spans="1:5" ht="16.5" customHeight="1">
      <c r="A921" s="1235" t="b">
        <v>1</v>
      </c>
      <c r="B921" s="1180" t="s">
        <v>4785</v>
      </c>
      <c r="C921" s="1237">
        <v>210225312</v>
      </c>
      <c r="D921" s="1237">
        <v>210230404</v>
      </c>
      <c r="E921" s="1236">
        <v>2.7</v>
      </c>
    </row>
    <row r="922" spans="1:5" ht="16.5" customHeight="1">
      <c r="A922" s="1235" t="b">
        <v>1</v>
      </c>
      <c r="B922" s="1180" t="s">
        <v>4785</v>
      </c>
      <c r="C922" s="1237">
        <v>210225312</v>
      </c>
      <c r="D922" s="1237">
        <v>210230405</v>
      </c>
      <c r="E922" s="1236">
        <v>1.3</v>
      </c>
    </row>
    <row r="923" spans="1:5" ht="16.5" customHeight="1">
      <c r="A923" s="1235" t="b">
        <v>1</v>
      </c>
      <c r="B923" s="1180" t="s">
        <v>4786</v>
      </c>
      <c r="C923" s="1237">
        <v>210225312</v>
      </c>
      <c r="D923" s="1233">
        <v>210230503</v>
      </c>
      <c r="E923" s="1236">
        <v>1</v>
      </c>
    </row>
    <row r="924" spans="1:5" ht="16.5" customHeight="1">
      <c r="A924" s="1235" t="b">
        <v>1</v>
      </c>
      <c r="B924" s="1180" t="s">
        <v>4786</v>
      </c>
      <c r="C924" s="1237">
        <v>210225312</v>
      </c>
      <c r="D924" s="1237">
        <v>210230504</v>
      </c>
      <c r="E924" s="1236">
        <v>2.7</v>
      </c>
    </row>
    <row r="925" spans="1:5" ht="16.5" customHeight="1">
      <c r="A925" s="1235" t="b">
        <v>1</v>
      </c>
      <c r="B925" s="1180" t="s">
        <v>4786</v>
      </c>
      <c r="C925" s="1237">
        <v>210225312</v>
      </c>
      <c r="D925" s="1237">
        <v>210230505</v>
      </c>
      <c r="E925" s="1236">
        <v>1.3</v>
      </c>
    </row>
    <row r="926" spans="1:5" ht="16.5" customHeight="1">
      <c r="A926" s="1235" t="b">
        <v>1</v>
      </c>
      <c r="B926" s="1180" t="s">
        <v>4787</v>
      </c>
      <c r="C926" s="1237">
        <v>210225312</v>
      </c>
      <c r="D926" s="1233">
        <v>210230603</v>
      </c>
      <c r="E926" s="1236">
        <v>6</v>
      </c>
    </row>
    <row r="927" spans="1:5" ht="16.5" customHeight="1">
      <c r="A927" s="1235" t="b">
        <v>1</v>
      </c>
      <c r="B927" s="1180" t="s">
        <v>4787</v>
      </c>
      <c r="C927" s="1237">
        <v>210225312</v>
      </c>
      <c r="D927" s="1237">
        <v>210230604</v>
      </c>
      <c r="E927" s="1236">
        <v>16.200000000000003</v>
      </c>
    </row>
    <row r="928" spans="1:5" ht="16.5" customHeight="1">
      <c r="A928" s="1235" t="b">
        <v>1</v>
      </c>
      <c r="B928" s="1180" t="s">
        <v>4787</v>
      </c>
      <c r="C928" s="1237">
        <v>210225312</v>
      </c>
      <c r="D928" s="1237">
        <v>210230605</v>
      </c>
      <c r="E928" s="1236">
        <v>7.8000000000000007</v>
      </c>
    </row>
    <row r="929" spans="1:5" ht="16.5" customHeight="1">
      <c r="A929" s="1235" t="b">
        <v>1</v>
      </c>
      <c r="B929" s="1180" t="s">
        <v>4788</v>
      </c>
      <c r="C929" s="1237">
        <v>210225312</v>
      </c>
      <c r="D929" s="1238">
        <v>210235253</v>
      </c>
      <c r="E929" s="1236">
        <v>30</v>
      </c>
    </row>
    <row r="930" spans="1:5" ht="16.5" customHeight="1">
      <c r="A930" s="1235" t="b">
        <v>1</v>
      </c>
      <c r="B930" s="1180" t="s">
        <v>4789</v>
      </c>
      <c r="C930" s="1237">
        <v>210225312</v>
      </c>
      <c r="D930" s="1238">
        <v>210235254</v>
      </c>
      <c r="E930" s="1236">
        <v>2</v>
      </c>
    </row>
    <row r="931" spans="1:5" ht="16.5" customHeight="1">
      <c r="A931" s="1235" t="b">
        <v>1</v>
      </c>
      <c r="B931" s="1180" t="s">
        <v>4790</v>
      </c>
      <c r="C931" s="1237">
        <v>210225312</v>
      </c>
      <c r="D931" s="1238">
        <v>210235255</v>
      </c>
      <c r="E931" s="1236">
        <v>20</v>
      </c>
    </row>
    <row r="932" spans="1:5" ht="16.5" customHeight="1">
      <c r="A932" s="1235" t="b">
        <v>1</v>
      </c>
      <c r="B932" s="1180" t="s">
        <v>4791</v>
      </c>
      <c r="C932" s="1237">
        <v>210225312</v>
      </c>
      <c r="D932" s="1238">
        <v>210235256</v>
      </c>
      <c r="E932" s="1236">
        <v>5</v>
      </c>
    </row>
    <row r="933" spans="1:5" ht="16.5" customHeight="1">
      <c r="A933" s="1239" t="b">
        <v>1</v>
      </c>
      <c r="B933" s="1204" t="s">
        <v>1686</v>
      </c>
      <c r="C933" s="1175">
        <v>210226001</v>
      </c>
      <c r="D933" s="1233">
        <v>210236001</v>
      </c>
      <c r="E933" s="1240">
        <v>60</v>
      </c>
    </row>
    <row r="934" spans="1:5" ht="16.5" customHeight="1">
      <c r="A934" s="1239" t="b">
        <v>1</v>
      </c>
      <c r="B934" s="1204" t="s">
        <v>1686</v>
      </c>
      <c r="C934" s="1175">
        <v>210226001</v>
      </c>
      <c r="D934" s="1233">
        <v>210236002</v>
      </c>
      <c r="E934" s="1240">
        <v>40</v>
      </c>
    </row>
    <row r="935" spans="1:5" ht="16.5" customHeight="1">
      <c r="A935" s="1242" t="b">
        <v>1</v>
      </c>
      <c r="B935" s="1243" t="s">
        <v>1687</v>
      </c>
      <c r="C935" s="1242">
        <v>210227001</v>
      </c>
      <c r="D935" s="1242">
        <v>210237001</v>
      </c>
      <c r="E935" s="1244">
        <v>100</v>
      </c>
    </row>
    <row r="936" spans="1:5" ht="16.5" customHeight="1">
      <c r="A936" s="1242" t="b">
        <v>1</v>
      </c>
      <c r="B936" s="1243" t="s">
        <v>1688</v>
      </c>
      <c r="C936" s="1242">
        <v>210227002</v>
      </c>
      <c r="D936" s="1242">
        <v>210237002</v>
      </c>
      <c r="E936" s="1244">
        <v>100</v>
      </c>
    </row>
    <row r="937" spans="1:5" ht="16.5" customHeight="1">
      <c r="A937" s="1242" t="b">
        <v>1</v>
      </c>
      <c r="B937" s="1243" t="s">
        <v>1689</v>
      </c>
      <c r="C937" s="1242">
        <v>210227003</v>
      </c>
      <c r="D937" s="1242">
        <v>210237003</v>
      </c>
      <c r="E937" s="1244">
        <v>100</v>
      </c>
    </row>
    <row r="938" spans="1:5" ht="16.5" customHeight="1">
      <c r="A938" s="1242" t="b">
        <v>1</v>
      </c>
      <c r="B938" s="1243" t="s">
        <v>1690</v>
      </c>
      <c r="C938" s="1242">
        <v>210227004</v>
      </c>
      <c r="D938" s="1242">
        <v>210237004</v>
      </c>
      <c r="E938" s="1244">
        <v>100</v>
      </c>
    </row>
    <row r="939" spans="1:5" ht="16.5" customHeight="1">
      <c r="A939" s="1242" t="b">
        <v>1</v>
      </c>
      <c r="B939" s="1243" t="s">
        <v>1691</v>
      </c>
      <c r="C939" s="1242">
        <v>210227005</v>
      </c>
      <c r="D939" s="1242">
        <v>210237005</v>
      </c>
      <c r="E939" s="1244">
        <v>100</v>
      </c>
    </row>
    <row r="940" spans="1:5" ht="16.5" customHeight="1">
      <c r="A940" s="1245" t="b">
        <v>0</v>
      </c>
      <c r="B940" s="1227" t="s">
        <v>4792</v>
      </c>
      <c r="C940" s="1246">
        <v>210220251</v>
      </c>
      <c r="D940" s="1247">
        <v>210230251</v>
      </c>
      <c r="E940" s="1248">
        <v>100</v>
      </c>
    </row>
    <row r="941" spans="1:5" ht="16.5" customHeight="1">
      <c r="A941" s="1249" t="b">
        <v>1</v>
      </c>
      <c r="B941" s="1227" t="s">
        <v>1230</v>
      </c>
      <c r="C941" s="1246">
        <v>210220252</v>
      </c>
      <c r="D941" s="1250">
        <v>210230252</v>
      </c>
      <c r="E941" s="1248">
        <v>100</v>
      </c>
    </row>
    <row r="942" spans="1:5" ht="16.5" customHeight="1">
      <c r="A942" s="1249" t="b">
        <v>1</v>
      </c>
      <c r="B942" s="1227" t="s">
        <v>1232</v>
      </c>
      <c r="C942" s="1246">
        <v>210220253</v>
      </c>
      <c r="D942" s="1251">
        <v>210230253</v>
      </c>
      <c r="E942" s="1248">
        <v>100</v>
      </c>
    </row>
    <row r="943" spans="1:5" ht="16.5" customHeight="1">
      <c r="A943" s="1249" t="b">
        <v>1</v>
      </c>
      <c r="B943" s="1227" t="s">
        <v>1233</v>
      </c>
      <c r="C943" s="1246">
        <v>210220254</v>
      </c>
      <c r="D943" s="1247">
        <v>210230254</v>
      </c>
      <c r="E943" s="1248">
        <v>100</v>
      </c>
    </row>
    <row r="944" spans="1:5" ht="16.5" customHeight="1">
      <c r="A944" s="1249" t="b">
        <v>1</v>
      </c>
      <c r="B944" s="1227" t="s">
        <v>1234</v>
      </c>
      <c r="C944" s="1246">
        <v>210220255</v>
      </c>
      <c r="D944" s="1251">
        <v>210230255</v>
      </c>
      <c r="E944" s="1248">
        <v>100</v>
      </c>
    </row>
    <row r="945" spans="1:5" ht="16.5" customHeight="1">
      <c r="A945" s="1173" t="b">
        <v>1</v>
      </c>
      <c r="B945" s="1252" t="s">
        <v>4793</v>
      </c>
      <c r="C945" s="1253">
        <v>210220256</v>
      </c>
      <c r="D945" s="1254">
        <v>210230256</v>
      </c>
      <c r="E945" s="1176">
        <v>100</v>
      </c>
    </row>
    <row r="946" spans="1:5" ht="16.5" customHeight="1">
      <c r="A946" s="1249" t="b">
        <v>1</v>
      </c>
      <c r="B946" s="1227" t="s">
        <v>1236</v>
      </c>
      <c r="C946" s="1246">
        <v>210220257</v>
      </c>
      <c r="D946" s="1246">
        <v>210230257</v>
      </c>
      <c r="E946" s="1248">
        <v>100</v>
      </c>
    </row>
    <row r="947" spans="1:5" ht="16.5" customHeight="1">
      <c r="A947" s="1173" t="b">
        <v>1</v>
      </c>
      <c r="B947" s="1252" t="s">
        <v>1503</v>
      </c>
      <c r="C947" s="1253">
        <v>210220258</v>
      </c>
      <c r="D947" s="1253">
        <v>210230258</v>
      </c>
      <c r="E947" s="1176">
        <v>100</v>
      </c>
    </row>
    <row r="948" spans="1:5" ht="16.5" customHeight="1">
      <c r="A948" s="1255" t="b">
        <v>1</v>
      </c>
      <c r="B948" s="1256" t="s">
        <v>4794</v>
      </c>
      <c r="C948" s="1246">
        <v>210220259</v>
      </c>
      <c r="D948" s="1257">
        <v>210230259</v>
      </c>
      <c r="E948" s="1258">
        <v>100</v>
      </c>
    </row>
    <row r="949" spans="1:5" ht="16.5" customHeight="1">
      <c r="A949" s="1259" t="b">
        <v>1</v>
      </c>
      <c r="B949" s="1260" t="s">
        <v>3604</v>
      </c>
      <c r="C949" s="1261">
        <v>210220113</v>
      </c>
      <c r="D949" s="1262">
        <v>210230324</v>
      </c>
      <c r="E949" s="1229">
        <v>24</v>
      </c>
    </row>
    <row r="950" spans="1:5" ht="16.5" customHeight="1">
      <c r="A950" s="1259" t="b">
        <v>1</v>
      </c>
      <c r="B950" s="1260" t="s">
        <v>3605</v>
      </c>
      <c r="C950" s="1261">
        <v>210220113</v>
      </c>
      <c r="D950" s="1262">
        <v>210230325</v>
      </c>
      <c r="E950" s="1229">
        <v>0.9</v>
      </c>
    </row>
    <row r="951" spans="1:5" ht="16.5" customHeight="1">
      <c r="A951" s="1259" t="b">
        <v>1</v>
      </c>
      <c r="B951" s="1260" t="s">
        <v>3606</v>
      </c>
      <c r="C951" s="1261">
        <v>210220113</v>
      </c>
      <c r="D951" s="1262">
        <v>210230326</v>
      </c>
      <c r="E951" s="1229">
        <v>0.1</v>
      </c>
    </row>
    <row r="952" spans="1:5" ht="16.5" customHeight="1">
      <c r="A952" s="1259" t="b">
        <v>1</v>
      </c>
      <c r="B952" s="1260" t="s">
        <v>3607</v>
      </c>
      <c r="C952" s="1261">
        <v>210220113</v>
      </c>
      <c r="D952" s="1263">
        <v>210230424</v>
      </c>
      <c r="E952" s="1229">
        <v>39</v>
      </c>
    </row>
    <row r="953" spans="1:5" ht="16.5" customHeight="1">
      <c r="A953" s="1259" t="b">
        <v>1</v>
      </c>
      <c r="B953" s="1260" t="s">
        <v>3608</v>
      </c>
      <c r="C953" s="1261">
        <v>210220113</v>
      </c>
      <c r="D953" s="1263">
        <v>210230425</v>
      </c>
      <c r="E953" s="1229">
        <v>0.9</v>
      </c>
    </row>
    <row r="954" spans="1:5" ht="16.5" customHeight="1">
      <c r="A954" s="1259" t="b">
        <v>1</v>
      </c>
      <c r="B954" s="1260" t="s">
        <v>3609</v>
      </c>
      <c r="C954" s="1261">
        <v>210220113</v>
      </c>
      <c r="D954" s="1263">
        <v>210230426</v>
      </c>
      <c r="E954" s="1229">
        <v>0.1</v>
      </c>
    </row>
    <row r="955" spans="1:5" ht="16.5" customHeight="1">
      <c r="A955" s="1259" t="b">
        <v>1</v>
      </c>
      <c r="B955" s="1260" t="s">
        <v>3610</v>
      </c>
      <c r="C955" s="1261">
        <v>210220113</v>
      </c>
      <c r="D955" s="1264">
        <v>210230524</v>
      </c>
      <c r="E955" s="1229">
        <v>34</v>
      </c>
    </row>
    <row r="956" spans="1:5" ht="16.5" customHeight="1">
      <c r="A956" s="1259" t="b">
        <v>1</v>
      </c>
      <c r="B956" s="1260" t="s">
        <v>3611</v>
      </c>
      <c r="C956" s="1261">
        <v>210220113</v>
      </c>
      <c r="D956" s="1264">
        <v>210230525</v>
      </c>
      <c r="E956" s="1229">
        <v>0.9</v>
      </c>
    </row>
    <row r="957" spans="1:5" ht="16.5" customHeight="1">
      <c r="A957" s="1259" t="b">
        <v>1</v>
      </c>
      <c r="B957" s="1260" t="s">
        <v>3612</v>
      </c>
      <c r="C957" s="1261">
        <v>210220113</v>
      </c>
      <c r="D957" s="1264">
        <v>210230526</v>
      </c>
      <c r="E957" s="1229">
        <v>0.1</v>
      </c>
    </row>
    <row r="958" spans="1:5" ht="16.5" customHeight="1">
      <c r="A958" s="1265" t="b">
        <v>1</v>
      </c>
      <c r="B958" s="1266" t="s">
        <v>4795</v>
      </c>
      <c r="C958" s="1267">
        <v>220220105</v>
      </c>
      <c r="D958" s="1268">
        <v>210230303</v>
      </c>
      <c r="E958" s="1269">
        <v>75</v>
      </c>
    </row>
    <row r="959" spans="1:5" ht="16.5" customHeight="1">
      <c r="A959" s="1265" t="b">
        <v>1</v>
      </c>
      <c r="B959" s="1266" t="s">
        <v>4796</v>
      </c>
      <c r="C959" s="1267">
        <v>220220105</v>
      </c>
      <c r="D959" s="1270">
        <v>220230104</v>
      </c>
      <c r="E959" s="1269">
        <v>18.399999999999999</v>
      </c>
    </row>
    <row r="960" spans="1:5" ht="16.5" customHeight="1">
      <c r="A960" s="1265" t="b">
        <v>1</v>
      </c>
      <c r="B960" s="1266" t="s">
        <v>4797</v>
      </c>
      <c r="C960" s="1267">
        <v>220220105</v>
      </c>
      <c r="D960" s="1270">
        <v>220230105</v>
      </c>
      <c r="E960" s="1269">
        <v>4.9000000000000004</v>
      </c>
    </row>
    <row r="961" spans="1:5" ht="16.5" customHeight="1">
      <c r="A961" s="1265" t="b">
        <v>1</v>
      </c>
      <c r="B961" s="1266" t="s">
        <v>4798</v>
      </c>
      <c r="C961" s="1267">
        <v>220220105</v>
      </c>
      <c r="D961" s="1270">
        <v>220230106</v>
      </c>
      <c r="E961" s="1269">
        <v>0.97</v>
      </c>
    </row>
    <row r="962" spans="1:5" ht="16.5" customHeight="1">
      <c r="A962" s="1265" t="b">
        <v>1</v>
      </c>
      <c r="B962" s="1266" t="s">
        <v>4799</v>
      </c>
      <c r="C962" s="1267">
        <v>220220105</v>
      </c>
      <c r="D962" s="1270">
        <v>220230114</v>
      </c>
      <c r="E962" s="1269">
        <v>0.6</v>
      </c>
    </row>
    <row r="963" spans="1:5" ht="16.5" customHeight="1">
      <c r="A963" s="1265" t="b">
        <v>1</v>
      </c>
      <c r="B963" s="1266" t="s">
        <v>4800</v>
      </c>
      <c r="C963" s="1267">
        <v>220220105</v>
      </c>
      <c r="D963" s="1270">
        <v>220230115</v>
      </c>
      <c r="E963" s="1269">
        <v>0.1</v>
      </c>
    </row>
    <row r="964" spans="1:5" ht="16.5" customHeight="1">
      <c r="A964" s="1265" t="b">
        <v>1</v>
      </c>
      <c r="B964" s="1266" t="s">
        <v>4801</v>
      </c>
      <c r="C964" s="1267">
        <v>220220105</v>
      </c>
      <c r="D964" s="1270">
        <v>220230116</v>
      </c>
      <c r="E964" s="1269">
        <v>0.03</v>
      </c>
    </row>
    <row r="965" spans="1:5" ht="16.5" customHeight="1">
      <c r="A965" s="1226" t="b">
        <v>1</v>
      </c>
      <c r="B965" s="1266" t="s">
        <v>4802</v>
      </c>
      <c r="C965" s="1267">
        <v>220220115</v>
      </c>
      <c r="D965" s="1271">
        <v>210230315</v>
      </c>
      <c r="E965" s="1205">
        <v>100</v>
      </c>
    </row>
    <row r="966" spans="1:5" ht="16.5" customHeight="1">
      <c r="A966" s="1265" t="b">
        <v>1</v>
      </c>
      <c r="B966" s="1272" t="s">
        <v>4803</v>
      </c>
      <c r="C966" s="1273">
        <v>220220106</v>
      </c>
      <c r="D966" s="1274">
        <v>210230403</v>
      </c>
      <c r="E966" s="1205">
        <v>75</v>
      </c>
    </row>
    <row r="967" spans="1:5" ht="16.5" customHeight="1">
      <c r="A967" s="1265" t="b">
        <v>1</v>
      </c>
      <c r="B967" s="1272" t="s">
        <v>4804</v>
      </c>
      <c r="C967" s="1273">
        <v>220220106</v>
      </c>
      <c r="D967" s="1208">
        <v>220230404</v>
      </c>
      <c r="E967" s="1205">
        <v>18.399999999999999</v>
      </c>
    </row>
    <row r="968" spans="1:5" ht="16.5" customHeight="1">
      <c r="A968" s="1265" t="b">
        <v>1</v>
      </c>
      <c r="B968" s="1272" t="s">
        <v>4805</v>
      </c>
      <c r="C968" s="1273">
        <v>220220106</v>
      </c>
      <c r="D968" s="1208">
        <v>220230405</v>
      </c>
      <c r="E968" s="1205">
        <v>4.9000000000000004</v>
      </c>
    </row>
    <row r="969" spans="1:5" ht="16.5" customHeight="1">
      <c r="A969" s="1265" t="b">
        <v>1</v>
      </c>
      <c r="B969" s="1272" t="s">
        <v>4806</v>
      </c>
      <c r="C969" s="1273">
        <v>220220106</v>
      </c>
      <c r="D969" s="1208">
        <v>220230406</v>
      </c>
      <c r="E969" s="1205">
        <v>0.97</v>
      </c>
    </row>
    <row r="970" spans="1:5" ht="16.5" customHeight="1">
      <c r="A970" s="1265" t="b">
        <v>1</v>
      </c>
      <c r="B970" s="1272" t="s">
        <v>4807</v>
      </c>
      <c r="C970" s="1273">
        <v>220220106</v>
      </c>
      <c r="D970" s="1208">
        <v>220230414</v>
      </c>
      <c r="E970" s="1205">
        <v>0.6</v>
      </c>
    </row>
    <row r="971" spans="1:5" ht="16.5" customHeight="1">
      <c r="A971" s="1265" t="b">
        <v>1</v>
      </c>
      <c r="B971" s="1272" t="s">
        <v>4808</v>
      </c>
      <c r="C971" s="1273">
        <v>220220106</v>
      </c>
      <c r="D971" s="1208">
        <v>220230415</v>
      </c>
      <c r="E971" s="1205">
        <v>0.1</v>
      </c>
    </row>
    <row r="972" spans="1:5" ht="16.5" customHeight="1">
      <c r="A972" s="1265" t="b">
        <v>1</v>
      </c>
      <c r="B972" s="1272" t="s">
        <v>4809</v>
      </c>
      <c r="C972" s="1273">
        <v>220220106</v>
      </c>
      <c r="D972" s="1208">
        <v>220230416</v>
      </c>
      <c r="E972" s="1205">
        <v>0.03</v>
      </c>
    </row>
    <row r="973" spans="1:5" ht="16.5" customHeight="1">
      <c r="A973" s="1226" t="b">
        <v>1</v>
      </c>
      <c r="B973" s="1272" t="s">
        <v>4810</v>
      </c>
      <c r="C973" s="1273">
        <v>220220116</v>
      </c>
      <c r="D973" s="1275">
        <v>210230415</v>
      </c>
      <c r="E973" s="1205">
        <v>100</v>
      </c>
    </row>
    <row r="974" spans="1:5" ht="16.5" customHeight="1">
      <c r="A974" s="1265" t="b">
        <v>1</v>
      </c>
      <c r="B974" s="1276" t="s">
        <v>4811</v>
      </c>
      <c r="C974" s="1277">
        <v>220220107</v>
      </c>
      <c r="D974" s="1274">
        <v>210230503</v>
      </c>
      <c r="E974" s="1278">
        <v>75</v>
      </c>
    </row>
    <row r="975" spans="1:5" ht="16.5" customHeight="1">
      <c r="A975" s="1265" t="b">
        <v>1</v>
      </c>
      <c r="B975" s="1276" t="s">
        <v>4812</v>
      </c>
      <c r="C975" s="1277">
        <v>220220107</v>
      </c>
      <c r="D975" s="1251">
        <v>220230504</v>
      </c>
      <c r="E975" s="1278">
        <v>18.399999999999999</v>
      </c>
    </row>
    <row r="976" spans="1:5" ht="16.5" customHeight="1">
      <c r="A976" s="1265" t="b">
        <v>1</v>
      </c>
      <c r="B976" s="1276" t="s">
        <v>4813</v>
      </c>
      <c r="C976" s="1277">
        <v>220220107</v>
      </c>
      <c r="D976" s="1251">
        <v>220230505</v>
      </c>
      <c r="E976" s="1278">
        <v>4.9000000000000004</v>
      </c>
    </row>
    <row r="977" spans="1:5" ht="16.5" customHeight="1">
      <c r="A977" s="1265" t="b">
        <v>1</v>
      </c>
      <c r="B977" s="1276" t="s">
        <v>4814</v>
      </c>
      <c r="C977" s="1277">
        <v>220220107</v>
      </c>
      <c r="D977" s="1251">
        <v>220230506</v>
      </c>
      <c r="E977" s="1278">
        <v>0.97</v>
      </c>
    </row>
    <row r="978" spans="1:5" ht="16.5" customHeight="1">
      <c r="A978" s="1265" t="b">
        <v>1</v>
      </c>
      <c r="B978" s="1276" t="s">
        <v>4815</v>
      </c>
      <c r="C978" s="1277">
        <v>220220107</v>
      </c>
      <c r="D978" s="1251">
        <v>220230514</v>
      </c>
      <c r="E978" s="1278">
        <v>0.6</v>
      </c>
    </row>
    <row r="979" spans="1:5" ht="16.5" customHeight="1">
      <c r="A979" s="1265" t="b">
        <v>1</v>
      </c>
      <c r="B979" s="1276" t="s">
        <v>4816</v>
      </c>
      <c r="C979" s="1277">
        <v>220220107</v>
      </c>
      <c r="D979" s="1251">
        <v>220230515</v>
      </c>
      <c r="E979" s="1278">
        <v>0.1</v>
      </c>
    </row>
    <row r="980" spans="1:5" ht="16.5" customHeight="1">
      <c r="A980" s="1265" t="b">
        <v>1</v>
      </c>
      <c r="B980" s="1276" t="s">
        <v>4817</v>
      </c>
      <c r="C980" s="1277">
        <v>220220107</v>
      </c>
      <c r="D980" s="1251">
        <v>220230516</v>
      </c>
      <c r="E980" s="1278">
        <v>0.03</v>
      </c>
    </row>
    <row r="981" spans="1:5" ht="16.5" customHeight="1">
      <c r="A981" s="1226" t="b">
        <v>1</v>
      </c>
      <c r="B981" s="1276" t="s">
        <v>4818</v>
      </c>
      <c r="C981" s="1279">
        <v>220220117</v>
      </c>
      <c r="D981" s="1271">
        <v>210230315</v>
      </c>
      <c r="E981" s="1205">
        <v>100</v>
      </c>
    </row>
    <row r="982" spans="1:5" ht="16.5" customHeight="1">
      <c r="A982" s="1280" t="b">
        <v>1</v>
      </c>
      <c r="B982" s="1260" t="s">
        <v>3596</v>
      </c>
      <c r="C982" s="1281">
        <v>220220108</v>
      </c>
      <c r="D982" s="1282">
        <v>220230104</v>
      </c>
      <c r="E982" s="1229">
        <v>10</v>
      </c>
    </row>
    <row r="983" spans="1:5" ht="16.5" customHeight="1">
      <c r="A983" s="1280" t="b">
        <v>1</v>
      </c>
      <c r="B983" s="1260" t="s">
        <v>3597</v>
      </c>
      <c r="C983" s="1281">
        <v>220220108</v>
      </c>
      <c r="D983" s="1282">
        <v>220230114</v>
      </c>
      <c r="E983" s="1229">
        <v>10</v>
      </c>
    </row>
    <row r="984" spans="1:5" ht="16.5" customHeight="1">
      <c r="A984" s="1280" t="b">
        <v>1</v>
      </c>
      <c r="B984" s="1260" t="s">
        <v>3598</v>
      </c>
      <c r="C984" s="1281">
        <v>220220108</v>
      </c>
      <c r="D984" s="1282">
        <v>220230105</v>
      </c>
      <c r="E984" s="1214">
        <v>44</v>
      </c>
    </row>
    <row r="985" spans="1:5" ht="16.5" customHeight="1">
      <c r="A985" s="1280" t="b">
        <v>1</v>
      </c>
      <c r="B985" s="1260" t="s">
        <v>3599</v>
      </c>
      <c r="C985" s="1281">
        <v>220220108</v>
      </c>
      <c r="D985" s="1282">
        <v>220230115</v>
      </c>
      <c r="E985" s="1214">
        <v>1</v>
      </c>
    </row>
    <row r="986" spans="1:5" ht="16.5" customHeight="1">
      <c r="A986" s="1280" t="b">
        <v>1</v>
      </c>
      <c r="B986" s="1260" t="s">
        <v>3600</v>
      </c>
      <c r="C986" s="1281">
        <v>220220108</v>
      </c>
      <c r="D986" s="1282">
        <v>220230106</v>
      </c>
      <c r="E986" s="1214">
        <v>33.700000000000003</v>
      </c>
    </row>
    <row r="987" spans="1:5" ht="16.5" customHeight="1">
      <c r="A987" s="1280" t="b">
        <v>1</v>
      </c>
      <c r="B987" s="1260" t="s">
        <v>3601</v>
      </c>
      <c r="C987" s="1281">
        <v>220220108</v>
      </c>
      <c r="D987" s="1282">
        <v>220230116</v>
      </c>
      <c r="E987" s="1283">
        <v>0.3</v>
      </c>
    </row>
    <row r="988" spans="1:5" ht="16.5" customHeight="1">
      <c r="A988" s="1280" t="b">
        <v>1</v>
      </c>
      <c r="B988" s="1260" t="s">
        <v>3602</v>
      </c>
      <c r="C988" s="1281">
        <v>220220108</v>
      </c>
      <c r="D988" s="1282">
        <v>220230107</v>
      </c>
      <c r="E988" s="1214">
        <v>0.9</v>
      </c>
    </row>
    <row r="989" spans="1:5" ht="16.5" customHeight="1">
      <c r="A989" s="1280" t="b">
        <v>1</v>
      </c>
      <c r="B989" s="1260" t="s">
        <v>3603</v>
      </c>
      <c r="C989" s="1281">
        <v>220220108</v>
      </c>
      <c r="D989" s="1282">
        <v>220230117</v>
      </c>
      <c r="E989" s="1214">
        <v>0.1</v>
      </c>
    </row>
    <row r="990" spans="1:5" ht="16.5" customHeight="1">
      <c r="A990" s="1284" t="b">
        <v>1</v>
      </c>
      <c r="B990" s="1285" t="s">
        <v>4819</v>
      </c>
      <c r="C990" s="1286">
        <v>220220109</v>
      </c>
      <c r="D990" s="1286">
        <v>220230104</v>
      </c>
      <c r="E990" s="1287">
        <v>30</v>
      </c>
    </row>
    <row r="991" spans="1:5" ht="16.5" customHeight="1">
      <c r="A991" s="1284" t="b">
        <v>1</v>
      </c>
      <c r="B991" s="1285" t="s">
        <v>4820</v>
      </c>
      <c r="C991" s="1286">
        <v>220220109</v>
      </c>
      <c r="D991" s="1286">
        <v>220230114</v>
      </c>
      <c r="E991" s="1287">
        <v>30</v>
      </c>
    </row>
    <row r="992" spans="1:5" ht="16.5" customHeight="1">
      <c r="A992" s="1284" t="b">
        <v>1</v>
      </c>
      <c r="B992" s="1285" t="s">
        <v>4821</v>
      </c>
      <c r="C992" s="1286">
        <v>220220109</v>
      </c>
      <c r="D992" s="1286">
        <v>220230105</v>
      </c>
      <c r="E992" s="1288">
        <v>24.5</v>
      </c>
    </row>
    <row r="993" spans="1:5" ht="16.5" customHeight="1">
      <c r="A993" s="1284" t="b">
        <v>1</v>
      </c>
      <c r="B993" s="1285" t="s">
        <v>4822</v>
      </c>
      <c r="C993" s="1286">
        <v>220220109</v>
      </c>
      <c r="D993" s="1286">
        <v>220230115</v>
      </c>
      <c r="E993" s="1288">
        <v>0.5</v>
      </c>
    </row>
    <row r="994" spans="1:5" ht="16.5" customHeight="1">
      <c r="A994" s="1284" t="b">
        <v>1</v>
      </c>
      <c r="B994" s="1285" t="s">
        <v>4823</v>
      </c>
      <c r="C994" s="1286">
        <v>220220109</v>
      </c>
      <c r="D994" s="1286">
        <v>220230106</v>
      </c>
      <c r="E994" s="1288">
        <v>13.9</v>
      </c>
    </row>
    <row r="995" spans="1:5" ht="16.5" customHeight="1">
      <c r="A995" s="1284" t="b">
        <v>1</v>
      </c>
      <c r="B995" s="1285" t="s">
        <v>4824</v>
      </c>
      <c r="C995" s="1286">
        <v>220220109</v>
      </c>
      <c r="D995" s="1286">
        <v>220230116</v>
      </c>
      <c r="E995" s="1283">
        <v>0.1</v>
      </c>
    </row>
    <row r="996" spans="1:5" ht="16.5" customHeight="1">
      <c r="A996" s="1284" t="b">
        <v>1</v>
      </c>
      <c r="B996" s="1285" t="s">
        <v>4825</v>
      </c>
      <c r="C996" s="1286">
        <v>220220109</v>
      </c>
      <c r="D996" s="1286">
        <v>220230107</v>
      </c>
      <c r="E996" s="1288">
        <v>0.9</v>
      </c>
    </row>
    <row r="997" spans="1:5" ht="16.5" customHeight="1">
      <c r="A997" s="1284" t="b">
        <v>1</v>
      </c>
      <c r="B997" s="1285" t="s">
        <v>4826</v>
      </c>
      <c r="C997" s="1286">
        <v>220220109</v>
      </c>
      <c r="D997" s="1286">
        <v>220230117</v>
      </c>
      <c r="E997" s="1288">
        <v>0.1</v>
      </c>
    </row>
    <row r="998" spans="1:5" ht="16.5" customHeight="1">
      <c r="A998" s="1284" t="b">
        <v>1</v>
      </c>
      <c r="B998" s="1255" t="s">
        <v>4827</v>
      </c>
      <c r="C998" s="1286">
        <v>220220110</v>
      </c>
      <c r="D998" s="1286">
        <v>220230110</v>
      </c>
      <c r="E998" s="1288">
        <v>100</v>
      </c>
    </row>
    <row r="999" spans="1:5" ht="16.5" customHeight="1">
      <c r="A999" s="1284" t="b">
        <v>1</v>
      </c>
      <c r="B999" s="1284" t="s">
        <v>4828</v>
      </c>
      <c r="C999" s="1286">
        <v>220210111</v>
      </c>
      <c r="D999" s="1286">
        <v>220230201</v>
      </c>
      <c r="E999" s="1288">
        <v>100</v>
      </c>
    </row>
    <row r="1000" spans="1:5" ht="16.5" customHeight="1">
      <c r="A1000" s="1284" t="b">
        <v>1</v>
      </c>
      <c r="B1000" s="1284" t="s">
        <v>4829</v>
      </c>
      <c r="C1000" s="1286">
        <v>220210112</v>
      </c>
      <c r="D1000" s="1286">
        <v>220230202</v>
      </c>
      <c r="E1000" s="1288">
        <v>100</v>
      </c>
    </row>
    <row r="1001" spans="1:5" ht="16.5" customHeight="1">
      <c r="A1001" s="1259" t="b">
        <v>1</v>
      </c>
      <c r="B1001" s="1260" t="s">
        <v>4830</v>
      </c>
      <c r="C1001" s="1261">
        <v>210220114</v>
      </c>
      <c r="D1001" s="1262">
        <v>210230324</v>
      </c>
      <c r="E1001" s="1229">
        <v>3</v>
      </c>
    </row>
    <row r="1002" spans="1:5" ht="16.5" customHeight="1">
      <c r="A1002" s="1259" t="b">
        <v>1</v>
      </c>
      <c r="B1002" s="1260" t="s">
        <v>4831</v>
      </c>
      <c r="C1002" s="1261">
        <v>210220114</v>
      </c>
      <c r="D1002" s="1263">
        <v>210230424</v>
      </c>
      <c r="E1002" s="1229">
        <v>67</v>
      </c>
    </row>
    <row r="1003" spans="1:5" ht="16.5" customHeight="1">
      <c r="A1003" s="1259" t="b">
        <v>1</v>
      </c>
      <c r="B1003" s="1260" t="s">
        <v>4832</v>
      </c>
      <c r="C1003" s="1261">
        <v>210220114</v>
      </c>
      <c r="D1003" s="1264">
        <v>210230524</v>
      </c>
      <c r="E1003" s="1229">
        <v>30</v>
      </c>
    </row>
  </sheetData>
  <autoFilter ref="A5:E1003"/>
  <phoneticPr fontId="6" type="noConversion"/>
  <conditionalFormatting sqref="C946:D947 C948 C940:C945 C958:C965 C990:C997 C998:D1000">
    <cfRule type="cellIs" dxfId="7" priority="1" operator="lessThan">
      <formula>1</formula>
    </cfRule>
  </conditionalFormatting>
  <pageMargins left="0.7" right="0.7" top="0.75" bottom="0.75" header="0.3" footer="0.3"/>
  <pageSetup paperSize="9" orientation="portrait"/>
  <legacy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3"/>
  <sheetViews>
    <sheetView zoomScaleNormal="100" workbookViewId="0">
      <selection activeCell="D11" sqref="D11"/>
    </sheetView>
  </sheetViews>
  <sheetFormatPr defaultRowHeight="16.5"/>
  <cols>
    <col min="1" max="3" width="3.625" style="19" customWidth="1"/>
    <col min="4" max="4" width="4.125" style="25" customWidth="1"/>
    <col min="5" max="5" width="112.75" style="1094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1093"/>
      <c r="H1" s="67"/>
    </row>
    <row r="2" spans="2:8" customFormat="1" ht="20.25">
      <c r="B2" s="3" t="s">
        <v>4318</v>
      </c>
      <c r="C2" s="3"/>
      <c r="D2" s="47"/>
      <c r="E2" s="1093"/>
      <c r="H2" s="67"/>
    </row>
    <row r="3" spans="2:8" customFormat="1">
      <c r="D3" s="48" t="s">
        <v>242</v>
      </c>
      <c r="E3" s="1094"/>
      <c r="H3" s="67"/>
    </row>
    <row r="4" spans="2:8">
      <c r="B4" s="15"/>
      <c r="C4" s="16"/>
      <c r="D4" s="17"/>
      <c r="E4" s="1095"/>
      <c r="F4" s="18"/>
    </row>
    <row r="5" spans="2:8">
      <c r="B5" s="20"/>
      <c r="C5" s="21"/>
      <c r="D5" s="22" t="s">
        <v>3</v>
      </c>
      <c r="E5" s="1093"/>
      <c r="F5" s="24"/>
    </row>
    <row r="6" spans="2:8">
      <c r="B6" s="20"/>
      <c r="C6" s="21"/>
      <c r="D6" s="500"/>
      <c r="F6" s="24"/>
    </row>
    <row r="7" spans="2:8">
      <c r="B7" s="20"/>
      <c r="C7" s="21"/>
      <c r="D7" s="29"/>
      <c r="E7" s="1092"/>
      <c r="F7" s="24"/>
    </row>
    <row r="8" spans="2:8">
      <c r="B8" s="20"/>
      <c r="C8" s="21"/>
      <c r="E8" s="1092"/>
      <c r="F8" s="24"/>
    </row>
    <row r="9" spans="2:8">
      <c r="B9" s="20"/>
      <c r="C9" s="21"/>
      <c r="E9" s="1092"/>
      <c r="F9" s="24"/>
    </row>
    <row r="10" spans="2:8">
      <c r="B10" s="20"/>
      <c r="C10" s="21"/>
      <c r="E10" s="1097"/>
      <c r="F10" s="24"/>
    </row>
    <row r="11" spans="2:8">
      <c r="B11" s="866"/>
      <c r="C11" s="1119"/>
      <c r="E11" s="1097"/>
      <c r="F11" s="24"/>
    </row>
    <row r="12" spans="2:8">
      <c r="B12" s="866"/>
      <c r="C12" s="1119"/>
      <c r="E12" s="1097"/>
      <c r="F12" s="24"/>
    </row>
    <row r="13" spans="2:8">
      <c r="B13" s="866"/>
      <c r="C13" s="1119"/>
      <c r="E13" s="1097"/>
      <c r="F13" s="24"/>
    </row>
    <row r="14" spans="2:8">
      <c r="B14" s="866"/>
      <c r="C14" s="21"/>
      <c r="E14" s="1097"/>
      <c r="F14" s="24"/>
    </row>
    <row r="15" spans="2:8">
      <c r="B15" s="20"/>
      <c r="C15" s="21"/>
      <c r="D15" s="26" t="s">
        <v>4222</v>
      </c>
      <c r="F15" s="24"/>
    </row>
    <row r="16" spans="2:8">
      <c r="B16" s="866"/>
      <c r="C16" s="21"/>
      <c r="D16" s="23" t="s">
        <v>4314</v>
      </c>
      <c r="F16" s="24"/>
    </row>
    <row r="17" spans="2:6">
      <c r="B17" s="20"/>
      <c r="C17" s="21"/>
      <c r="D17" s="29" t="s">
        <v>4315</v>
      </c>
      <c r="E17" s="1094" t="s">
        <v>4316</v>
      </c>
      <c r="F17" s="24"/>
    </row>
    <row r="18" spans="2:6">
      <c r="B18" s="20"/>
      <c r="C18" s="21"/>
      <c r="E18" s="1094" t="s">
        <v>4317</v>
      </c>
      <c r="F18" s="24"/>
    </row>
    <row r="19" spans="2:6">
      <c r="B19" s="20"/>
      <c r="C19" s="21"/>
      <c r="D19" s="19"/>
      <c r="F19" s="24"/>
    </row>
    <row r="20" spans="2:6">
      <c r="B20" s="20"/>
      <c r="C20" s="21"/>
      <c r="F20" s="24"/>
    </row>
    <row r="21" spans="2:6">
      <c r="B21" s="20"/>
      <c r="C21" s="21"/>
      <c r="F21" s="24"/>
    </row>
    <row r="22" spans="2:6">
      <c r="B22" s="866"/>
      <c r="C22" s="1119"/>
      <c r="F22" s="24"/>
    </row>
    <row r="23" spans="2:6">
      <c r="B23" s="866"/>
      <c r="C23" s="21"/>
      <c r="E23" s="1142"/>
      <c r="F23" s="24"/>
    </row>
    <row r="24" spans="2:6">
      <c r="B24" s="866"/>
      <c r="C24" s="1119"/>
      <c r="E24" s="1142"/>
      <c r="F24" s="24"/>
    </row>
    <row r="25" spans="2:6">
      <c r="B25" s="866"/>
      <c r="C25" s="1119"/>
      <c r="E25" s="1142"/>
      <c r="F25" s="24"/>
    </row>
    <row r="26" spans="2:6">
      <c r="B26" s="866"/>
      <c r="C26" s="1119"/>
      <c r="E26" s="1142"/>
      <c r="F26" s="24"/>
    </row>
    <row r="27" spans="2:6">
      <c r="B27" s="866"/>
      <c r="C27" s="1119"/>
      <c r="E27" s="1142"/>
      <c r="F27" s="24"/>
    </row>
    <row r="28" spans="2:6">
      <c r="B28" s="866"/>
      <c r="C28" s="21"/>
      <c r="D28" s="26" t="s">
        <v>4055</v>
      </c>
      <c r="F28" s="24"/>
    </row>
    <row r="29" spans="2:6">
      <c r="B29" s="866"/>
      <c r="C29" s="21"/>
      <c r="E29" s="1164" t="s">
        <v>4319</v>
      </c>
      <c r="F29" s="24"/>
    </row>
    <row r="30" spans="2:6">
      <c r="B30" s="20"/>
      <c r="C30" s="21"/>
      <c r="D30" s="19"/>
      <c r="E30" s="1094" t="s">
        <v>4320</v>
      </c>
      <c r="F30" s="24"/>
    </row>
    <row r="31" spans="2:6">
      <c r="B31" s="20"/>
      <c r="C31" s="21"/>
      <c r="E31" s="1094" t="s">
        <v>4321</v>
      </c>
      <c r="F31" s="24"/>
    </row>
    <row r="32" spans="2:6">
      <c r="B32" s="20"/>
      <c r="C32" s="21"/>
      <c r="E32" s="1094" t="s">
        <v>4322</v>
      </c>
      <c r="F32" s="24"/>
    </row>
    <row r="33" spans="2:8">
      <c r="B33" s="866"/>
      <c r="C33" s="1119"/>
      <c r="E33" s="1094" t="s">
        <v>4319</v>
      </c>
      <c r="F33" s="24"/>
    </row>
    <row r="34" spans="2:8">
      <c r="B34" s="866"/>
      <c r="C34" s="1119"/>
      <c r="E34" s="1094" t="s">
        <v>4323</v>
      </c>
      <c r="F34" s="24"/>
    </row>
    <row r="35" spans="2:8">
      <c r="B35" s="866"/>
      <c r="C35" s="1119"/>
      <c r="F35" s="24"/>
    </row>
    <row r="36" spans="2:8">
      <c r="B36" s="866"/>
      <c r="C36" s="1119"/>
      <c r="F36" s="24"/>
    </row>
    <row r="37" spans="2:8">
      <c r="B37" s="20"/>
      <c r="C37" s="21"/>
      <c r="F37" s="24"/>
      <c r="H37" s="19"/>
    </row>
    <row r="38" spans="2:8">
      <c r="B38" s="20"/>
      <c r="C38" s="21"/>
      <c r="D38" s="26" t="s">
        <v>502</v>
      </c>
      <c r="F38" s="24"/>
    </row>
    <row r="39" spans="2:8">
      <c r="B39" s="20"/>
      <c r="C39" s="21"/>
      <c r="D39" s="26"/>
      <c r="F39" s="24"/>
    </row>
    <row r="40" spans="2:8">
      <c r="B40" s="51"/>
      <c r="C40" s="49"/>
      <c r="D40" s="23"/>
      <c r="E40" s="1093"/>
      <c r="F40" s="24"/>
    </row>
    <row r="41" spans="2:8">
      <c r="B41" s="51"/>
      <c r="C41" s="49"/>
      <c r="D41" s="23"/>
      <c r="F41" s="24"/>
    </row>
    <row r="42" spans="2:8">
      <c r="B42" s="51"/>
      <c r="C42" s="49"/>
      <c r="D42" s="23"/>
      <c r="F42" s="24"/>
    </row>
    <row r="43" spans="2:8">
      <c r="B43" s="52"/>
      <c r="C43" s="50"/>
      <c r="D43" s="27"/>
      <c r="E43" s="1096"/>
      <c r="F4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60"/>
  <sheetViews>
    <sheetView topLeftCell="A7" zoomScale="85" zoomScaleNormal="85" workbookViewId="0">
      <selection activeCell="E34" sqref="E34"/>
    </sheetView>
  </sheetViews>
  <sheetFormatPr defaultRowHeight="16.5"/>
  <cols>
    <col min="1" max="3" width="3.625" style="19" customWidth="1"/>
    <col min="4" max="4" width="4.125" style="25" customWidth="1"/>
    <col min="5" max="5" width="112.75" style="1094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1093"/>
      <c r="H1" s="67"/>
    </row>
    <row r="2" spans="2:8" customFormat="1" ht="20.25">
      <c r="B2" s="3" t="s">
        <v>4056</v>
      </c>
      <c r="C2" s="3"/>
      <c r="D2" s="47"/>
      <c r="E2" s="1093"/>
      <c r="H2" s="67"/>
    </row>
    <row r="3" spans="2:8" customFormat="1">
      <c r="D3" s="48" t="s">
        <v>242</v>
      </c>
      <c r="E3" s="1094"/>
      <c r="H3" s="67"/>
    </row>
    <row r="4" spans="2:8">
      <c r="B4" s="15"/>
      <c r="C4" s="16"/>
      <c r="D4" s="17"/>
      <c r="E4" s="1095"/>
      <c r="F4" s="18"/>
    </row>
    <row r="5" spans="2:8">
      <c r="B5" s="20"/>
      <c r="C5" s="21"/>
      <c r="D5" s="22" t="s">
        <v>3</v>
      </c>
      <c r="E5" s="1093"/>
      <c r="F5" s="24"/>
    </row>
    <row r="6" spans="2:8">
      <c r="B6" s="20"/>
      <c r="C6" s="21"/>
      <c r="D6" s="500" t="s">
        <v>4057</v>
      </c>
      <c r="F6" s="24"/>
    </row>
    <row r="7" spans="2:8">
      <c r="B7" s="20"/>
      <c r="C7" s="21"/>
      <c r="D7" s="29"/>
      <c r="E7" s="1092" t="s">
        <v>4058</v>
      </c>
      <c r="F7" s="24"/>
    </row>
    <row r="8" spans="2:8">
      <c r="B8" s="20"/>
      <c r="C8" s="21"/>
      <c r="E8" s="1092" t="s">
        <v>4063</v>
      </c>
      <c r="F8" s="24"/>
    </row>
    <row r="9" spans="2:8">
      <c r="B9" s="20"/>
      <c r="C9" s="21"/>
      <c r="E9" s="1092" t="s">
        <v>4064</v>
      </c>
      <c r="F9" s="24"/>
    </row>
    <row r="10" spans="2:8">
      <c r="B10" s="20"/>
      <c r="C10" s="21"/>
      <c r="E10" s="1097" t="s">
        <v>4062</v>
      </c>
      <c r="F10" s="24"/>
    </row>
    <row r="11" spans="2:8">
      <c r="B11" s="866"/>
      <c r="C11" s="1119"/>
      <c r="E11" s="1097"/>
      <c r="F11" s="24"/>
    </row>
    <row r="12" spans="2:8">
      <c r="B12" s="866"/>
      <c r="C12" s="1119"/>
      <c r="D12" s="500" t="s">
        <v>4158</v>
      </c>
      <c r="E12" s="1097"/>
      <c r="F12" s="24"/>
    </row>
    <row r="13" spans="2:8">
      <c r="B13" s="866"/>
      <c r="C13" s="1119"/>
      <c r="E13" s="1097" t="s">
        <v>4159</v>
      </c>
      <c r="F13" s="24"/>
    </row>
    <row r="14" spans="2:8">
      <c r="B14" s="866"/>
      <c r="C14" s="1119"/>
      <c r="E14" s="1097" t="s">
        <v>4160</v>
      </c>
      <c r="F14" s="24"/>
    </row>
    <row r="15" spans="2:8">
      <c r="B15" s="866"/>
      <c r="C15" s="1119"/>
      <c r="E15" s="1097" t="s">
        <v>4167</v>
      </c>
      <c r="F15" s="24"/>
    </row>
    <row r="16" spans="2:8">
      <c r="B16" s="866"/>
      <c r="C16" s="1119"/>
      <c r="E16" s="1097" t="s">
        <v>4161</v>
      </c>
      <c r="F16" s="24"/>
    </row>
    <row r="17" spans="2:6">
      <c r="B17" s="866"/>
      <c r="C17" s="1119"/>
      <c r="E17" s="1097" t="s">
        <v>4162</v>
      </c>
      <c r="F17" s="24"/>
    </row>
    <row r="18" spans="2:6">
      <c r="B18" s="866"/>
      <c r="C18" s="1119"/>
      <c r="E18" s="1097" t="s">
        <v>4168</v>
      </c>
      <c r="F18" s="24"/>
    </row>
    <row r="19" spans="2:6">
      <c r="B19" s="866"/>
      <c r="C19" s="1119"/>
      <c r="E19" s="1097" t="s">
        <v>4169</v>
      </c>
      <c r="F19" s="24"/>
    </row>
    <row r="20" spans="2:6">
      <c r="B20" s="866"/>
      <c r="C20" s="1119"/>
      <c r="E20" s="1097" t="s">
        <v>4205</v>
      </c>
      <c r="F20" s="24"/>
    </row>
    <row r="21" spans="2:6">
      <c r="B21" s="866"/>
      <c r="C21" s="1119"/>
      <c r="E21" s="1097" t="s">
        <v>4163</v>
      </c>
      <c r="F21" s="24"/>
    </row>
    <row r="22" spans="2:6">
      <c r="B22" s="866"/>
      <c r="C22" s="1119"/>
      <c r="E22" s="1097" t="s">
        <v>4196</v>
      </c>
      <c r="F22" s="24"/>
    </row>
    <row r="23" spans="2:6">
      <c r="B23" s="866"/>
      <c r="C23" s="1119"/>
      <c r="E23" s="1097" t="s">
        <v>4164</v>
      </c>
      <c r="F23" s="24"/>
    </row>
    <row r="24" spans="2:6">
      <c r="B24" s="866"/>
      <c r="C24" s="1119"/>
      <c r="E24" s="1097" t="s">
        <v>4165</v>
      </c>
      <c r="F24" s="24"/>
    </row>
    <row r="25" spans="2:6">
      <c r="B25" s="866"/>
      <c r="C25" s="1119"/>
      <c r="E25" s="1097" t="s">
        <v>4166</v>
      </c>
      <c r="F25" s="24"/>
    </row>
    <row r="26" spans="2:6">
      <c r="B26" s="866"/>
      <c r="C26" s="21"/>
      <c r="E26" s="1097"/>
      <c r="F26" s="24"/>
    </row>
    <row r="27" spans="2:6">
      <c r="B27" s="20"/>
      <c r="C27" s="21"/>
      <c r="D27" s="26" t="s">
        <v>4222</v>
      </c>
      <c r="F27" s="24"/>
    </row>
    <row r="28" spans="2:6">
      <c r="B28" s="866"/>
      <c r="C28" s="21"/>
      <c r="D28" s="23" t="s">
        <v>4157</v>
      </c>
      <c r="F28" s="24"/>
    </row>
    <row r="29" spans="2:6">
      <c r="B29" s="20"/>
      <c r="C29" s="21"/>
      <c r="D29" s="29"/>
      <c r="E29" s="1094" t="s">
        <v>4156</v>
      </c>
      <c r="F29" s="24"/>
    </row>
    <row r="30" spans="2:6">
      <c r="B30" s="20"/>
      <c r="C30" s="21"/>
      <c r="F30" s="24"/>
    </row>
    <row r="31" spans="2:6">
      <c r="B31" s="20"/>
      <c r="C31" s="21"/>
      <c r="D31" s="19" t="s">
        <v>4059</v>
      </c>
      <c r="F31" s="24"/>
    </row>
    <row r="32" spans="2:6">
      <c r="B32" s="20"/>
      <c r="C32" s="21"/>
      <c r="E32" s="1094" t="s">
        <v>4197</v>
      </c>
      <c r="F32" s="24"/>
    </row>
    <row r="33" spans="2:6">
      <c r="B33" s="20"/>
      <c r="C33" s="21"/>
      <c r="F33" s="24"/>
    </row>
    <row r="34" spans="2:6">
      <c r="B34" s="866"/>
      <c r="C34" s="21"/>
      <c r="D34" s="25" t="s">
        <v>4060</v>
      </c>
      <c r="F34" s="24"/>
    </row>
    <row r="35" spans="2:6">
      <c r="B35" s="866"/>
      <c r="C35" s="21"/>
      <c r="E35" s="1094" t="s">
        <v>4061</v>
      </c>
      <c r="F35" s="24"/>
    </row>
    <row r="36" spans="2:6">
      <c r="B36" s="866"/>
      <c r="C36" s="21"/>
      <c r="F36" s="24"/>
    </row>
    <row r="37" spans="2:6">
      <c r="B37" s="866"/>
      <c r="C37" s="21"/>
      <c r="D37" s="25" t="s">
        <v>4142</v>
      </c>
      <c r="F37" s="24"/>
    </row>
    <row r="38" spans="2:6">
      <c r="B38" s="866"/>
      <c r="C38" s="21"/>
      <c r="E38" s="1094" t="s">
        <v>4143</v>
      </c>
      <c r="F38" s="24"/>
    </row>
    <row r="39" spans="2:6">
      <c r="B39" s="866"/>
      <c r="C39" s="1119"/>
      <c r="F39" s="24"/>
    </row>
    <row r="40" spans="2:6">
      <c r="B40" s="866"/>
      <c r="C40" s="1119"/>
      <c r="D40" s="25" t="s">
        <v>4227</v>
      </c>
      <c r="F40" s="24"/>
    </row>
    <row r="41" spans="2:6">
      <c r="B41" s="866"/>
      <c r="C41" s="1119"/>
      <c r="E41" s="1094" t="s">
        <v>4228</v>
      </c>
      <c r="F41" s="24"/>
    </row>
    <row r="42" spans="2:6">
      <c r="B42" s="866"/>
      <c r="C42" s="1119"/>
      <c r="E42" s="1094" t="s">
        <v>4265</v>
      </c>
      <c r="F42" s="24"/>
    </row>
    <row r="43" spans="2:6">
      <c r="B43" s="866"/>
      <c r="C43" s="21"/>
      <c r="E43" s="1142" t="s">
        <v>4264</v>
      </c>
      <c r="F43" s="24"/>
    </row>
    <row r="44" spans="2:6">
      <c r="B44" s="866"/>
      <c r="C44" s="1119"/>
      <c r="E44" s="1142" t="s">
        <v>4266</v>
      </c>
      <c r="F44" s="24"/>
    </row>
    <row r="45" spans="2:6">
      <c r="B45" s="866"/>
      <c r="C45" s="1119"/>
      <c r="E45" s="1142"/>
      <c r="F45" s="24"/>
    </row>
    <row r="46" spans="2:6">
      <c r="B46" s="866"/>
      <c r="C46" s="1119"/>
      <c r="E46" s="1142"/>
      <c r="F46" s="24"/>
    </row>
    <row r="47" spans="2:6">
      <c r="B47" s="866"/>
      <c r="C47" s="1119"/>
      <c r="E47" s="1142"/>
      <c r="F47" s="24"/>
    </row>
    <row r="48" spans="2:6">
      <c r="B48" s="866"/>
      <c r="C48" s="21"/>
      <c r="D48" s="26" t="s">
        <v>4055</v>
      </c>
      <c r="F48" s="24"/>
    </row>
    <row r="49" spans="2:8">
      <c r="B49" s="866"/>
      <c r="C49" s="21"/>
      <c r="E49" s="1094" t="s">
        <v>4223</v>
      </c>
      <c r="F49" s="24"/>
    </row>
    <row r="50" spans="2:8">
      <c r="B50" s="20"/>
      <c r="C50" s="21"/>
      <c r="D50" s="19"/>
      <c r="E50" s="1094" t="s">
        <v>4224</v>
      </c>
      <c r="F50" s="24"/>
    </row>
    <row r="51" spans="2:8">
      <c r="B51" s="20"/>
      <c r="C51" s="21"/>
      <c r="E51" s="1094" t="s">
        <v>4225</v>
      </c>
      <c r="F51" s="24"/>
    </row>
    <row r="52" spans="2:8">
      <c r="B52" s="20"/>
      <c r="C52" s="21"/>
      <c r="E52" s="1094" t="s">
        <v>4226</v>
      </c>
      <c r="F52" s="24"/>
    </row>
    <row r="53" spans="2:8">
      <c r="B53" s="20"/>
      <c r="C53" s="21"/>
      <c r="F53" s="24"/>
      <c r="H53" s="19"/>
    </row>
    <row r="54" spans="2:8">
      <c r="B54" s="20"/>
      <c r="C54" s="21"/>
      <c r="F54" s="24"/>
      <c r="H54" s="19"/>
    </row>
    <row r="55" spans="2:8">
      <c r="B55" s="20"/>
      <c r="C55" s="21"/>
      <c r="D55" s="26" t="s">
        <v>502</v>
      </c>
      <c r="F55" s="24"/>
    </row>
    <row r="56" spans="2:8">
      <c r="B56" s="20"/>
      <c r="C56" s="21"/>
      <c r="D56" s="26"/>
      <c r="F56" s="24"/>
    </row>
    <row r="57" spans="2:8">
      <c r="B57" s="51"/>
      <c r="C57" s="49"/>
      <c r="D57" s="23"/>
      <c r="E57" s="1093"/>
      <c r="F57" s="24"/>
    </row>
    <row r="58" spans="2:8">
      <c r="B58" s="51"/>
      <c r="C58" s="49"/>
      <c r="D58" s="23"/>
      <c r="F58" s="24"/>
    </row>
    <row r="59" spans="2:8">
      <c r="B59" s="51"/>
      <c r="C59" s="49"/>
      <c r="D59" s="23"/>
      <c r="F59" s="24"/>
    </row>
    <row r="60" spans="2:8">
      <c r="B60" s="52"/>
      <c r="C60" s="50"/>
      <c r="D60" s="27"/>
      <c r="E60" s="1096"/>
      <c r="F6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20"/>
  <sheetViews>
    <sheetView workbookViewId="0">
      <selection activeCell="E22" sqref="E22"/>
    </sheetView>
  </sheetViews>
  <sheetFormatPr defaultRowHeight="16.5"/>
  <cols>
    <col min="1" max="1" width="21.375" bestFit="1" customWidth="1"/>
    <col min="2" max="2" width="16.5" customWidth="1"/>
    <col min="3" max="3" width="15.25" bestFit="1" customWidth="1"/>
    <col min="4" max="4" width="15.5" bestFit="1" customWidth="1"/>
    <col min="5" max="5" width="9.25" bestFit="1" customWidth="1"/>
    <col min="6" max="6" width="9.5" bestFit="1" customWidth="1"/>
    <col min="7" max="7" width="8.5" bestFit="1" customWidth="1"/>
    <col min="8" max="8" width="12.125" bestFit="1" customWidth="1"/>
    <col min="9" max="9" width="20.25" bestFit="1" customWidth="1"/>
    <col min="10" max="10" width="21.875" bestFit="1" customWidth="1"/>
  </cols>
  <sheetData>
    <row r="1" spans="1:10">
      <c r="A1" t="s">
        <v>4204</v>
      </c>
    </row>
    <row r="2" spans="1:10" ht="81">
      <c r="A2" s="30" t="s">
        <v>10</v>
      </c>
      <c r="B2" s="38" t="s">
        <v>4195</v>
      </c>
      <c r="C2" s="38" t="s">
        <v>4170</v>
      </c>
      <c r="D2" s="38" t="s">
        <v>4171</v>
      </c>
      <c r="E2" s="38" t="s">
        <v>4172</v>
      </c>
      <c r="F2" s="38" t="s">
        <v>4173</v>
      </c>
      <c r="G2" s="38" t="s">
        <v>1808</v>
      </c>
      <c r="H2" s="38" t="s">
        <v>1809</v>
      </c>
      <c r="I2" s="38" t="s">
        <v>4174</v>
      </c>
      <c r="J2" s="38" t="s">
        <v>1812</v>
      </c>
    </row>
    <row r="3" spans="1:10">
      <c r="A3" s="1120" t="s">
        <v>4175</v>
      </c>
      <c r="B3" s="1121" t="s">
        <v>4176</v>
      </c>
      <c r="C3" s="1122">
        <v>-1</v>
      </c>
      <c r="D3" s="1122">
        <v>-1</v>
      </c>
      <c r="E3" s="1122">
        <v>1</v>
      </c>
      <c r="F3" s="1122">
        <v>1</v>
      </c>
      <c r="G3" s="1123">
        <v>-1</v>
      </c>
      <c r="H3" s="1123">
        <v>-1</v>
      </c>
      <c r="I3" s="1124">
        <v>156101012</v>
      </c>
      <c r="J3" s="1120">
        <v>1</v>
      </c>
    </row>
    <row r="4" spans="1:10">
      <c r="A4" s="1120" t="s">
        <v>4177</v>
      </c>
      <c r="B4" s="1121" t="s">
        <v>4176</v>
      </c>
      <c r="C4" s="1122">
        <v>-1</v>
      </c>
      <c r="D4" s="1122">
        <v>-1</v>
      </c>
      <c r="E4" s="1122">
        <v>2</v>
      </c>
      <c r="F4" s="1122">
        <v>5</v>
      </c>
      <c r="G4" s="1123">
        <v>-1</v>
      </c>
      <c r="H4" s="1123">
        <v>-1</v>
      </c>
      <c r="I4" s="1125">
        <v>156113006</v>
      </c>
      <c r="J4" s="1120">
        <v>1</v>
      </c>
    </row>
    <row r="5" spans="1:10">
      <c r="A5" s="1120" t="s">
        <v>4178</v>
      </c>
      <c r="B5" s="1121" t="s">
        <v>4176</v>
      </c>
      <c r="C5" s="1122">
        <v>-1</v>
      </c>
      <c r="D5" s="1122">
        <v>-1</v>
      </c>
      <c r="E5" s="1122">
        <v>6</v>
      </c>
      <c r="F5" s="1122">
        <v>10</v>
      </c>
      <c r="G5" s="1123">
        <v>-1</v>
      </c>
      <c r="H5" s="1123">
        <v>-1</v>
      </c>
      <c r="I5" s="1126">
        <v>156102012</v>
      </c>
      <c r="J5" s="1120">
        <v>1</v>
      </c>
    </row>
    <row r="6" spans="1:10">
      <c r="A6" s="1120" t="s">
        <v>4179</v>
      </c>
      <c r="B6" s="1121" t="s">
        <v>4176</v>
      </c>
      <c r="C6" s="1122">
        <v>-1</v>
      </c>
      <c r="D6" s="1122">
        <v>-1</v>
      </c>
      <c r="E6" s="1122">
        <v>11</v>
      </c>
      <c r="F6" s="1122">
        <v>20</v>
      </c>
      <c r="G6" s="1123">
        <v>-1</v>
      </c>
      <c r="H6" s="1123">
        <v>-1</v>
      </c>
      <c r="I6" s="1124">
        <v>156103012</v>
      </c>
      <c r="J6" s="1120">
        <v>1</v>
      </c>
    </row>
    <row r="7" spans="1:10">
      <c r="A7" s="1120" t="s">
        <v>4180</v>
      </c>
      <c r="B7" s="1121" t="s">
        <v>4176</v>
      </c>
      <c r="C7" s="1122">
        <v>-1</v>
      </c>
      <c r="D7" s="1122">
        <v>-1</v>
      </c>
      <c r="E7" s="1123">
        <v>-1</v>
      </c>
      <c r="F7" s="1123">
        <v>-1</v>
      </c>
      <c r="G7" s="1127">
        <v>0</v>
      </c>
      <c r="H7" s="1122">
        <v>1</v>
      </c>
      <c r="I7" s="1128">
        <v>160001002</v>
      </c>
      <c r="J7" s="1120">
        <v>1000</v>
      </c>
    </row>
    <row r="8" spans="1:10">
      <c r="A8" s="1120" t="s">
        <v>4181</v>
      </c>
      <c r="B8" s="1121" t="s">
        <v>4176</v>
      </c>
      <c r="C8" s="1122">
        <v>-1</v>
      </c>
      <c r="D8" s="1122">
        <v>-1</v>
      </c>
      <c r="E8" s="1123">
        <v>-1</v>
      </c>
      <c r="F8" s="1123">
        <v>-1</v>
      </c>
      <c r="G8" s="1122">
        <v>2</v>
      </c>
      <c r="H8" s="1122">
        <v>5</v>
      </c>
      <c r="I8" s="1128">
        <v>160001002</v>
      </c>
      <c r="J8" s="1120">
        <v>900</v>
      </c>
    </row>
    <row r="9" spans="1:10">
      <c r="A9" s="1120" t="s">
        <v>4182</v>
      </c>
      <c r="B9" s="1121" t="s">
        <v>4176</v>
      </c>
      <c r="C9" s="1122">
        <v>-1</v>
      </c>
      <c r="D9" s="1122">
        <v>-1</v>
      </c>
      <c r="E9" s="1123">
        <v>-1</v>
      </c>
      <c r="F9" s="1123">
        <v>-1</v>
      </c>
      <c r="G9" s="1122">
        <v>6</v>
      </c>
      <c r="H9" s="1122">
        <v>10</v>
      </c>
      <c r="I9" s="1128">
        <v>160001002</v>
      </c>
      <c r="J9" s="1120">
        <v>800</v>
      </c>
    </row>
    <row r="10" spans="1:10">
      <c r="A10" s="1120" t="s">
        <v>4183</v>
      </c>
      <c r="B10" s="1121" t="s">
        <v>4176</v>
      </c>
      <c r="C10" s="1122">
        <v>-1</v>
      </c>
      <c r="D10" s="1122">
        <v>-1</v>
      </c>
      <c r="E10" s="1123">
        <v>-1</v>
      </c>
      <c r="F10" s="1123">
        <v>-1</v>
      </c>
      <c r="G10" s="1122">
        <v>11</v>
      </c>
      <c r="H10" s="1122">
        <v>20</v>
      </c>
      <c r="I10" s="1128">
        <v>160001002</v>
      </c>
      <c r="J10" s="1120">
        <v>700</v>
      </c>
    </row>
    <row r="11" spans="1:10">
      <c r="A11" s="1120" t="s">
        <v>4184</v>
      </c>
      <c r="B11" s="1121" t="s">
        <v>4176</v>
      </c>
      <c r="C11" s="1122">
        <v>-1</v>
      </c>
      <c r="D11" s="1122">
        <v>-1</v>
      </c>
      <c r="E11" s="1123">
        <v>-1</v>
      </c>
      <c r="F11" s="1123">
        <v>-1</v>
      </c>
      <c r="G11" s="1122">
        <v>21</v>
      </c>
      <c r="H11" s="1122">
        <v>50</v>
      </c>
      <c r="I11" s="1128">
        <v>160001002</v>
      </c>
      <c r="J11" s="1120">
        <v>600</v>
      </c>
    </row>
    <row r="12" spans="1:10">
      <c r="A12" s="1120" t="s">
        <v>4185</v>
      </c>
      <c r="B12" s="1121" t="s">
        <v>4176</v>
      </c>
      <c r="C12" s="1122">
        <v>-1</v>
      </c>
      <c r="D12" s="1122">
        <v>-1</v>
      </c>
      <c r="E12" s="1123">
        <v>-1</v>
      </c>
      <c r="F12" s="1123">
        <v>-1</v>
      </c>
      <c r="G12" s="1122">
        <v>51</v>
      </c>
      <c r="H12" s="1122">
        <v>100</v>
      </c>
      <c r="I12" s="1128">
        <v>160001002</v>
      </c>
      <c r="J12" s="1120">
        <v>500</v>
      </c>
    </row>
    <row r="13" spans="1:10">
      <c r="A13" s="1129" t="s">
        <v>4186</v>
      </c>
      <c r="B13" s="1130" t="s">
        <v>4187</v>
      </c>
      <c r="C13" s="1131">
        <v>2000</v>
      </c>
      <c r="D13" s="1131">
        <v>9999</v>
      </c>
      <c r="E13" s="1131">
        <v>1</v>
      </c>
      <c r="F13" s="1131">
        <v>50</v>
      </c>
      <c r="G13" s="1123">
        <v>-1</v>
      </c>
      <c r="H13" s="1123">
        <v>-1</v>
      </c>
      <c r="I13" s="1132">
        <v>160002006</v>
      </c>
      <c r="J13" s="1129">
        <v>3000</v>
      </c>
    </row>
    <row r="14" spans="1:10">
      <c r="A14" s="1129" t="s">
        <v>4188</v>
      </c>
      <c r="B14" s="1130" t="s">
        <v>4187</v>
      </c>
      <c r="C14" s="1131">
        <v>1500</v>
      </c>
      <c r="D14" s="1131">
        <v>1999</v>
      </c>
      <c r="E14" s="1131">
        <v>1</v>
      </c>
      <c r="F14" s="1131">
        <v>50</v>
      </c>
      <c r="G14" s="1123">
        <v>-1</v>
      </c>
      <c r="H14" s="1123">
        <v>-1</v>
      </c>
      <c r="I14" s="1132">
        <v>160002006</v>
      </c>
      <c r="J14" s="1129">
        <v>2500</v>
      </c>
    </row>
    <row r="15" spans="1:10">
      <c r="A15" s="1129" t="s">
        <v>4189</v>
      </c>
      <c r="B15" s="1130" t="s">
        <v>4187</v>
      </c>
      <c r="C15" s="1131">
        <v>1000</v>
      </c>
      <c r="D15" s="1131">
        <v>1499</v>
      </c>
      <c r="E15" s="1131">
        <v>1</v>
      </c>
      <c r="F15" s="1131">
        <v>50</v>
      </c>
      <c r="G15" s="1123">
        <v>-1</v>
      </c>
      <c r="H15" s="1123">
        <v>-1</v>
      </c>
      <c r="I15" s="1132">
        <v>160002006</v>
      </c>
      <c r="J15" s="1129">
        <v>2000</v>
      </c>
    </row>
    <row r="16" spans="1:10">
      <c r="A16" s="1129" t="s">
        <v>4190</v>
      </c>
      <c r="B16" s="1130" t="s">
        <v>4187</v>
      </c>
      <c r="C16" s="1131">
        <v>800</v>
      </c>
      <c r="D16" s="1131">
        <v>999</v>
      </c>
      <c r="E16" s="1131">
        <v>1</v>
      </c>
      <c r="F16" s="1131">
        <v>50</v>
      </c>
      <c r="G16" s="1123">
        <v>-1</v>
      </c>
      <c r="H16" s="1123">
        <v>-1</v>
      </c>
      <c r="I16" s="1132">
        <v>160002006</v>
      </c>
      <c r="J16" s="1129">
        <v>1500</v>
      </c>
    </row>
    <row r="17" spans="1:10">
      <c r="A17" s="1129" t="s">
        <v>4191</v>
      </c>
      <c r="B17" s="1130" t="s">
        <v>4187</v>
      </c>
      <c r="C17" s="1131">
        <v>600</v>
      </c>
      <c r="D17" s="1131">
        <v>799</v>
      </c>
      <c r="E17" s="1131">
        <v>1</v>
      </c>
      <c r="F17" s="1131">
        <v>50</v>
      </c>
      <c r="G17" s="1123">
        <v>-1</v>
      </c>
      <c r="H17" s="1123">
        <v>-1</v>
      </c>
      <c r="I17" s="1132">
        <v>160002006</v>
      </c>
      <c r="J17" s="1129">
        <v>1200</v>
      </c>
    </row>
    <row r="18" spans="1:10">
      <c r="A18" s="1129" t="s">
        <v>4192</v>
      </c>
      <c r="B18" s="1130" t="s">
        <v>4187</v>
      </c>
      <c r="C18" s="1131">
        <v>400</v>
      </c>
      <c r="D18" s="1131">
        <v>599</v>
      </c>
      <c r="E18" s="1131">
        <v>1</v>
      </c>
      <c r="F18" s="1131">
        <v>50</v>
      </c>
      <c r="G18" s="1123">
        <v>-1</v>
      </c>
      <c r="H18" s="1123">
        <v>-1</v>
      </c>
      <c r="I18" s="1132">
        <v>160002006</v>
      </c>
      <c r="J18" s="1129">
        <v>1000</v>
      </c>
    </row>
    <row r="19" spans="1:10">
      <c r="A19" s="1129" t="s">
        <v>4193</v>
      </c>
      <c r="B19" s="1130" t="s">
        <v>4187</v>
      </c>
      <c r="C19" s="1131">
        <v>200</v>
      </c>
      <c r="D19" s="1131">
        <v>399</v>
      </c>
      <c r="E19" s="1131">
        <v>1</v>
      </c>
      <c r="F19" s="1131">
        <v>50</v>
      </c>
      <c r="G19" s="1123">
        <v>-1</v>
      </c>
      <c r="H19" s="1123">
        <v>-1</v>
      </c>
      <c r="I19" s="1132">
        <v>160002006</v>
      </c>
      <c r="J19" s="1129">
        <v>500</v>
      </c>
    </row>
    <row r="20" spans="1:10">
      <c r="A20" s="1129" t="s">
        <v>4194</v>
      </c>
      <c r="B20" s="1130" t="s">
        <v>4187</v>
      </c>
      <c r="C20" s="1131">
        <v>1</v>
      </c>
      <c r="D20" s="1131">
        <v>199</v>
      </c>
      <c r="E20" s="1131">
        <v>1</v>
      </c>
      <c r="F20" s="1131">
        <v>50</v>
      </c>
      <c r="G20" s="1123">
        <v>-1</v>
      </c>
      <c r="H20" s="1123">
        <v>-1</v>
      </c>
      <c r="I20" s="1132">
        <v>160002006</v>
      </c>
      <c r="J20" s="1129">
        <v>300</v>
      </c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zoomScale="70" zoomScaleNormal="70" workbookViewId="0">
      <selection activeCell="A2" sqref="A2"/>
    </sheetView>
  </sheetViews>
  <sheetFormatPr defaultRowHeight="16.5"/>
  <cols>
    <col min="2" max="2" width="10.62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7844</v>
      </c>
      <c r="B1" s="22"/>
    </row>
    <row r="2" spans="1:14" ht="17.25" thickBot="1">
      <c r="B2" s="1581" t="s">
        <v>6236</v>
      </c>
      <c r="C2" s="1582" t="s">
        <v>6237</v>
      </c>
      <c r="D2" s="1583" t="s">
        <v>6238</v>
      </c>
      <c r="E2" s="1583" t="s">
        <v>6682</v>
      </c>
      <c r="F2" s="1583" t="s">
        <v>6683</v>
      </c>
      <c r="G2" s="1584" t="s">
        <v>7845</v>
      </c>
      <c r="H2" s="25"/>
      <c r="I2" s="1581" t="s">
        <v>6236</v>
      </c>
      <c r="J2" s="1582" t="s">
        <v>6237</v>
      </c>
      <c r="K2" s="1583" t="s">
        <v>7846</v>
      </c>
      <c r="L2" s="1583" t="s">
        <v>7847</v>
      </c>
      <c r="M2" s="1583" t="s">
        <v>7848</v>
      </c>
      <c r="N2" s="1584" t="s">
        <v>7845</v>
      </c>
    </row>
    <row r="3" spans="1:14">
      <c r="B3" s="1585" t="s">
        <v>6240</v>
      </c>
      <c r="C3" s="1586">
        <v>150</v>
      </c>
      <c r="D3" s="1587">
        <v>150</v>
      </c>
      <c r="E3" s="1902">
        <v>10</v>
      </c>
      <c r="F3" s="1587">
        <v>7</v>
      </c>
      <c r="G3" s="1588">
        <v>1</v>
      </c>
      <c r="H3" s="67"/>
      <c r="I3" s="1589" t="s">
        <v>7849</v>
      </c>
      <c r="J3" s="1586">
        <v>149</v>
      </c>
      <c r="K3" s="1587">
        <v>170</v>
      </c>
      <c r="L3" s="1902">
        <v>12</v>
      </c>
      <c r="M3" s="1587">
        <v>11</v>
      </c>
      <c r="N3" s="1588">
        <v>1</v>
      </c>
    </row>
    <row r="4" spans="1:14">
      <c r="B4" s="1590" t="s">
        <v>6242</v>
      </c>
      <c r="C4" s="1903">
        <v>165</v>
      </c>
      <c r="D4" s="1904">
        <v>165</v>
      </c>
      <c r="E4" s="1902">
        <v>10</v>
      </c>
      <c r="F4" s="1904">
        <v>8</v>
      </c>
      <c r="G4" s="1905">
        <v>1</v>
      </c>
      <c r="H4" s="67"/>
      <c r="I4" s="1589" t="s">
        <v>6243</v>
      </c>
      <c r="J4" s="1903">
        <v>175</v>
      </c>
      <c r="K4" s="1904">
        <v>195</v>
      </c>
      <c r="L4" s="1902">
        <v>12</v>
      </c>
      <c r="M4" s="1904">
        <v>12</v>
      </c>
      <c r="N4" s="1905">
        <v>1</v>
      </c>
    </row>
    <row r="5" spans="1:14">
      <c r="B5" s="1590" t="s">
        <v>6244</v>
      </c>
      <c r="C5" s="1903">
        <v>180</v>
      </c>
      <c r="D5" s="1904">
        <v>185</v>
      </c>
      <c r="E5" s="1902">
        <v>10</v>
      </c>
      <c r="F5" s="1904">
        <v>9</v>
      </c>
      <c r="G5" s="1905">
        <v>1</v>
      </c>
      <c r="H5" s="67"/>
      <c r="I5" s="1589" t="s">
        <v>6245</v>
      </c>
      <c r="J5" s="1903">
        <v>200</v>
      </c>
      <c r="K5" s="1904">
        <v>225</v>
      </c>
      <c r="L5" s="1902">
        <v>12</v>
      </c>
      <c r="M5" s="1904">
        <v>13</v>
      </c>
      <c r="N5" s="1905">
        <v>1</v>
      </c>
    </row>
    <row r="6" spans="1:14">
      <c r="B6" s="1590" t="s">
        <v>6246</v>
      </c>
      <c r="C6" s="1903">
        <v>195</v>
      </c>
      <c r="D6" s="1904">
        <v>210</v>
      </c>
      <c r="E6" s="1902">
        <v>10</v>
      </c>
      <c r="F6" s="1904">
        <v>10</v>
      </c>
      <c r="G6" s="1905">
        <v>1</v>
      </c>
      <c r="H6" s="67"/>
      <c r="I6" s="1589" t="s">
        <v>6247</v>
      </c>
      <c r="J6" s="1903">
        <v>226</v>
      </c>
      <c r="K6" s="1904">
        <v>260</v>
      </c>
      <c r="L6" s="1902">
        <v>12</v>
      </c>
      <c r="M6" s="1904">
        <v>14</v>
      </c>
      <c r="N6" s="1905">
        <v>1</v>
      </c>
    </row>
    <row r="7" spans="1:14">
      <c r="B7" s="1590" t="s">
        <v>6248</v>
      </c>
      <c r="C7" s="1903">
        <v>210</v>
      </c>
      <c r="D7" s="1904">
        <v>240</v>
      </c>
      <c r="E7" s="1902">
        <v>10</v>
      </c>
      <c r="F7" s="1904">
        <v>11</v>
      </c>
      <c r="G7" s="1905">
        <v>1</v>
      </c>
      <c r="H7" s="67"/>
      <c r="I7" s="1589" t="s">
        <v>6249</v>
      </c>
      <c r="J7" s="1903">
        <v>251</v>
      </c>
      <c r="K7" s="1904">
        <v>300</v>
      </c>
      <c r="L7" s="1902">
        <v>12</v>
      </c>
      <c r="M7" s="1904">
        <v>15</v>
      </c>
      <c r="N7" s="1905">
        <v>1</v>
      </c>
    </row>
    <row r="8" spans="1:14">
      <c r="B8" s="1590" t="s">
        <v>6250</v>
      </c>
      <c r="C8" s="1903">
        <v>225</v>
      </c>
      <c r="D8" s="1904">
        <v>275</v>
      </c>
      <c r="E8" s="1902">
        <v>10</v>
      </c>
      <c r="F8" s="1904">
        <v>12</v>
      </c>
      <c r="G8" s="1905">
        <v>1</v>
      </c>
      <c r="H8" s="67"/>
      <c r="I8" s="1589" t="s">
        <v>6251</v>
      </c>
      <c r="J8" s="1903">
        <v>277</v>
      </c>
      <c r="K8" s="1904">
        <v>345</v>
      </c>
      <c r="L8" s="1902">
        <v>12</v>
      </c>
      <c r="M8" s="1904">
        <v>16</v>
      </c>
      <c r="N8" s="1905">
        <v>1</v>
      </c>
    </row>
    <row r="9" spans="1:14">
      <c r="B9" s="1590" t="s">
        <v>6252</v>
      </c>
      <c r="C9" s="1903">
        <v>240</v>
      </c>
      <c r="D9" s="1904">
        <v>315</v>
      </c>
      <c r="E9" s="1902">
        <v>10</v>
      </c>
      <c r="F9" s="1904">
        <v>13</v>
      </c>
      <c r="G9" s="1905">
        <v>1</v>
      </c>
      <c r="H9" s="67"/>
      <c r="I9" s="1589" t="s">
        <v>6253</v>
      </c>
      <c r="J9" s="1903">
        <v>302</v>
      </c>
      <c r="K9" s="1904">
        <v>395</v>
      </c>
      <c r="L9" s="1902">
        <v>12</v>
      </c>
      <c r="M9" s="1904">
        <v>17</v>
      </c>
      <c r="N9" s="1905">
        <v>1</v>
      </c>
    </row>
    <row r="10" spans="1:14">
      <c r="B10" s="1590" t="s">
        <v>6254</v>
      </c>
      <c r="C10" s="1903" t="s">
        <v>7850</v>
      </c>
      <c r="D10" s="1904">
        <v>360</v>
      </c>
      <c r="E10" s="1904" t="s">
        <v>5365</v>
      </c>
      <c r="F10" s="1904">
        <v>14</v>
      </c>
      <c r="G10" s="1905">
        <v>2</v>
      </c>
      <c r="H10" s="67"/>
      <c r="I10" s="1589" t="s">
        <v>6255</v>
      </c>
      <c r="J10" s="1903" t="s">
        <v>7850</v>
      </c>
      <c r="K10" s="1904">
        <v>450</v>
      </c>
      <c r="L10" s="1904" t="s">
        <v>5365</v>
      </c>
      <c r="M10" s="1904">
        <v>18</v>
      </c>
      <c r="N10" s="1905">
        <v>2</v>
      </c>
    </row>
    <row r="11" spans="1:14">
      <c r="B11" s="1590" t="s">
        <v>6256</v>
      </c>
      <c r="C11" s="1903" t="s">
        <v>5365</v>
      </c>
      <c r="D11" s="1904">
        <v>410</v>
      </c>
      <c r="E11" s="1904" t="s">
        <v>5365</v>
      </c>
      <c r="F11" s="1904">
        <v>15</v>
      </c>
      <c r="G11" s="1905">
        <v>3</v>
      </c>
      <c r="H11" s="67"/>
      <c r="I11" s="1589" t="s">
        <v>6257</v>
      </c>
      <c r="J11" s="1903" t="s">
        <v>7851</v>
      </c>
      <c r="K11" s="1904">
        <v>510</v>
      </c>
      <c r="L11" s="1904" t="s">
        <v>7851</v>
      </c>
      <c r="M11" s="1904">
        <v>19</v>
      </c>
      <c r="N11" s="1905">
        <v>3</v>
      </c>
    </row>
    <row r="12" spans="1:14" ht="17.25" thickBot="1">
      <c r="B12" s="1592" t="s">
        <v>6258</v>
      </c>
      <c r="C12" s="1593" t="s">
        <v>5365</v>
      </c>
      <c r="D12" s="1726">
        <v>465</v>
      </c>
      <c r="E12" s="1726" t="s">
        <v>7851</v>
      </c>
      <c r="F12" s="1726">
        <v>16</v>
      </c>
      <c r="G12" s="1906">
        <v>4</v>
      </c>
      <c r="H12" s="67"/>
      <c r="I12" s="1595" t="s">
        <v>6259</v>
      </c>
      <c r="J12" s="1593" t="s">
        <v>5365</v>
      </c>
      <c r="K12" s="1726">
        <v>575</v>
      </c>
      <c r="L12" s="1726" t="s">
        <v>7850</v>
      </c>
      <c r="M12" s="1726">
        <v>20</v>
      </c>
      <c r="N12" s="1906">
        <v>4</v>
      </c>
    </row>
    <row r="13" spans="1:14" ht="17.25" thickBot="1"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</row>
    <row r="14" spans="1:14" ht="17.25" thickBot="1">
      <c r="B14" s="1581" t="s">
        <v>7852</v>
      </c>
      <c r="C14" s="1582" t="s">
        <v>7853</v>
      </c>
      <c r="D14" s="1583" t="s">
        <v>7854</v>
      </c>
      <c r="E14" s="1583" t="s">
        <v>7855</v>
      </c>
      <c r="F14" s="1583" t="s">
        <v>6683</v>
      </c>
      <c r="G14" s="1584" t="s">
        <v>6239</v>
      </c>
      <c r="H14" s="25"/>
      <c r="I14" s="1581" t="s">
        <v>6236</v>
      </c>
      <c r="J14" s="1582" t="s">
        <v>7853</v>
      </c>
      <c r="K14" s="1583" t="s">
        <v>6238</v>
      </c>
      <c r="L14" s="1583" t="s">
        <v>6682</v>
      </c>
      <c r="M14" s="1583" t="s">
        <v>7848</v>
      </c>
      <c r="N14" s="1584" t="s">
        <v>7856</v>
      </c>
    </row>
    <row r="15" spans="1:14">
      <c r="B15" s="1585" t="s">
        <v>7857</v>
      </c>
      <c r="C15" s="1586">
        <v>165</v>
      </c>
      <c r="D15" s="1587">
        <v>165</v>
      </c>
      <c r="E15" s="1902">
        <v>12</v>
      </c>
      <c r="F15" s="1587">
        <v>8</v>
      </c>
      <c r="G15" s="1588">
        <v>1</v>
      </c>
      <c r="H15" s="67"/>
      <c r="I15" s="1589" t="s">
        <v>7858</v>
      </c>
      <c r="J15" s="1586">
        <v>150</v>
      </c>
      <c r="K15" s="1587">
        <v>150</v>
      </c>
      <c r="L15" s="1902">
        <v>15</v>
      </c>
      <c r="M15" s="1587">
        <v>11</v>
      </c>
      <c r="N15" s="1588">
        <v>1</v>
      </c>
    </row>
    <row r="16" spans="1:14">
      <c r="B16" s="1585" t="s">
        <v>6260</v>
      </c>
      <c r="C16" s="1903">
        <v>184</v>
      </c>
      <c r="D16" s="1904">
        <v>184</v>
      </c>
      <c r="E16" s="1902">
        <v>12</v>
      </c>
      <c r="F16" s="1904">
        <v>8</v>
      </c>
      <c r="G16" s="1905">
        <v>1</v>
      </c>
      <c r="H16" s="67"/>
      <c r="I16" s="1589" t="s">
        <v>6261</v>
      </c>
      <c r="J16" s="1903">
        <v>165</v>
      </c>
      <c r="K16" s="1904">
        <v>165</v>
      </c>
      <c r="L16" s="1902">
        <v>15</v>
      </c>
      <c r="M16" s="1904">
        <v>12</v>
      </c>
      <c r="N16" s="1905">
        <v>1</v>
      </c>
    </row>
    <row r="17" spans="2:14">
      <c r="B17" s="1585" t="s">
        <v>6262</v>
      </c>
      <c r="C17" s="1903">
        <v>203</v>
      </c>
      <c r="D17" s="1904">
        <v>203</v>
      </c>
      <c r="E17" s="1902">
        <v>11</v>
      </c>
      <c r="F17" s="1904">
        <v>9</v>
      </c>
      <c r="G17" s="1905">
        <v>1</v>
      </c>
      <c r="H17" s="67"/>
      <c r="I17" s="1589" t="s">
        <v>6263</v>
      </c>
      <c r="J17" s="1903">
        <v>180</v>
      </c>
      <c r="K17" s="1904">
        <v>190</v>
      </c>
      <c r="L17" s="1902">
        <v>15</v>
      </c>
      <c r="M17" s="1904">
        <v>13</v>
      </c>
      <c r="N17" s="1905">
        <v>1</v>
      </c>
    </row>
    <row r="18" spans="2:14">
      <c r="B18" s="1585" t="s">
        <v>6264</v>
      </c>
      <c r="C18" s="1903">
        <v>222</v>
      </c>
      <c r="D18" s="1904">
        <v>222</v>
      </c>
      <c r="E18" s="1902">
        <v>11</v>
      </c>
      <c r="F18" s="1904">
        <v>9</v>
      </c>
      <c r="G18" s="1905">
        <v>1</v>
      </c>
      <c r="H18" s="67"/>
      <c r="I18" s="1589" t="s">
        <v>6265</v>
      </c>
      <c r="J18" s="1903">
        <v>195</v>
      </c>
      <c r="K18" s="1904">
        <v>225</v>
      </c>
      <c r="L18" s="1902">
        <v>15</v>
      </c>
      <c r="M18" s="1904">
        <v>14</v>
      </c>
      <c r="N18" s="1905">
        <v>1</v>
      </c>
    </row>
    <row r="19" spans="2:14">
      <c r="B19" s="1585" t="s">
        <v>6266</v>
      </c>
      <c r="C19" s="1903">
        <v>241</v>
      </c>
      <c r="D19" s="1904">
        <v>241</v>
      </c>
      <c r="E19" s="1902">
        <v>10</v>
      </c>
      <c r="F19" s="1904">
        <v>10</v>
      </c>
      <c r="G19" s="1905">
        <v>1</v>
      </c>
      <c r="H19" s="67"/>
      <c r="I19" s="1589" t="s">
        <v>6267</v>
      </c>
      <c r="J19" s="1903">
        <v>210</v>
      </c>
      <c r="K19" s="1904">
        <v>270</v>
      </c>
      <c r="L19" s="1902">
        <v>15</v>
      </c>
      <c r="M19" s="1904">
        <v>15</v>
      </c>
      <c r="N19" s="1905">
        <v>1</v>
      </c>
    </row>
    <row r="20" spans="2:14">
      <c r="B20" s="1585" t="s">
        <v>6268</v>
      </c>
      <c r="C20" s="1903">
        <v>260</v>
      </c>
      <c r="D20" s="1904">
        <v>260</v>
      </c>
      <c r="E20" s="1902">
        <v>10</v>
      </c>
      <c r="F20" s="1904">
        <v>10</v>
      </c>
      <c r="G20" s="1905">
        <v>1</v>
      </c>
      <c r="H20" s="67"/>
      <c r="I20" s="1589" t="s">
        <v>6269</v>
      </c>
      <c r="J20" s="1903">
        <v>225</v>
      </c>
      <c r="K20" s="1904">
        <v>325</v>
      </c>
      <c r="L20" s="1902">
        <v>15</v>
      </c>
      <c r="M20" s="1904">
        <v>16</v>
      </c>
      <c r="N20" s="1905">
        <v>1</v>
      </c>
    </row>
    <row r="21" spans="2:14">
      <c r="B21" s="1585" t="s">
        <v>6270</v>
      </c>
      <c r="C21" s="1903">
        <v>279</v>
      </c>
      <c r="D21" s="1904">
        <v>279</v>
      </c>
      <c r="E21" s="1902">
        <v>9</v>
      </c>
      <c r="F21" s="1904">
        <v>11</v>
      </c>
      <c r="G21" s="1905">
        <v>1</v>
      </c>
      <c r="H21" s="67"/>
      <c r="I21" s="1589" t="s">
        <v>6271</v>
      </c>
      <c r="J21" s="1903">
        <v>245</v>
      </c>
      <c r="K21" s="1904">
        <v>390</v>
      </c>
      <c r="L21" s="1902">
        <v>15</v>
      </c>
      <c r="M21" s="1904">
        <v>17</v>
      </c>
      <c r="N21" s="1905">
        <v>1</v>
      </c>
    </row>
    <row r="22" spans="2:14">
      <c r="B22" s="1585" t="s">
        <v>6272</v>
      </c>
      <c r="C22" s="1903" t="s">
        <v>5365</v>
      </c>
      <c r="D22" s="1904">
        <v>385</v>
      </c>
      <c r="E22" s="1904" t="s">
        <v>5365</v>
      </c>
      <c r="F22" s="1904">
        <v>11</v>
      </c>
      <c r="G22" s="1905">
        <v>2</v>
      </c>
      <c r="H22" s="67"/>
      <c r="I22" s="1589" t="s">
        <v>6273</v>
      </c>
      <c r="J22" s="1903" t="s">
        <v>7850</v>
      </c>
      <c r="K22" s="1904">
        <v>465</v>
      </c>
      <c r="L22" s="1904" t="s">
        <v>7851</v>
      </c>
      <c r="M22" s="1904">
        <v>18</v>
      </c>
      <c r="N22" s="1905">
        <v>2</v>
      </c>
    </row>
    <row r="23" spans="2:14">
      <c r="B23" s="1585" t="s">
        <v>6274</v>
      </c>
      <c r="C23" s="1903" t="s">
        <v>5365</v>
      </c>
      <c r="D23" s="1904">
        <v>435</v>
      </c>
      <c r="E23" s="1904" t="s">
        <v>5365</v>
      </c>
      <c r="F23" s="1904">
        <v>12</v>
      </c>
      <c r="G23" s="1905">
        <v>3</v>
      </c>
      <c r="H23" s="67"/>
      <c r="I23" s="1589" t="s">
        <v>6275</v>
      </c>
      <c r="J23" s="1903" t="s">
        <v>5365</v>
      </c>
      <c r="K23" s="1904">
        <v>550</v>
      </c>
      <c r="L23" s="1904" t="s">
        <v>5365</v>
      </c>
      <c r="M23" s="1904">
        <v>19</v>
      </c>
      <c r="N23" s="1905">
        <v>3</v>
      </c>
    </row>
    <row r="24" spans="2:14" ht="17.25" thickBot="1">
      <c r="B24" s="1595" t="s">
        <v>6276</v>
      </c>
      <c r="C24" s="1593" t="s">
        <v>7851</v>
      </c>
      <c r="D24" s="1726">
        <v>490</v>
      </c>
      <c r="E24" s="1726" t="s">
        <v>5365</v>
      </c>
      <c r="F24" s="1726">
        <v>12</v>
      </c>
      <c r="G24" s="1906">
        <v>4</v>
      </c>
      <c r="H24" s="67"/>
      <c r="I24" s="1595" t="s">
        <v>6277</v>
      </c>
      <c r="J24" s="1593" t="s">
        <v>7851</v>
      </c>
      <c r="K24" s="1726">
        <v>645</v>
      </c>
      <c r="L24" s="1726" t="s">
        <v>7851</v>
      </c>
      <c r="M24" s="1726">
        <v>20</v>
      </c>
      <c r="N24" s="1906">
        <v>4</v>
      </c>
    </row>
    <row r="25" spans="2:14" ht="17.25" thickBot="1"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</row>
    <row r="26" spans="2:14" ht="17.25" thickBot="1">
      <c r="B26" s="1581" t="s">
        <v>7859</v>
      </c>
      <c r="C26" s="1582" t="s">
        <v>7853</v>
      </c>
      <c r="D26" s="1583" t="s">
        <v>6238</v>
      </c>
      <c r="E26" s="1583" t="s">
        <v>6682</v>
      </c>
      <c r="F26" s="1583" t="s">
        <v>6683</v>
      </c>
      <c r="G26" s="1584" t="s">
        <v>7856</v>
      </c>
      <c r="H26" s="25"/>
      <c r="I26" s="1581" t="s">
        <v>7852</v>
      </c>
      <c r="J26" s="1582" t="s">
        <v>6237</v>
      </c>
      <c r="K26" s="1583" t="s">
        <v>7854</v>
      </c>
      <c r="L26" s="1583" t="s">
        <v>7855</v>
      </c>
      <c r="M26" s="1583" t="s">
        <v>7860</v>
      </c>
      <c r="N26" s="1584" t="s">
        <v>7856</v>
      </c>
    </row>
    <row r="27" spans="2:14">
      <c r="B27" s="1585" t="s">
        <v>7861</v>
      </c>
      <c r="C27" s="1586">
        <v>145</v>
      </c>
      <c r="D27" s="1907">
        <v>190</v>
      </c>
      <c r="E27" s="1902">
        <v>10</v>
      </c>
      <c r="F27" s="1587">
        <v>8</v>
      </c>
      <c r="G27" s="1588">
        <v>1</v>
      </c>
      <c r="H27" s="67"/>
      <c r="I27" s="1589" t="s">
        <v>7862</v>
      </c>
      <c r="J27" s="1586">
        <v>55</v>
      </c>
      <c r="K27" s="1587">
        <v>55</v>
      </c>
      <c r="L27" s="1902">
        <v>13</v>
      </c>
      <c r="M27" s="1587">
        <v>11</v>
      </c>
      <c r="N27" s="1588">
        <v>1</v>
      </c>
    </row>
    <row r="28" spans="2:14">
      <c r="B28" s="1585" t="s">
        <v>6278</v>
      </c>
      <c r="C28" s="1903">
        <v>165</v>
      </c>
      <c r="D28" s="1907">
        <v>225</v>
      </c>
      <c r="E28" s="1902">
        <v>10</v>
      </c>
      <c r="F28" s="1904">
        <v>9</v>
      </c>
      <c r="G28" s="1905">
        <v>1</v>
      </c>
      <c r="H28" s="67"/>
      <c r="I28" s="1589" t="s">
        <v>6279</v>
      </c>
      <c r="J28" s="1903">
        <v>65</v>
      </c>
      <c r="K28" s="1904">
        <v>65</v>
      </c>
      <c r="L28" s="1902">
        <v>12</v>
      </c>
      <c r="M28" s="1904">
        <v>11</v>
      </c>
      <c r="N28" s="1905">
        <v>1</v>
      </c>
    </row>
    <row r="29" spans="2:14">
      <c r="B29" s="1585" t="s">
        <v>6280</v>
      </c>
      <c r="C29" s="1903">
        <v>185</v>
      </c>
      <c r="D29" s="1907">
        <v>260</v>
      </c>
      <c r="E29" s="1902">
        <v>10</v>
      </c>
      <c r="F29" s="1904">
        <v>10</v>
      </c>
      <c r="G29" s="1905">
        <v>1</v>
      </c>
      <c r="H29" s="67"/>
      <c r="I29" s="1589" t="s">
        <v>6281</v>
      </c>
      <c r="J29" s="1903">
        <v>75</v>
      </c>
      <c r="K29" s="1904">
        <v>75</v>
      </c>
      <c r="L29" s="1902">
        <v>12</v>
      </c>
      <c r="M29" s="1904">
        <v>12</v>
      </c>
      <c r="N29" s="1905">
        <v>1</v>
      </c>
    </row>
    <row r="30" spans="2:14">
      <c r="B30" s="1585" t="s">
        <v>6282</v>
      </c>
      <c r="C30" s="1903">
        <v>205</v>
      </c>
      <c r="D30" s="1907">
        <v>295</v>
      </c>
      <c r="E30" s="1902">
        <v>10</v>
      </c>
      <c r="F30" s="1904">
        <v>11</v>
      </c>
      <c r="G30" s="1905">
        <v>1</v>
      </c>
      <c r="H30" s="67"/>
      <c r="I30" s="1589" t="s">
        <v>6283</v>
      </c>
      <c r="J30" s="1903">
        <v>85</v>
      </c>
      <c r="K30" s="1904">
        <v>85</v>
      </c>
      <c r="L30" s="1902">
        <v>12</v>
      </c>
      <c r="M30" s="1904">
        <v>12</v>
      </c>
      <c r="N30" s="1905">
        <v>1</v>
      </c>
    </row>
    <row r="31" spans="2:14">
      <c r="B31" s="1585" t="s">
        <v>6284</v>
      </c>
      <c r="C31" s="1903">
        <v>225</v>
      </c>
      <c r="D31" s="1907">
        <v>330</v>
      </c>
      <c r="E31" s="1902">
        <v>10</v>
      </c>
      <c r="F31" s="1904">
        <v>12</v>
      </c>
      <c r="G31" s="1905">
        <v>1</v>
      </c>
      <c r="H31" s="67"/>
      <c r="I31" s="1589" t="s">
        <v>6285</v>
      </c>
      <c r="J31" s="1903">
        <v>95</v>
      </c>
      <c r="K31" s="1587">
        <v>95</v>
      </c>
      <c r="L31" s="1902">
        <v>11</v>
      </c>
      <c r="M31" s="1904">
        <v>13</v>
      </c>
      <c r="N31" s="1905">
        <v>1</v>
      </c>
    </row>
    <row r="32" spans="2:14">
      <c r="B32" s="1585" t="s">
        <v>6286</v>
      </c>
      <c r="C32" s="1903">
        <v>245</v>
      </c>
      <c r="D32" s="1907">
        <v>365</v>
      </c>
      <c r="E32" s="1902">
        <v>10</v>
      </c>
      <c r="F32" s="1904">
        <v>13</v>
      </c>
      <c r="G32" s="1905">
        <v>1</v>
      </c>
      <c r="H32" s="67"/>
      <c r="I32" s="1589" t="s">
        <v>6287</v>
      </c>
      <c r="J32" s="1903">
        <v>105</v>
      </c>
      <c r="K32" s="1904">
        <v>105</v>
      </c>
      <c r="L32" s="1902">
        <v>11</v>
      </c>
      <c r="M32" s="1904">
        <v>13</v>
      </c>
      <c r="N32" s="1905">
        <v>1</v>
      </c>
    </row>
    <row r="33" spans="2:14">
      <c r="B33" s="1585" t="s">
        <v>6288</v>
      </c>
      <c r="C33" s="1903">
        <v>265</v>
      </c>
      <c r="D33" s="1908">
        <v>400</v>
      </c>
      <c r="E33" s="1902">
        <v>10</v>
      </c>
      <c r="F33" s="1904">
        <v>14</v>
      </c>
      <c r="G33" s="1905">
        <v>1</v>
      </c>
      <c r="H33" s="67"/>
      <c r="I33" s="1589" t="s">
        <v>6289</v>
      </c>
      <c r="J33" s="1903">
        <v>115</v>
      </c>
      <c r="K33" s="1904">
        <v>115</v>
      </c>
      <c r="L33" s="1902">
        <v>11</v>
      </c>
      <c r="M33" s="1904">
        <v>14</v>
      </c>
      <c r="N33" s="1905">
        <v>1</v>
      </c>
    </row>
    <row r="34" spans="2:14">
      <c r="B34" s="1585" t="s">
        <v>6290</v>
      </c>
      <c r="C34" s="1903" t="s">
        <v>7851</v>
      </c>
      <c r="D34" s="1907">
        <v>440</v>
      </c>
      <c r="E34" s="1904" t="s">
        <v>7851</v>
      </c>
      <c r="F34" s="1904">
        <v>15</v>
      </c>
      <c r="G34" s="1905">
        <v>2</v>
      </c>
      <c r="H34" s="67"/>
      <c r="I34" s="1589" t="s">
        <v>6291</v>
      </c>
      <c r="J34" s="1903" t="s">
        <v>7851</v>
      </c>
      <c r="K34" s="1904">
        <v>125</v>
      </c>
      <c r="L34" s="1904" t="s">
        <v>7851</v>
      </c>
      <c r="M34" s="1904">
        <v>14</v>
      </c>
      <c r="N34" s="1905">
        <v>2</v>
      </c>
    </row>
    <row r="35" spans="2:14">
      <c r="B35" s="1585" t="s">
        <v>6292</v>
      </c>
      <c r="C35" s="1903" t="s">
        <v>7851</v>
      </c>
      <c r="D35" s="1908">
        <v>490</v>
      </c>
      <c r="E35" s="1904" t="s">
        <v>7851</v>
      </c>
      <c r="F35" s="1904">
        <v>16</v>
      </c>
      <c r="G35" s="1905">
        <v>3</v>
      </c>
      <c r="H35" s="67"/>
      <c r="I35" s="1589" t="s">
        <v>6293</v>
      </c>
      <c r="J35" s="1903" t="s">
        <v>7851</v>
      </c>
      <c r="K35" s="1587">
        <v>135</v>
      </c>
      <c r="L35" s="1904" t="s">
        <v>7851</v>
      </c>
      <c r="M35" s="1904">
        <v>15</v>
      </c>
      <c r="N35" s="1905">
        <v>3</v>
      </c>
    </row>
    <row r="36" spans="2:14" ht="17.25" thickBot="1">
      <c r="B36" s="1595" t="s">
        <v>6294</v>
      </c>
      <c r="C36" s="1593" t="s">
        <v>7851</v>
      </c>
      <c r="D36" s="1728">
        <v>550</v>
      </c>
      <c r="E36" s="1726" t="s">
        <v>7851</v>
      </c>
      <c r="F36" s="1726">
        <v>17</v>
      </c>
      <c r="G36" s="1906">
        <v>4</v>
      </c>
      <c r="H36" s="67"/>
      <c r="I36" s="1595" t="s">
        <v>6295</v>
      </c>
      <c r="J36" s="1593" t="s">
        <v>5365</v>
      </c>
      <c r="K36" s="1726">
        <v>145</v>
      </c>
      <c r="L36" s="1726" t="s">
        <v>5365</v>
      </c>
      <c r="M36" s="1726">
        <v>15</v>
      </c>
      <c r="N36" s="1906">
        <v>4</v>
      </c>
    </row>
    <row r="37" spans="2:14" ht="17.25" thickBot="1"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</row>
    <row r="38" spans="2:14" ht="17.25" thickBot="1">
      <c r="B38" s="1581" t="s">
        <v>7852</v>
      </c>
      <c r="C38" s="1582" t="s">
        <v>7853</v>
      </c>
      <c r="D38" s="1583" t="s">
        <v>7854</v>
      </c>
      <c r="E38" s="1583" t="s">
        <v>7855</v>
      </c>
      <c r="F38" s="1583" t="s">
        <v>7860</v>
      </c>
      <c r="G38" s="1584" t="s">
        <v>7856</v>
      </c>
      <c r="H38" s="25"/>
      <c r="I38" s="1581" t="s">
        <v>7852</v>
      </c>
      <c r="J38" s="1582" t="s">
        <v>7853</v>
      </c>
      <c r="K38" s="1583" t="s">
        <v>6238</v>
      </c>
      <c r="L38" s="1583" t="s">
        <v>7855</v>
      </c>
      <c r="M38" s="1583" t="s">
        <v>6683</v>
      </c>
      <c r="N38" s="1584" t="s">
        <v>7856</v>
      </c>
    </row>
    <row r="39" spans="2:14">
      <c r="B39" s="1585" t="s">
        <v>7863</v>
      </c>
      <c r="C39" s="1586">
        <v>197</v>
      </c>
      <c r="D39" s="1587">
        <v>200</v>
      </c>
      <c r="E39" s="1902">
        <v>10</v>
      </c>
      <c r="F39" s="1587">
        <v>12</v>
      </c>
      <c r="G39" s="1588">
        <v>1</v>
      </c>
      <c r="H39" s="67"/>
      <c r="I39" s="1589" t="s">
        <v>7864</v>
      </c>
      <c r="J39" s="1586">
        <v>150</v>
      </c>
      <c r="K39" s="1587">
        <v>150</v>
      </c>
      <c r="L39" s="1909">
        <v>15</v>
      </c>
      <c r="M39" s="1587">
        <v>15</v>
      </c>
      <c r="N39" s="1588">
        <v>1</v>
      </c>
    </row>
    <row r="40" spans="2:14">
      <c r="B40" s="1585" t="s">
        <v>6296</v>
      </c>
      <c r="C40" s="1903">
        <v>208</v>
      </c>
      <c r="D40" s="1904">
        <v>212</v>
      </c>
      <c r="E40" s="1902">
        <v>10</v>
      </c>
      <c r="F40" s="1904">
        <v>12</v>
      </c>
      <c r="G40" s="1905">
        <v>1</v>
      </c>
      <c r="H40" s="67"/>
      <c r="I40" s="1589" t="s">
        <v>6297</v>
      </c>
      <c r="J40" s="1903">
        <v>165</v>
      </c>
      <c r="K40" s="1904">
        <v>165</v>
      </c>
      <c r="L40" s="1909">
        <v>15</v>
      </c>
      <c r="M40" s="1904">
        <v>15</v>
      </c>
      <c r="N40" s="1905">
        <v>1</v>
      </c>
    </row>
    <row r="41" spans="2:14">
      <c r="B41" s="1585" t="s">
        <v>6298</v>
      </c>
      <c r="C41" s="1903">
        <v>229</v>
      </c>
      <c r="D41" s="1904">
        <v>228</v>
      </c>
      <c r="E41" s="1902">
        <v>10</v>
      </c>
      <c r="F41" s="1904">
        <v>13</v>
      </c>
      <c r="G41" s="1905">
        <v>1</v>
      </c>
      <c r="H41" s="67"/>
      <c r="I41" s="1589" t="s">
        <v>6299</v>
      </c>
      <c r="J41" s="1903">
        <v>180</v>
      </c>
      <c r="K41" s="1904">
        <v>180</v>
      </c>
      <c r="L41" s="1909">
        <v>15</v>
      </c>
      <c r="M41" s="1904">
        <v>15</v>
      </c>
      <c r="N41" s="1905">
        <v>1</v>
      </c>
    </row>
    <row r="42" spans="2:14">
      <c r="B42" s="1585" t="s">
        <v>6300</v>
      </c>
      <c r="C42" s="1903">
        <v>230</v>
      </c>
      <c r="D42" s="1904">
        <v>248</v>
      </c>
      <c r="E42" s="1902">
        <v>10</v>
      </c>
      <c r="F42" s="1904">
        <v>13</v>
      </c>
      <c r="G42" s="1905">
        <v>1</v>
      </c>
      <c r="H42" s="67"/>
      <c r="I42" s="1589" t="s">
        <v>6301</v>
      </c>
      <c r="J42" s="1903">
        <v>195</v>
      </c>
      <c r="K42" s="1904">
        <v>195</v>
      </c>
      <c r="L42" s="1909">
        <v>15</v>
      </c>
      <c r="M42" s="1904">
        <v>15</v>
      </c>
      <c r="N42" s="1905">
        <v>1</v>
      </c>
    </row>
    <row r="43" spans="2:14">
      <c r="B43" s="1585" t="s">
        <v>6302</v>
      </c>
      <c r="C43" s="1903">
        <v>241</v>
      </c>
      <c r="D43" s="1904">
        <v>272</v>
      </c>
      <c r="E43" s="1902">
        <v>10</v>
      </c>
      <c r="F43" s="1904">
        <v>14</v>
      </c>
      <c r="G43" s="1905">
        <v>1</v>
      </c>
      <c r="H43" s="67"/>
      <c r="I43" s="1589" t="s">
        <v>6303</v>
      </c>
      <c r="J43" s="1903">
        <v>210</v>
      </c>
      <c r="K43" s="1904">
        <v>219</v>
      </c>
      <c r="L43" s="1909">
        <v>15</v>
      </c>
      <c r="M43" s="1904">
        <v>15</v>
      </c>
      <c r="N43" s="1905">
        <v>1</v>
      </c>
    </row>
    <row r="44" spans="2:14">
      <c r="B44" s="1585" t="s">
        <v>6304</v>
      </c>
      <c r="C44" s="1903">
        <v>252</v>
      </c>
      <c r="D44" s="1904">
        <v>300</v>
      </c>
      <c r="E44" s="1902">
        <v>10</v>
      </c>
      <c r="F44" s="1904">
        <v>14</v>
      </c>
      <c r="G44" s="1905">
        <v>1</v>
      </c>
      <c r="H44" s="67"/>
      <c r="I44" s="1589" t="s">
        <v>6305</v>
      </c>
      <c r="J44" s="1903">
        <v>225</v>
      </c>
      <c r="K44" s="1904">
        <v>225</v>
      </c>
      <c r="L44" s="1909">
        <v>15</v>
      </c>
      <c r="M44" s="1904">
        <v>15</v>
      </c>
      <c r="N44" s="1905">
        <v>1</v>
      </c>
    </row>
    <row r="45" spans="2:14">
      <c r="B45" s="1585" t="s">
        <v>6306</v>
      </c>
      <c r="C45" s="1903">
        <v>263</v>
      </c>
      <c r="D45" s="1904">
        <v>332</v>
      </c>
      <c r="E45" s="1902">
        <v>10</v>
      </c>
      <c r="F45" s="1904">
        <v>15</v>
      </c>
      <c r="G45" s="1905">
        <v>1</v>
      </c>
      <c r="H45" s="67"/>
      <c r="I45" s="1589" t="s">
        <v>6307</v>
      </c>
      <c r="J45" s="1903">
        <v>240</v>
      </c>
      <c r="K45" s="1904">
        <v>249</v>
      </c>
      <c r="L45" s="1909">
        <v>15</v>
      </c>
      <c r="M45" s="1904">
        <v>15</v>
      </c>
      <c r="N45" s="1905">
        <v>1</v>
      </c>
    </row>
    <row r="46" spans="2:14">
      <c r="B46" s="1585" t="s">
        <v>6308</v>
      </c>
      <c r="C46" s="1903" t="s">
        <v>7851</v>
      </c>
      <c r="D46" s="1904">
        <v>368</v>
      </c>
      <c r="E46" s="1904" t="s">
        <v>7851</v>
      </c>
      <c r="F46" s="1904">
        <v>15</v>
      </c>
      <c r="G46" s="1905">
        <v>2</v>
      </c>
      <c r="H46" s="67"/>
      <c r="I46" s="1589" t="s">
        <v>6309</v>
      </c>
      <c r="J46" s="1903" t="s">
        <v>7851</v>
      </c>
      <c r="K46" s="1904">
        <v>255</v>
      </c>
      <c r="L46" s="1904" t="s">
        <v>7851</v>
      </c>
      <c r="M46" s="1904">
        <v>15</v>
      </c>
      <c r="N46" s="1905">
        <v>2</v>
      </c>
    </row>
    <row r="47" spans="2:14">
      <c r="B47" s="1585" t="s">
        <v>6310</v>
      </c>
      <c r="C47" s="1903" t="s">
        <v>7851</v>
      </c>
      <c r="D47" s="1904">
        <v>408</v>
      </c>
      <c r="E47" s="1904" t="s">
        <v>7851</v>
      </c>
      <c r="F47" s="1904">
        <v>16</v>
      </c>
      <c r="G47" s="1905">
        <v>3</v>
      </c>
      <c r="H47" s="67"/>
      <c r="I47" s="1589" t="s">
        <v>6311</v>
      </c>
      <c r="J47" s="1903" t="s">
        <v>7851</v>
      </c>
      <c r="K47" s="1904">
        <v>270</v>
      </c>
      <c r="L47" s="1904" t="s">
        <v>7851</v>
      </c>
      <c r="M47" s="1904">
        <v>15</v>
      </c>
      <c r="N47" s="1905">
        <v>3</v>
      </c>
    </row>
    <row r="48" spans="2:14" ht="17.25" thickBot="1">
      <c r="B48" s="1595" t="s">
        <v>6312</v>
      </c>
      <c r="C48" s="1593" t="s">
        <v>7851</v>
      </c>
      <c r="D48" s="1726">
        <v>452</v>
      </c>
      <c r="E48" s="1726" t="s">
        <v>7851</v>
      </c>
      <c r="F48" s="1726">
        <v>16</v>
      </c>
      <c r="G48" s="1906">
        <v>4</v>
      </c>
      <c r="H48" s="67"/>
      <c r="I48" s="1595" t="s">
        <v>6313</v>
      </c>
      <c r="J48" s="1593" t="s">
        <v>7851</v>
      </c>
      <c r="K48" s="1726">
        <v>285</v>
      </c>
      <c r="L48" s="1726" t="s">
        <v>7851</v>
      </c>
      <c r="M48" s="1726">
        <v>15</v>
      </c>
      <c r="N48" s="1906">
        <v>4</v>
      </c>
    </row>
    <row r="49" spans="2:14" ht="17.25" thickBot="1"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</row>
    <row r="50" spans="2:14" ht="17.25" thickBot="1">
      <c r="B50" s="1581" t="s">
        <v>7852</v>
      </c>
      <c r="C50" s="1582" t="s">
        <v>7853</v>
      </c>
      <c r="D50" s="1583" t="s">
        <v>7854</v>
      </c>
      <c r="E50" s="1583" t="s">
        <v>7855</v>
      </c>
      <c r="F50" s="1583" t="s">
        <v>7848</v>
      </c>
      <c r="G50" s="1584" t="s">
        <v>7856</v>
      </c>
      <c r="H50" s="25"/>
      <c r="I50" s="1581" t="s">
        <v>7852</v>
      </c>
      <c r="J50" s="1582" t="s">
        <v>7853</v>
      </c>
      <c r="K50" s="1583" t="s">
        <v>7854</v>
      </c>
      <c r="L50" s="1583" t="s">
        <v>7847</v>
      </c>
      <c r="M50" s="1583" t="s">
        <v>7860</v>
      </c>
      <c r="N50" s="1584" t="s">
        <v>7856</v>
      </c>
    </row>
    <row r="51" spans="2:14">
      <c r="B51" s="1585" t="s">
        <v>7865</v>
      </c>
      <c r="C51" s="1586">
        <v>140</v>
      </c>
      <c r="D51" s="1587">
        <v>140</v>
      </c>
      <c r="E51" s="1902">
        <v>15</v>
      </c>
      <c r="F51" s="1587">
        <v>11</v>
      </c>
      <c r="G51" s="1588">
        <v>1</v>
      </c>
      <c r="H51" s="67"/>
      <c r="I51" s="1589" t="s">
        <v>7866</v>
      </c>
      <c r="J51" s="1586">
        <v>140</v>
      </c>
      <c r="K51" s="1587">
        <v>140</v>
      </c>
      <c r="L51" s="1909">
        <v>16</v>
      </c>
      <c r="M51" s="1587">
        <v>11</v>
      </c>
      <c r="N51" s="1588">
        <v>1</v>
      </c>
    </row>
    <row r="52" spans="2:14">
      <c r="B52" s="1585" t="s">
        <v>6314</v>
      </c>
      <c r="C52" s="1903">
        <v>150</v>
      </c>
      <c r="D52" s="1904">
        <v>155</v>
      </c>
      <c r="E52" s="1902">
        <v>14</v>
      </c>
      <c r="F52" s="1904">
        <v>11</v>
      </c>
      <c r="G52" s="1905">
        <v>1</v>
      </c>
      <c r="H52" s="67"/>
      <c r="I52" s="1589" t="s">
        <v>6315</v>
      </c>
      <c r="J52" s="1903">
        <v>150</v>
      </c>
      <c r="K52" s="1904">
        <v>160</v>
      </c>
      <c r="L52" s="1909">
        <v>15</v>
      </c>
      <c r="M52" s="1904">
        <v>12</v>
      </c>
      <c r="N52" s="1905">
        <v>1</v>
      </c>
    </row>
    <row r="53" spans="2:14">
      <c r="B53" s="1585" t="s">
        <v>6316</v>
      </c>
      <c r="C53" s="1903">
        <v>160</v>
      </c>
      <c r="D53" s="1904">
        <v>175</v>
      </c>
      <c r="E53" s="1902">
        <v>13</v>
      </c>
      <c r="F53" s="1904">
        <v>12</v>
      </c>
      <c r="G53" s="1905">
        <v>1</v>
      </c>
      <c r="H53" s="67"/>
      <c r="I53" s="1589" t="s">
        <v>6317</v>
      </c>
      <c r="J53" s="1903">
        <v>160</v>
      </c>
      <c r="K53" s="1904">
        <v>190</v>
      </c>
      <c r="L53" s="1909">
        <v>14</v>
      </c>
      <c r="M53" s="1904">
        <v>13</v>
      </c>
      <c r="N53" s="1905">
        <v>1</v>
      </c>
    </row>
    <row r="54" spans="2:14">
      <c r="B54" s="1585" t="s">
        <v>6318</v>
      </c>
      <c r="C54" s="1903">
        <v>170</v>
      </c>
      <c r="D54" s="1904">
        <v>200</v>
      </c>
      <c r="E54" s="1902">
        <v>12</v>
      </c>
      <c r="F54" s="1904">
        <v>12</v>
      </c>
      <c r="G54" s="1905">
        <v>1</v>
      </c>
      <c r="H54" s="67"/>
      <c r="I54" s="1589" t="s">
        <v>6319</v>
      </c>
      <c r="J54" s="1903">
        <v>170</v>
      </c>
      <c r="K54" s="1904">
        <v>230</v>
      </c>
      <c r="L54" s="1909">
        <v>14</v>
      </c>
      <c r="M54" s="1904">
        <v>14</v>
      </c>
      <c r="N54" s="1905">
        <v>1</v>
      </c>
    </row>
    <row r="55" spans="2:14">
      <c r="B55" s="1585" t="s">
        <v>6320</v>
      </c>
      <c r="C55" s="1903">
        <v>180</v>
      </c>
      <c r="D55" s="1904">
        <v>230</v>
      </c>
      <c r="E55" s="1902">
        <v>11</v>
      </c>
      <c r="F55" s="1904">
        <v>13</v>
      </c>
      <c r="G55" s="1905">
        <v>1</v>
      </c>
      <c r="H55" s="67"/>
      <c r="I55" s="1589" t="s">
        <v>6321</v>
      </c>
      <c r="J55" s="1903">
        <v>180</v>
      </c>
      <c r="K55" s="1904">
        <v>280</v>
      </c>
      <c r="L55" s="1909">
        <v>13</v>
      </c>
      <c r="M55" s="1904">
        <v>15</v>
      </c>
      <c r="N55" s="1905">
        <v>1</v>
      </c>
    </row>
    <row r="56" spans="2:14">
      <c r="B56" s="1585" t="s">
        <v>6322</v>
      </c>
      <c r="C56" s="1903">
        <v>190</v>
      </c>
      <c r="D56" s="1904">
        <v>265</v>
      </c>
      <c r="E56" s="1902">
        <v>10</v>
      </c>
      <c r="F56" s="1904">
        <v>13</v>
      </c>
      <c r="G56" s="1905">
        <v>1</v>
      </c>
      <c r="H56" s="67"/>
      <c r="I56" s="1589" t="s">
        <v>6323</v>
      </c>
      <c r="J56" s="1903">
        <v>190</v>
      </c>
      <c r="K56" s="1904">
        <v>340</v>
      </c>
      <c r="L56" s="1909">
        <v>12</v>
      </c>
      <c r="M56" s="1904">
        <v>16</v>
      </c>
      <c r="N56" s="1905">
        <v>1</v>
      </c>
    </row>
    <row r="57" spans="2:14">
      <c r="B57" s="1585" t="s">
        <v>6324</v>
      </c>
      <c r="C57" s="1903">
        <v>200</v>
      </c>
      <c r="D57" s="1904">
        <v>305</v>
      </c>
      <c r="E57" s="1902">
        <v>9</v>
      </c>
      <c r="F57" s="1904">
        <v>14</v>
      </c>
      <c r="G57" s="1905">
        <v>1</v>
      </c>
      <c r="H57" s="67"/>
      <c r="I57" s="1589" t="s">
        <v>6325</v>
      </c>
      <c r="J57" s="1903">
        <v>200</v>
      </c>
      <c r="K57" s="1904">
        <v>410</v>
      </c>
      <c r="L57" s="1909">
        <v>12</v>
      </c>
      <c r="M57" s="1904">
        <v>17</v>
      </c>
      <c r="N57" s="1905">
        <v>1</v>
      </c>
    </row>
    <row r="58" spans="2:14">
      <c r="B58" s="1585" t="s">
        <v>6326</v>
      </c>
      <c r="C58" s="1903" t="s">
        <v>5365</v>
      </c>
      <c r="D58" s="1904">
        <v>350</v>
      </c>
      <c r="E58" s="1904" t="s">
        <v>7851</v>
      </c>
      <c r="F58" s="1904">
        <v>14</v>
      </c>
      <c r="G58" s="1905">
        <v>2</v>
      </c>
      <c r="H58" s="67"/>
      <c r="I58" s="1589" t="s">
        <v>6327</v>
      </c>
      <c r="J58" s="1903" t="s">
        <v>7851</v>
      </c>
      <c r="K58" s="1904">
        <v>490</v>
      </c>
      <c r="L58" s="1904" t="s">
        <v>7851</v>
      </c>
      <c r="M58" s="1904">
        <v>18</v>
      </c>
      <c r="N58" s="1905">
        <v>2</v>
      </c>
    </row>
    <row r="59" spans="2:14">
      <c r="B59" s="1585" t="s">
        <v>6328</v>
      </c>
      <c r="C59" s="1903" t="s">
        <v>7851</v>
      </c>
      <c r="D59" s="1904">
        <v>400</v>
      </c>
      <c r="E59" s="1904" t="s">
        <v>7851</v>
      </c>
      <c r="F59" s="1904">
        <v>15</v>
      </c>
      <c r="G59" s="1905">
        <v>3</v>
      </c>
      <c r="H59" s="67"/>
      <c r="I59" s="1589" t="s">
        <v>6329</v>
      </c>
      <c r="J59" s="1903" t="s">
        <v>7851</v>
      </c>
      <c r="K59" s="1904">
        <v>580</v>
      </c>
      <c r="L59" s="1904" t="s">
        <v>7851</v>
      </c>
      <c r="M59" s="1904">
        <v>19</v>
      </c>
      <c r="N59" s="1905">
        <v>3</v>
      </c>
    </row>
    <row r="60" spans="2:14" ht="17.25" thickBot="1">
      <c r="B60" s="1595" t="s">
        <v>6330</v>
      </c>
      <c r="C60" s="1593" t="s">
        <v>7851</v>
      </c>
      <c r="D60" s="1726">
        <v>455</v>
      </c>
      <c r="E60" s="1726" t="s">
        <v>7851</v>
      </c>
      <c r="F60" s="1726">
        <v>15</v>
      </c>
      <c r="G60" s="1906">
        <v>4</v>
      </c>
      <c r="H60" s="67"/>
      <c r="I60" s="1595" t="s">
        <v>6331</v>
      </c>
      <c r="J60" s="1593" t="s">
        <v>7851</v>
      </c>
      <c r="K60" s="1726">
        <v>680</v>
      </c>
      <c r="L60" s="1726" t="s">
        <v>7851</v>
      </c>
      <c r="M60" s="1726">
        <v>20</v>
      </c>
      <c r="N60" s="1906">
        <v>4</v>
      </c>
    </row>
    <row r="61" spans="2:14" ht="17.25" thickBot="1"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</row>
    <row r="62" spans="2:14" ht="17.25" thickBot="1">
      <c r="B62" s="1581" t="s">
        <v>7852</v>
      </c>
      <c r="C62" s="1582" t="s">
        <v>7853</v>
      </c>
      <c r="D62" s="1583" t="s">
        <v>7854</v>
      </c>
      <c r="E62" s="1583" t="s">
        <v>7855</v>
      </c>
      <c r="F62" s="1583" t="s">
        <v>7860</v>
      </c>
      <c r="G62" s="1584" t="s">
        <v>7856</v>
      </c>
      <c r="H62" s="25"/>
      <c r="I62" s="1581" t="s">
        <v>7852</v>
      </c>
      <c r="J62" s="1582" t="s">
        <v>7853</v>
      </c>
      <c r="K62" s="1583" t="s">
        <v>7854</v>
      </c>
      <c r="L62" s="1583" t="s">
        <v>7855</v>
      </c>
      <c r="M62" s="1583" t="s">
        <v>7860</v>
      </c>
      <c r="N62" s="1584" t="s">
        <v>7856</v>
      </c>
    </row>
    <row r="63" spans="2:14">
      <c r="B63" s="1585" t="s">
        <v>7867</v>
      </c>
      <c r="C63" s="1586">
        <v>150</v>
      </c>
      <c r="D63" s="1587">
        <v>150</v>
      </c>
      <c r="E63" s="1902">
        <v>16</v>
      </c>
      <c r="F63" s="1587">
        <v>12</v>
      </c>
      <c r="G63" s="1588">
        <v>1</v>
      </c>
      <c r="H63" s="67"/>
      <c r="I63" s="1589" t="s">
        <v>7868</v>
      </c>
      <c r="J63" s="1586">
        <v>140</v>
      </c>
      <c r="K63" s="1586">
        <v>140</v>
      </c>
      <c r="L63" s="1902">
        <v>18</v>
      </c>
      <c r="M63" s="1587">
        <v>16</v>
      </c>
      <c r="N63" s="1588">
        <v>1</v>
      </c>
    </row>
    <row r="64" spans="2:14">
      <c r="B64" s="1585" t="s">
        <v>6332</v>
      </c>
      <c r="C64" s="1903">
        <v>165</v>
      </c>
      <c r="D64" s="1904">
        <v>165</v>
      </c>
      <c r="E64" s="1902">
        <v>15</v>
      </c>
      <c r="F64" s="1904">
        <v>12</v>
      </c>
      <c r="G64" s="1905">
        <v>1</v>
      </c>
      <c r="H64" s="67"/>
      <c r="I64" s="1589" t="s">
        <v>6333</v>
      </c>
      <c r="J64" s="1903">
        <v>160</v>
      </c>
      <c r="K64" s="1903">
        <v>160</v>
      </c>
      <c r="L64" s="1902">
        <v>17</v>
      </c>
      <c r="M64" s="1904">
        <v>16</v>
      </c>
      <c r="N64" s="1905">
        <v>1</v>
      </c>
    </row>
    <row r="65" spans="2:14">
      <c r="B65" s="1585" t="s">
        <v>6334</v>
      </c>
      <c r="C65" s="1903">
        <v>180</v>
      </c>
      <c r="D65" s="1904">
        <v>185</v>
      </c>
      <c r="E65" s="1902">
        <v>14</v>
      </c>
      <c r="F65" s="1904">
        <v>13</v>
      </c>
      <c r="G65" s="1905">
        <v>1</v>
      </c>
      <c r="H65" s="67"/>
      <c r="I65" s="1589" t="s">
        <v>6335</v>
      </c>
      <c r="J65" s="1903">
        <v>180</v>
      </c>
      <c r="K65" s="1903">
        <v>180</v>
      </c>
      <c r="L65" s="1902">
        <v>16</v>
      </c>
      <c r="M65" s="1904">
        <v>17</v>
      </c>
      <c r="N65" s="1905">
        <v>1</v>
      </c>
    </row>
    <row r="66" spans="2:14">
      <c r="B66" s="1585" t="s">
        <v>6336</v>
      </c>
      <c r="C66" s="1903">
        <v>195</v>
      </c>
      <c r="D66" s="1904">
        <v>210</v>
      </c>
      <c r="E66" s="1902">
        <v>14</v>
      </c>
      <c r="F66" s="1904">
        <v>13</v>
      </c>
      <c r="G66" s="1905">
        <v>1</v>
      </c>
      <c r="H66" s="67"/>
      <c r="I66" s="1589" t="s">
        <v>6337</v>
      </c>
      <c r="J66" s="1903">
        <v>200</v>
      </c>
      <c r="K66" s="1903">
        <v>200</v>
      </c>
      <c r="L66" s="1902">
        <v>15</v>
      </c>
      <c r="M66" s="1904">
        <v>17</v>
      </c>
      <c r="N66" s="1905">
        <v>1</v>
      </c>
    </row>
    <row r="67" spans="2:14">
      <c r="B67" s="1585" t="s">
        <v>6338</v>
      </c>
      <c r="C67" s="1903">
        <v>210</v>
      </c>
      <c r="D67" s="1904">
        <v>240</v>
      </c>
      <c r="E67" s="1902">
        <v>13</v>
      </c>
      <c r="F67" s="1904">
        <v>14</v>
      </c>
      <c r="G67" s="1905">
        <v>1</v>
      </c>
      <c r="H67" s="67"/>
      <c r="I67" s="1589" t="s">
        <v>6339</v>
      </c>
      <c r="J67" s="1903">
        <v>220</v>
      </c>
      <c r="K67" s="1903">
        <v>220</v>
      </c>
      <c r="L67" s="1902">
        <v>14</v>
      </c>
      <c r="M67" s="1904">
        <v>18</v>
      </c>
      <c r="N67" s="1905">
        <v>1</v>
      </c>
    </row>
    <row r="68" spans="2:14">
      <c r="B68" s="1585" t="s">
        <v>6340</v>
      </c>
      <c r="C68" s="1903">
        <v>225</v>
      </c>
      <c r="D68" s="1904">
        <v>275</v>
      </c>
      <c r="E68" s="1902">
        <v>12</v>
      </c>
      <c r="F68" s="1904">
        <v>14</v>
      </c>
      <c r="G68" s="1905">
        <v>1</v>
      </c>
      <c r="H68" s="67"/>
      <c r="I68" s="1589" t="s">
        <v>6341</v>
      </c>
      <c r="J68" s="1903">
        <v>240</v>
      </c>
      <c r="K68" s="1903">
        <v>240</v>
      </c>
      <c r="L68" s="1902">
        <v>13</v>
      </c>
      <c r="M68" s="1904">
        <v>18</v>
      </c>
      <c r="N68" s="1905">
        <v>1</v>
      </c>
    </row>
    <row r="69" spans="2:14">
      <c r="B69" s="1585" t="s">
        <v>6342</v>
      </c>
      <c r="C69" s="1903">
        <v>240</v>
      </c>
      <c r="D69" s="1904">
        <v>315</v>
      </c>
      <c r="E69" s="1902">
        <v>12</v>
      </c>
      <c r="F69" s="1904">
        <v>15</v>
      </c>
      <c r="G69" s="1905">
        <v>1</v>
      </c>
      <c r="H69" s="67"/>
      <c r="I69" s="1589" t="s">
        <v>6343</v>
      </c>
      <c r="J69" s="1903">
        <v>260</v>
      </c>
      <c r="K69" s="1903">
        <v>260</v>
      </c>
      <c r="L69" s="1902">
        <v>12</v>
      </c>
      <c r="M69" s="1904">
        <v>19</v>
      </c>
      <c r="N69" s="1905">
        <v>1</v>
      </c>
    </row>
    <row r="70" spans="2:14">
      <c r="B70" s="1585" t="s">
        <v>6344</v>
      </c>
      <c r="C70" s="1903" t="s">
        <v>7851</v>
      </c>
      <c r="D70" s="1904">
        <v>360</v>
      </c>
      <c r="E70" s="1904" t="s">
        <v>7851</v>
      </c>
      <c r="F70" s="1904">
        <v>15</v>
      </c>
      <c r="G70" s="1905">
        <v>2</v>
      </c>
      <c r="H70" s="67"/>
      <c r="I70" s="1589" t="s">
        <v>6345</v>
      </c>
      <c r="J70" s="1903" t="s">
        <v>7851</v>
      </c>
      <c r="K70" s="1904">
        <v>285</v>
      </c>
      <c r="L70" s="1904" t="s">
        <v>7851</v>
      </c>
      <c r="M70" s="1904">
        <v>19</v>
      </c>
      <c r="N70" s="1905">
        <v>2</v>
      </c>
    </row>
    <row r="71" spans="2:14">
      <c r="B71" s="1585" t="s">
        <v>6346</v>
      </c>
      <c r="C71" s="1903" t="s">
        <v>7851</v>
      </c>
      <c r="D71" s="1904">
        <v>410</v>
      </c>
      <c r="E71" s="1904" t="s">
        <v>7851</v>
      </c>
      <c r="F71" s="1904">
        <v>16</v>
      </c>
      <c r="G71" s="1905">
        <v>3</v>
      </c>
      <c r="H71" s="67"/>
      <c r="I71" s="1589" t="s">
        <v>6347</v>
      </c>
      <c r="J71" s="1903" t="s">
        <v>7851</v>
      </c>
      <c r="K71" s="1904">
        <v>320</v>
      </c>
      <c r="L71" s="1904" t="s">
        <v>7851</v>
      </c>
      <c r="M71" s="1904">
        <v>20</v>
      </c>
      <c r="N71" s="1905">
        <v>3</v>
      </c>
    </row>
    <row r="72" spans="2:14" ht="17.25" thickBot="1">
      <c r="B72" s="1595" t="s">
        <v>6348</v>
      </c>
      <c r="C72" s="1593" t="s">
        <v>7851</v>
      </c>
      <c r="D72" s="1726">
        <v>465</v>
      </c>
      <c r="E72" s="1726" t="s">
        <v>7851</v>
      </c>
      <c r="F72" s="1726">
        <v>16</v>
      </c>
      <c r="G72" s="1906">
        <v>4</v>
      </c>
      <c r="H72" s="67"/>
      <c r="I72" s="1595" t="s">
        <v>6349</v>
      </c>
      <c r="J72" s="1593" t="s">
        <v>7851</v>
      </c>
      <c r="K72" s="1726">
        <v>360</v>
      </c>
      <c r="L72" s="1726" t="s">
        <v>7851</v>
      </c>
      <c r="M72" s="1726">
        <v>20</v>
      </c>
      <c r="N72" s="1906">
        <v>4</v>
      </c>
    </row>
  </sheetData>
  <phoneticPr fontId="6" type="noConversion"/>
  <pageMargins left="0.7" right="0.7" top="0.75" bottom="0.75" header="0.3" footer="0.3"/>
  <legacy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B14"/>
  <sheetViews>
    <sheetView workbookViewId="0">
      <selection activeCell="C13" sqref="C13"/>
    </sheetView>
  </sheetViews>
  <sheetFormatPr defaultRowHeight="16.5"/>
  <cols>
    <col min="1" max="1" width="47.625" bestFit="1" customWidth="1"/>
    <col min="2" max="2" width="15.25" bestFit="1" customWidth="1"/>
    <col min="3" max="3" width="15.5" bestFit="1" customWidth="1"/>
    <col min="4" max="4" width="9.25" bestFit="1" customWidth="1"/>
    <col min="5" max="5" width="9.5" bestFit="1" customWidth="1"/>
    <col min="6" max="6" width="8.5" bestFit="1" customWidth="1"/>
    <col min="7" max="7" width="12.125" bestFit="1" customWidth="1"/>
    <col min="8" max="8" width="20.25" bestFit="1" customWidth="1"/>
    <col min="9" max="9" width="21.875" bestFit="1" customWidth="1"/>
  </cols>
  <sheetData>
    <row r="1" spans="1:2">
      <c r="A1" t="s">
        <v>4208</v>
      </c>
    </row>
    <row r="2" spans="1:2">
      <c r="A2" s="1138" t="s">
        <v>4209</v>
      </c>
      <c r="B2" s="1139">
        <v>30</v>
      </c>
    </row>
    <row r="3" spans="1:2">
      <c r="A3" s="1138" t="s">
        <v>4210</v>
      </c>
      <c r="B3" s="1139">
        <v>1</v>
      </c>
    </row>
    <row r="4" spans="1:2">
      <c r="A4" s="1138" t="s">
        <v>4211</v>
      </c>
      <c r="B4" s="1139">
        <v>5</v>
      </c>
    </row>
    <row r="5" spans="1:2">
      <c r="A5" s="1138" t="s">
        <v>4212</v>
      </c>
      <c r="B5" s="1139">
        <v>10</v>
      </c>
    </row>
    <row r="6" spans="1:2">
      <c r="A6" s="1138" t="s">
        <v>4213</v>
      </c>
      <c r="B6" s="1139">
        <v>3</v>
      </c>
    </row>
    <row r="7" spans="1:2">
      <c r="A7" s="1138" t="s">
        <v>4214</v>
      </c>
      <c r="B7" s="1139">
        <v>4</v>
      </c>
    </row>
    <row r="8" spans="1:2">
      <c r="A8" s="1140" t="s">
        <v>4215</v>
      </c>
      <c r="B8" s="1141">
        <v>10</v>
      </c>
    </row>
    <row r="9" spans="1:2">
      <c r="A9" s="1138" t="s">
        <v>4216</v>
      </c>
      <c r="B9" s="1139">
        <v>10</v>
      </c>
    </row>
    <row r="10" spans="1:2">
      <c r="A10" s="1138" t="s">
        <v>4217</v>
      </c>
      <c r="B10" s="1139">
        <v>10</v>
      </c>
    </row>
    <row r="11" spans="1:2">
      <c r="A11" s="1138" t="s">
        <v>4218</v>
      </c>
      <c r="B11" s="1139">
        <v>1</v>
      </c>
    </row>
    <row r="12" spans="1:2">
      <c r="A12" s="1138" t="s">
        <v>4219</v>
      </c>
      <c r="B12" s="1139">
        <v>5</v>
      </c>
    </row>
    <row r="13" spans="1:2">
      <c r="A13" s="1138" t="s">
        <v>4220</v>
      </c>
      <c r="B13" s="1139">
        <v>500</v>
      </c>
    </row>
    <row r="14" spans="1:2">
      <c r="A14" s="1138" t="s">
        <v>4221</v>
      </c>
      <c r="B14" s="1139">
        <v>500</v>
      </c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3"/>
  <sheetViews>
    <sheetView workbookViewId="0">
      <selection activeCell="F14" sqref="F14"/>
    </sheetView>
  </sheetViews>
  <sheetFormatPr defaultRowHeight="16.5"/>
  <cols>
    <col min="1" max="1" width="8.625" bestFit="1" customWidth="1"/>
    <col min="2" max="2" width="14.75" bestFit="1" customWidth="1"/>
    <col min="3" max="3" width="10.875" customWidth="1"/>
    <col min="4" max="4" width="8.625" bestFit="1" customWidth="1"/>
    <col min="5" max="5" width="10.25" customWidth="1"/>
  </cols>
  <sheetData>
    <row r="1" spans="1:5">
      <c r="A1" t="s">
        <v>4207</v>
      </c>
    </row>
    <row r="2" spans="1:5">
      <c r="A2" s="30" t="s">
        <v>10</v>
      </c>
      <c r="B2" s="30" t="s">
        <v>10</v>
      </c>
      <c r="C2" s="30" t="s">
        <v>668</v>
      </c>
      <c r="D2" s="30" t="s">
        <v>669</v>
      </c>
      <c r="E2" s="30" t="s">
        <v>4198</v>
      </c>
    </row>
    <row r="3" spans="1:5">
      <c r="A3" s="1136" t="b">
        <v>0</v>
      </c>
      <c r="B3" s="1136" t="s">
        <v>4199</v>
      </c>
      <c r="C3" s="1137" t="s">
        <v>4200</v>
      </c>
      <c r="D3" s="1136">
        <v>500</v>
      </c>
      <c r="E3" s="1136">
        <v>10</v>
      </c>
    </row>
    <row r="4" spans="1:5">
      <c r="A4" s="1136" t="b">
        <v>0</v>
      </c>
      <c r="B4" s="1136" t="s">
        <v>4201</v>
      </c>
      <c r="C4" s="1137" t="s">
        <v>4200</v>
      </c>
      <c r="D4" s="1136">
        <v>500</v>
      </c>
      <c r="E4" s="1136">
        <v>10</v>
      </c>
    </row>
    <row r="5" spans="1:5">
      <c r="A5" s="1136" t="b">
        <v>0</v>
      </c>
      <c r="B5" s="1136" t="s">
        <v>4202</v>
      </c>
      <c r="C5" s="1137" t="s">
        <v>4200</v>
      </c>
      <c r="D5" s="1136">
        <v>500</v>
      </c>
      <c r="E5" s="1136">
        <v>10</v>
      </c>
    </row>
    <row r="6" spans="1:5">
      <c r="A6" s="1135" t="b">
        <v>1</v>
      </c>
      <c r="B6" s="1133" t="s">
        <v>4203</v>
      </c>
      <c r="C6" s="1134" t="s">
        <v>4200</v>
      </c>
      <c r="D6" s="1133">
        <v>500</v>
      </c>
      <c r="E6" s="1133">
        <v>20</v>
      </c>
    </row>
    <row r="13" spans="1:5">
      <c r="C13" s="1098"/>
    </row>
  </sheetData>
  <phoneticPr fontId="6" type="noConversion"/>
  <conditionalFormatting sqref="C3:C6">
    <cfRule type="cellIs" dxfId="6" priority="1" operator="lessThan">
      <formula>1</formula>
    </cfRule>
  </conditionalFormatting>
  <pageMargins left="0.7" right="0.7" top="0.75" bottom="0.75" header="0.3" footer="0.3"/>
  <pageSetup paperSize="9" orientation="landscape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6"/>
  <sheetViews>
    <sheetView workbookViewId="0">
      <selection activeCell="K42" sqref="K42"/>
    </sheetView>
  </sheetViews>
  <sheetFormatPr defaultRowHeight="16.5"/>
  <cols>
    <col min="1" max="1" width="18.875" bestFit="1" customWidth="1"/>
    <col min="2" max="2" width="6.375" bestFit="1" customWidth="1"/>
    <col min="3" max="3" width="6.375" customWidth="1"/>
    <col min="4" max="4" width="19.875" customWidth="1"/>
    <col min="5" max="5" width="10.25" bestFit="1" customWidth="1"/>
    <col min="6" max="6" width="12.125" bestFit="1" customWidth="1"/>
    <col min="8" max="9" width="6.375" customWidth="1"/>
    <col min="10" max="10" width="19.875" customWidth="1"/>
    <col min="11" max="11" width="10.25" customWidth="1"/>
    <col min="12" max="12" width="12.125" customWidth="1"/>
  </cols>
  <sheetData>
    <row r="1" spans="1:12">
      <c r="A1" t="s">
        <v>4206</v>
      </c>
    </row>
    <row r="2" spans="1:12" ht="27">
      <c r="A2" s="873" t="s">
        <v>3797</v>
      </c>
      <c r="B2" s="38" t="s">
        <v>1452</v>
      </c>
      <c r="C2" s="38" t="s">
        <v>1453</v>
      </c>
      <c r="D2" s="38" t="s">
        <v>3818</v>
      </c>
      <c r="E2" s="38" t="s">
        <v>3819</v>
      </c>
      <c r="F2" s="874" t="s">
        <v>3820</v>
      </c>
      <c r="G2" s="830" t="s">
        <v>1468</v>
      </c>
      <c r="H2" s="830" t="s">
        <v>1452</v>
      </c>
      <c r="I2" s="830" t="s">
        <v>1453</v>
      </c>
      <c r="J2" s="830" t="s">
        <v>3818</v>
      </c>
      <c r="K2" s="830" t="s">
        <v>3819</v>
      </c>
      <c r="L2" s="830" t="s">
        <v>3820</v>
      </c>
    </row>
    <row r="3" spans="1:12">
      <c r="A3" s="875" t="s">
        <v>3798</v>
      </c>
      <c r="B3" s="887">
        <v>7.27</v>
      </c>
      <c r="C3" s="887">
        <v>4.5199999999999996</v>
      </c>
      <c r="D3" s="888">
        <v>224956335</v>
      </c>
      <c r="E3" s="887">
        <v>681</v>
      </c>
      <c r="F3" s="890">
        <v>116.2</v>
      </c>
      <c r="H3" s="878">
        <v>7.27</v>
      </c>
      <c r="I3" s="878">
        <v>7.84</v>
      </c>
      <c r="J3" s="879">
        <v>236796143</v>
      </c>
      <c r="K3" s="878">
        <v>680</v>
      </c>
      <c r="L3" s="880">
        <v>110.7</v>
      </c>
    </row>
    <row r="4" spans="1:12">
      <c r="A4" s="875" t="s">
        <v>3799</v>
      </c>
      <c r="B4" s="887">
        <v>7.3</v>
      </c>
      <c r="C4" s="887">
        <v>5.0199999999999996</v>
      </c>
      <c r="D4" s="888">
        <v>242952842</v>
      </c>
      <c r="E4" s="887">
        <v>682</v>
      </c>
      <c r="F4" s="890">
        <v>116.2</v>
      </c>
      <c r="H4" s="881">
        <v>7.3</v>
      </c>
      <c r="I4" s="881">
        <v>7.88</v>
      </c>
      <c r="J4" s="882">
        <v>255739834</v>
      </c>
      <c r="K4" s="881">
        <v>680</v>
      </c>
      <c r="L4" s="883">
        <v>110.7</v>
      </c>
    </row>
    <row r="5" spans="1:12">
      <c r="A5" s="875" t="s">
        <v>3800</v>
      </c>
      <c r="B5" s="887">
        <v>7.34</v>
      </c>
      <c r="C5" s="887">
        <v>5.57</v>
      </c>
      <c r="D5" s="888">
        <v>262389069</v>
      </c>
      <c r="E5" s="887">
        <v>683</v>
      </c>
      <c r="F5" s="890">
        <v>116.2</v>
      </c>
      <c r="H5" s="881">
        <v>7.34</v>
      </c>
      <c r="I5" s="881">
        <v>7.92</v>
      </c>
      <c r="J5" s="882">
        <v>276199021</v>
      </c>
      <c r="K5" s="881">
        <v>681</v>
      </c>
      <c r="L5" s="883">
        <v>116.2</v>
      </c>
    </row>
    <row r="6" spans="1:12">
      <c r="A6" s="875" t="s">
        <v>3801</v>
      </c>
      <c r="B6" s="887">
        <v>7.37</v>
      </c>
      <c r="C6" s="887">
        <v>6.19</v>
      </c>
      <c r="D6" s="888">
        <v>283380195</v>
      </c>
      <c r="E6" s="887">
        <v>684</v>
      </c>
      <c r="F6" s="890">
        <v>116.2</v>
      </c>
      <c r="H6" s="881">
        <v>7.37</v>
      </c>
      <c r="I6" s="881">
        <v>7.96</v>
      </c>
      <c r="J6" s="882">
        <v>298294943</v>
      </c>
      <c r="K6" s="881">
        <v>681</v>
      </c>
      <c r="L6" s="883">
        <v>116.2</v>
      </c>
    </row>
    <row r="7" spans="1:12">
      <c r="A7" s="875" t="s">
        <v>3802</v>
      </c>
      <c r="B7" s="887">
        <v>7.41</v>
      </c>
      <c r="C7" s="887">
        <v>6.87</v>
      </c>
      <c r="D7" s="888">
        <v>306050611</v>
      </c>
      <c r="E7" s="887">
        <v>685</v>
      </c>
      <c r="F7" s="890">
        <v>116.2</v>
      </c>
      <c r="H7" s="881">
        <v>7.41</v>
      </c>
      <c r="I7" s="881">
        <v>7.99</v>
      </c>
      <c r="J7" s="882">
        <v>322158538</v>
      </c>
      <c r="K7" s="881">
        <v>682</v>
      </c>
      <c r="L7" s="883">
        <v>122</v>
      </c>
    </row>
    <row r="9" spans="1:12">
      <c r="C9" t="s">
        <v>4065</v>
      </c>
      <c r="J9" s="1098"/>
    </row>
    <row r="10" spans="1:12">
      <c r="D10" t="s">
        <v>4066</v>
      </c>
    </row>
    <row r="12" spans="1:12">
      <c r="H12" s="1098"/>
    </row>
    <row r="13" spans="1:12">
      <c r="H13" s="1098"/>
    </row>
    <row r="14" spans="1:12">
      <c r="H14" s="1098"/>
    </row>
    <row r="15" spans="1:12">
      <c r="H15" s="1098"/>
    </row>
    <row r="16" spans="1:12">
      <c r="H16" s="1098"/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22"/>
  <sheetViews>
    <sheetView workbookViewId="0">
      <pane ySplit="1" topLeftCell="A2" activePane="bottomLeft" state="frozen"/>
      <selection pane="bottomLeft" activeCell="A20" sqref="A20:D21"/>
    </sheetView>
  </sheetViews>
  <sheetFormatPr defaultColWidth="9" defaultRowHeight="16.5" customHeight="1"/>
  <cols>
    <col min="1" max="1" width="81.125" style="34" customWidth="1"/>
    <col min="2" max="2" width="15.5" style="34" customWidth="1"/>
    <col min="3" max="3" width="50.125" style="34" customWidth="1"/>
    <col min="4" max="4" width="8.625" style="34" customWidth="1"/>
    <col min="5" max="6" width="14.625" style="41" customWidth="1"/>
    <col min="7" max="7" width="22.625" style="34" customWidth="1"/>
    <col min="8" max="9" width="14.625" style="34" customWidth="1"/>
    <col min="10" max="11" width="22.625" style="34" customWidth="1"/>
    <col min="12" max="12" width="14.875" style="33" customWidth="1"/>
    <col min="13" max="13" width="19.375" style="33" customWidth="1"/>
    <col min="14" max="14" width="16" style="33" customWidth="1"/>
    <col min="15" max="16384" width="9" style="33"/>
  </cols>
  <sheetData>
    <row r="1" spans="1:11" ht="16.5" customHeight="1">
      <c r="A1" s="30" t="s">
        <v>10</v>
      </c>
      <c r="B1" s="30" t="s">
        <v>10</v>
      </c>
      <c r="C1" s="30" t="s">
        <v>10</v>
      </c>
      <c r="D1" s="30" t="s">
        <v>10</v>
      </c>
      <c r="E1" s="634"/>
      <c r="F1" s="634"/>
      <c r="G1" s="634"/>
      <c r="H1" s="634"/>
      <c r="I1" s="634"/>
      <c r="J1" s="634"/>
      <c r="K1" s="634"/>
    </row>
    <row r="2" spans="1:11" ht="16.5" customHeight="1">
      <c r="A2" s="1155" t="s">
        <v>4216</v>
      </c>
      <c r="B2" s="1154">
        <v>1002009</v>
      </c>
      <c r="C2" s="1153" t="s">
        <v>4272</v>
      </c>
      <c r="D2" s="1154">
        <v>10</v>
      </c>
    </row>
    <row r="3" spans="1:11" ht="16.5" customHeight="1">
      <c r="A3" s="1153" t="s">
        <v>4273</v>
      </c>
      <c r="B3" s="1154">
        <v>1002103</v>
      </c>
      <c r="C3" s="1153" t="s">
        <v>4274</v>
      </c>
      <c r="D3" s="1154">
        <v>100</v>
      </c>
    </row>
    <row r="4" spans="1:11" ht="16.5" customHeight="1">
      <c r="A4" s="1153" t="s">
        <v>4275</v>
      </c>
      <c r="B4" s="1154">
        <v>1002104</v>
      </c>
      <c r="C4" s="1153" t="s">
        <v>4276</v>
      </c>
      <c r="D4" s="1156">
        <v>100</v>
      </c>
    </row>
    <row r="5" spans="1:11" ht="16.5" customHeight="1">
      <c r="A5" s="1153" t="s">
        <v>4277</v>
      </c>
      <c r="B5" s="1154">
        <v>1002105</v>
      </c>
      <c r="C5" s="1153" t="s">
        <v>4278</v>
      </c>
      <c r="D5" s="1156">
        <v>100</v>
      </c>
    </row>
    <row r="6" spans="1:11" ht="16.5" customHeight="1">
      <c r="A6" s="1153" t="s">
        <v>4279</v>
      </c>
      <c r="B6" s="1154">
        <v>1002106</v>
      </c>
      <c r="C6" s="1153" t="s">
        <v>4280</v>
      </c>
      <c r="D6" s="1156" t="s">
        <v>4281</v>
      </c>
    </row>
    <row r="7" spans="1:11" ht="16.5" customHeight="1">
      <c r="A7" s="1153" t="s">
        <v>4282</v>
      </c>
      <c r="B7" s="1154">
        <v>1002107</v>
      </c>
      <c r="C7" s="1153" t="s">
        <v>4283</v>
      </c>
      <c r="D7" s="1156">
        <v>100</v>
      </c>
    </row>
    <row r="8" spans="1:11" ht="16.5" customHeight="1">
      <c r="A8" s="1153" t="s">
        <v>4284</v>
      </c>
      <c r="B8" s="1154">
        <v>1002108</v>
      </c>
      <c r="C8" s="1153" t="s">
        <v>4285</v>
      </c>
      <c r="D8" s="1156" t="s">
        <v>4281</v>
      </c>
    </row>
    <row r="9" spans="1:11" ht="16.5" customHeight="1">
      <c r="A9" s="1160" t="s">
        <v>4292</v>
      </c>
      <c r="B9" s="1161">
        <v>1014018</v>
      </c>
      <c r="C9" s="1162" t="s">
        <v>4293</v>
      </c>
      <c r="D9" s="1161">
        <v>3</v>
      </c>
    </row>
    <row r="10" spans="1:11" ht="16.5" customHeight="1">
      <c r="A10" s="1160" t="s">
        <v>4294</v>
      </c>
      <c r="B10" s="1161">
        <v>1014019</v>
      </c>
      <c r="C10" s="1162" t="s">
        <v>4295</v>
      </c>
      <c r="D10" s="1161">
        <v>17</v>
      </c>
    </row>
    <row r="11" spans="1:11" ht="16.5" customHeight="1">
      <c r="A11" s="1160" t="s">
        <v>4296</v>
      </c>
      <c r="B11" s="1161">
        <v>1014020</v>
      </c>
      <c r="C11" s="1162" t="s">
        <v>4297</v>
      </c>
      <c r="D11" s="1161">
        <v>7</v>
      </c>
    </row>
    <row r="12" spans="1:11" ht="16.5" customHeight="1">
      <c r="A12" s="1160" t="s">
        <v>4298</v>
      </c>
      <c r="B12" s="1161">
        <v>1014021</v>
      </c>
      <c r="C12" s="1162" t="s">
        <v>4299</v>
      </c>
      <c r="D12" s="1161">
        <v>11</v>
      </c>
    </row>
    <row r="13" spans="1:11" ht="16.5" customHeight="1">
      <c r="A13" s="1160" t="s">
        <v>4300</v>
      </c>
      <c r="B13" s="1161">
        <v>1014022</v>
      </c>
      <c r="C13" s="1162" t="s">
        <v>4301</v>
      </c>
      <c r="D13" s="1161">
        <v>20</v>
      </c>
    </row>
    <row r="14" spans="1:11" ht="16.5" customHeight="1">
      <c r="A14" s="1160" t="s">
        <v>4302</v>
      </c>
      <c r="B14" s="1161">
        <v>1014023</v>
      </c>
      <c r="C14" s="1162" t="s">
        <v>4303</v>
      </c>
      <c r="D14" s="1161">
        <v>100</v>
      </c>
    </row>
    <row r="15" spans="1:11" ht="16.5" customHeight="1">
      <c r="A15" s="1160" t="s">
        <v>4304</v>
      </c>
      <c r="B15" s="1161">
        <v>1014024</v>
      </c>
      <c r="C15" s="1162" t="s">
        <v>4305</v>
      </c>
      <c r="D15" s="1161">
        <v>0</v>
      </c>
    </row>
    <row r="16" spans="1:11" ht="16.5" customHeight="1">
      <c r="A16" s="1160" t="s">
        <v>4306</v>
      </c>
      <c r="B16" s="1161">
        <v>1014025</v>
      </c>
      <c r="C16" s="1162" t="s">
        <v>4307</v>
      </c>
      <c r="D16" s="1161">
        <v>1</v>
      </c>
    </row>
    <row r="17" spans="1:11" ht="16.5" customHeight="1">
      <c r="A17" s="1160" t="s">
        <v>4308</v>
      </c>
      <c r="B17" s="1161">
        <v>1014026</v>
      </c>
      <c r="C17" s="1162" t="s">
        <v>4309</v>
      </c>
      <c r="D17" s="1161">
        <v>5</v>
      </c>
    </row>
    <row r="18" spans="1:11" ht="16.5" customHeight="1">
      <c r="A18" s="1160" t="s">
        <v>4310</v>
      </c>
      <c r="B18" s="1161">
        <v>1014027</v>
      </c>
      <c r="C18" s="1163" t="s">
        <v>4311</v>
      </c>
      <c r="D18" s="1161">
        <v>3</v>
      </c>
    </row>
    <row r="19" spans="1:11" ht="16.5" customHeight="1">
      <c r="A19" s="1160" t="s">
        <v>4312</v>
      </c>
      <c r="B19" s="1161">
        <v>1014028</v>
      </c>
      <c r="C19" s="1163" t="s">
        <v>4313</v>
      </c>
      <c r="D19" s="1161">
        <v>30</v>
      </c>
    </row>
    <row r="20" spans="1:11" s="41" customFormat="1" ht="16.5" customHeight="1">
      <c r="A20" s="1153" t="s">
        <v>4286</v>
      </c>
      <c r="B20" s="1154">
        <v>1014007</v>
      </c>
      <c r="C20" s="1153" t="s">
        <v>4287</v>
      </c>
      <c r="D20" s="1154">
        <v>4</v>
      </c>
      <c r="G20" s="34"/>
      <c r="H20" s="34"/>
      <c r="I20" s="34"/>
      <c r="J20" s="34"/>
      <c r="K20" s="34"/>
    </row>
    <row r="21" spans="1:11" s="41" customFormat="1" ht="16.5" customHeight="1">
      <c r="A21" s="1153" t="s">
        <v>4288</v>
      </c>
      <c r="B21" s="1157">
        <v>1014008</v>
      </c>
      <c r="C21" s="1158" t="s">
        <v>4289</v>
      </c>
      <c r="D21" s="1159">
        <v>1</v>
      </c>
      <c r="G21" s="34"/>
      <c r="H21" s="34"/>
      <c r="I21" s="34"/>
      <c r="J21" s="34"/>
      <c r="K21" s="34"/>
    </row>
    <row r="22" spans="1:11" s="41" customFormat="1" ht="16.5" customHeight="1">
      <c r="A22" s="1160" t="s">
        <v>4290</v>
      </c>
      <c r="B22" s="1161">
        <v>1014017</v>
      </c>
      <c r="C22" s="1162" t="s">
        <v>4291</v>
      </c>
      <c r="D22" s="1161">
        <v>0.5</v>
      </c>
      <c r="G22" s="34"/>
      <c r="H22" s="34"/>
      <c r="I22" s="34"/>
      <c r="J22" s="34"/>
      <c r="K22" s="34"/>
    </row>
  </sheetData>
  <autoFilter ref="A1:D1"/>
  <phoneticPr fontId="6" type="noConversion"/>
  <pageMargins left="0.7" right="0.7" top="0.75" bottom="0.75" header="0.3" footer="0.3"/>
  <pageSetup paperSize="9" orientation="portrait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I71"/>
  <sheetViews>
    <sheetView workbookViewId="0">
      <pane ySplit="1" topLeftCell="A2" activePane="bottomLeft" state="frozen"/>
      <selection pane="bottomLeft" activeCell="B69" sqref="B69"/>
    </sheetView>
  </sheetViews>
  <sheetFormatPr defaultColWidth="9" defaultRowHeight="16.5" customHeight="1"/>
  <cols>
    <col min="1" max="1" width="14.25" style="1099" customWidth="1"/>
    <col min="2" max="2" width="20.125" style="1106" customWidth="1"/>
    <col min="3" max="3" width="8.625" style="1106" customWidth="1"/>
    <col min="4" max="4" width="24.25" style="1106" customWidth="1"/>
    <col min="5" max="5" width="24.875" style="1106" customWidth="1"/>
    <col min="6" max="6" width="21.375" style="1106" bestFit="1" customWidth="1"/>
    <col min="7" max="7" width="14.625" style="1106" customWidth="1"/>
    <col min="8" max="8" width="19.375" style="1099" customWidth="1"/>
    <col min="9" max="9" width="16" style="1099" customWidth="1"/>
    <col min="10" max="16384" width="9" style="1099"/>
  </cols>
  <sheetData>
    <row r="1" spans="1:7" ht="16.5" customHeight="1">
      <c r="A1" s="30" t="s">
        <v>4138</v>
      </c>
      <c r="B1" s="30" t="s">
        <v>4138</v>
      </c>
      <c r="C1" s="30" t="s">
        <v>4137</v>
      </c>
      <c r="D1" s="30" t="s">
        <v>4139</v>
      </c>
      <c r="E1" s="30" t="s">
        <v>4140</v>
      </c>
      <c r="F1" s="634"/>
      <c r="G1" s="634"/>
    </row>
    <row r="2" spans="1:7" ht="16.5" customHeight="1">
      <c r="A2" s="1100" t="b">
        <v>1</v>
      </c>
      <c r="B2" s="1101" t="s">
        <v>4067</v>
      </c>
      <c r="C2" s="1101">
        <v>1</v>
      </c>
      <c r="D2" s="1102">
        <v>0</v>
      </c>
      <c r="E2" s="1102">
        <v>1982</v>
      </c>
      <c r="F2" s="634"/>
      <c r="G2" s="634"/>
    </row>
    <row r="3" spans="1:7" ht="16.5" customHeight="1">
      <c r="A3" s="1100" t="b">
        <v>1</v>
      </c>
      <c r="B3" s="1101" t="s">
        <v>4068</v>
      </c>
      <c r="C3" s="1101">
        <v>2</v>
      </c>
      <c r="D3" s="1102">
        <v>1982</v>
      </c>
      <c r="E3" s="1102">
        <v>2316</v>
      </c>
      <c r="F3" s="634"/>
      <c r="G3" s="634"/>
    </row>
    <row r="4" spans="1:7" ht="16.5" customHeight="1">
      <c r="A4" s="1100" t="b">
        <v>1</v>
      </c>
      <c r="B4" s="1101" t="s">
        <v>4069</v>
      </c>
      <c r="C4" s="1101">
        <v>3</v>
      </c>
      <c r="D4" s="1102">
        <v>4298</v>
      </c>
      <c r="E4" s="1102">
        <v>2706</v>
      </c>
      <c r="F4" s="634"/>
      <c r="G4" s="634"/>
    </row>
    <row r="5" spans="1:7" ht="16.5" customHeight="1">
      <c r="A5" s="1100" t="b">
        <v>1</v>
      </c>
      <c r="B5" s="1101" t="s">
        <v>4070</v>
      </c>
      <c r="C5" s="1101">
        <v>4</v>
      </c>
      <c r="D5" s="1102">
        <v>7004</v>
      </c>
      <c r="E5" s="1102">
        <v>3160</v>
      </c>
      <c r="F5" s="634"/>
      <c r="G5" s="634"/>
    </row>
    <row r="6" spans="1:7" ht="16.5" customHeight="1">
      <c r="A6" s="1100" t="b">
        <v>1</v>
      </c>
      <c r="B6" s="1101" t="s">
        <v>4071</v>
      </c>
      <c r="C6" s="1101">
        <v>5</v>
      </c>
      <c r="D6" s="1102">
        <v>10164</v>
      </c>
      <c r="E6" s="1102">
        <v>3689</v>
      </c>
      <c r="F6" s="634"/>
      <c r="G6" s="634"/>
    </row>
    <row r="7" spans="1:7" ht="16.5" customHeight="1">
      <c r="A7" s="1100" t="b">
        <v>1</v>
      </c>
      <c r="B7" s="1101" t="s">
        <v>4072</v>
      </c>
      <c r="C7" s="1101">
        <v>6</v>
      </c>
      <c r="D7" s="1102">
        <v>13853</v>
      </c>
      <c r="E7" s="1102">
        <v>4305</v>
      </c>
      <c r="F7" s="634"/>
      <c r="G7" s="634"/>
    </row>
    <row r="8" spans="1:7" ht="16.5" customHeight="1">
      <c r="A8" s="1100" t="b">
        <v>1</v>
      </c>
      <c r="B8" s="1101" t="s">
        <v>4073</v>
      </c>
      <c r="C8" s="1101">
        <v>7</v>
      </c>
      <c r="D8" s="1102">
        <v>18158</v>
      </c>
      <c r="E8" s="1102">
        <v>5021</v>
      </c>
      <c r="F8" s="634"/>
      <c r="G8" s="634"/>
    </row>
    <row r="9" spans="1:7" ht="16.5" customHeight="1">
      <c r="A9" s="1100" t="b">
        <v>1</v>
      </c>
      <c r="B9" s="1101" t="s">
        <v>4074</v>
      </c>
      <c r="C9" s="1101">
        <v>8</v>
      </c>
      <c r="D9" s="1102">
        <v>23179</v>
      </c>
      <c r="E9" s="1102">
        <v>5854</v>
      </c>
      <c r="F9" s="634"/>
      <c r="G9" s="634"/>
    </row>
    <row r="10" spans="1:7" ht="16.5" customHeight="1">
      <c r="A10" s="1100" t="b">
        <v>1</v>
      </c>
      <c r="B10" s="1101" t="s">
        <v>4075</v>
      </c>
      <c r="C10" s="1101">
        <v>9</v>
      </c>
      <c r="D10" s="1102">
        <v>29033</v>
      </c>
      <c r="E10" s="1102">
        <v>6822</v>
      </c>
      <c r="F10" s="634"/>
      <c r="G10" s="634"/>
    </row>
    <row r="11" spans="1:7" ht="16.5" customHeight="1">
      <c r="A11" s="1100" t="b">
        <v>1</v>
      </c>
      <c r="B11" s="1101" t="s">
        <v>4076</v>
      </c>
      <c r="C11" s="1101">
        <v>10</v>
      </c>
      <c r="D11" s="1102">
        <v>35855</v>
      </c>
      <c r="E11" s="1102">
        <v>7947</v>
      </c>
      <c r="F11" s="634"/>
      <c r="G11" s="634"/>
    </row>
    <row r="12" spans="1:7" ht="16.5" customHeight="1">
      <c r="A12" s="1103" t="b">
        <v>1</v>
      </c>
      <c r="B12" s="1104" t="s">
        <v>4077</v>
      </c>
      <c r="C12" s="1104">
        <v>11</v>
      </c>
      <c r="D12" s="1105">
        <v>43802</v>
      </c>
      <c r="E12" s="1105">
        <v>9254</v>
      </c>
      <c r="F12" s="634"/>
      <c r="G12" s="634"/>
    </row>
    <row r="13" spans="1:7" ht="16.5" customHeight="1">
      <c r="A13" s="1103" t="b">
        <v>1</v>
      </c>
      <c r="B13" s="1104" t="s">
        <v>4078</v>
      </c>
      <c r="C13" s="1104">
        <v>12</v>
      </c>
      <c r="D13" s="1105">
        <v>53056</v>
      </c>
      <c r="E13" s="1105">
        <v>10771</v>
      </c>
      <c r="F13" s="634"/>
      <c r="G13" s="634"/>
    </row>
    <row r="14" spans="1:7" ht="16.5" customHeight="1">
      <c r="A14" s="1103" t="b">
        <v>1</v>
      </c>
      <c r="B14" s="1104" t="s">
        <v>4079</v>
      </c>
      <c r="C14" s="1104">
        <v>13</v>
      </c>
      <c r="D14" s="1105">
        <v>63827</v>
      </c>
      <c r="E14" s="1105">
        <v>12532</v>
      </c>
      <c r="F14" s="634"/>
      <c r="G14" s="634"/>
    </row>
    <row r="15" spans="1:7" ht="16.5" customHeight="1">
      <c r="A15" s="1103" t="b">
        <v>1</v>
      </c>
      <c r="B15" s="1104" t="s">
        <v>4080</v>
      </c>
      <c r="C15" s="1104">
        <v>14</v>
      </c>
      <c r="D15" s="1105">
        <v>76359</v>
      </c>
      <c r="E15" s="1105">
        <v>14574</v>
      </c>
      <c r="F15" s="634"/>
      <c r="G15" s="634"/>
    </row>
    <row r="16" spans="1:7" ht="16.5" customHeight="1">
      <c r="A16" s="1103" t="b">
        <v>1</v>
      </c>
      <c r="B16" s="1104" t="s">
        <v>4081</v>
      </c>
      <c r="C16" s="1104">
        <v>15</v>
      </c>
      <c r="D16" s="1105">
        <v>90933</v>
      </c>
      <c r="E16" s="1105">
        <v>16942</v>
      </c>
      <c r="F16" s="634"/>
      <c r="G16" s="634"/>
    </row>
    <row r="17" spans="1:9" ht="16.5" customHeight="1">
      <c r="A17" s="1103" t="b">
        <v>1</v>
      </c>
      <c r="B17" s="1104" t="s">
        <v>4082</v>
      </c>
      <c r="C17" s="1104">
        <v>16</v>
      </c>
      <c r="D17" s="1105">
        <v>107875</v>
      </c>
      <c r="E17" s="1105">
        <v>19686</v>
      </c>
      <c r="F17" s="634"/>
      <c r="G17" s="634"/>
    </row>
    <row r="18" spans="1:9" ht="16.5" customHeight="1">
      <c r="A18" s="1103" t="b">
        <v>1</v>
      </c>
      <c r="B18" s="1104" t="s">
        <v>4083</v>
      </c>
      <c r="C18" s="1104">
        <v>17</v>
      </c>
      <c r="D18" s="1105">
        <v>127561</v>
      </c>
      <c r="E18" s="1105">
        <v>22865</v>
      </c>
      <c r="F18" s="634"/>
      <c r="G18" s="634"/>
    </row>
    <row r="19" spans="1:9" ht="16.5" customHeight="1">
      <c r="A19" s="1103" t="b">
        <v>1</v>
      </c>
      <c r="B19" s="1104" t="s">
        <v>4084</v>
      </c>
      <c r="C19" s="1104">
        <v>18</v>
      </c>
      <c r="D19" s="1105">
        <v>150426</v>
      </c>
      <c r="E19" s="1105">
        <v>26546</v>
      </c>
      <c r="F19" s="634"/>
      <c r="G19" s="634"/>
    </row>
    <row r="20" spans="1:9" ht="16.5" customHeight="1">
      <c r="A20" s="1103" t="b">
        <v>1</v>
      </c>
      <c r="B20" s="1104" t="s">
        <v>4085</v>
      </c>
      <c r="C20" s="1104">
        <v>19</v>
      </c>
      <c r="D20" s="1105">
        <v>176972</v>
      </c>
      <c r="E20" s="1105">
        <v>30806</v>
      </c>
      <c r="F20" s="634"/>
      <c r="G20" s="634"/>
    </row>
    <row r="21" spans="1:9" ht="16.5" customHeight="1">
      <c r="A21" s="1103" t="b">
        <v>1</v>
      </c>
      <c r="B21" s="1104" t="s">
        <v>4086</v>
      </c>
      <c r="C21" s="1104">
        <v>20</v>
      </c>
      <c r="D21" s="1105">
        <v>207778</v>
      </c>
      <c r="E21" s="1105">
        <v>35734</v>
      </c>
    </row>
    <row r="22" spans="1:9" ht="16.5" customHeight="1">
      <c r="A22" s="1100" t="b">
        <v>1</v>
      </c>
      <c r="B22" s="1101" t="s">
        <v>4087</v>
      </c>
      <c r="C22" s="1101">
        <v>21</v>
      </c>
      <c r="D22" s="1102">
        <v>243512</v>
      </c>
      <c r="E22" s="1102">
        <v>41433</v>
      </c>
    </row>
    <row r="23" spans="1:9" ht="16.5" customHeight="1">
      <c r="A23" s="1100" t="b">
        <v>1</v>
      </c>
      <c r="B23" s="1101" t="s">
        <v>4088</v>
      </c>
      <c r="C23" s="1101">
        <v>22</v>
      </c>
      <c r="D23" s="1102">
        <v>284945</v>
      </c>
      <c r="E23" s="1102">
        <v>48020</v>
      </c>
    </row>
    <row r="24" spans="1:9" ht="16.5" customHeight="1">
      <c r="A24" s="1100" t="b">
        <v>1</v>
      </c>
      <c r="B24" s="1101" t="s">
        <v>4089</v>
      </c>
      <c r="C24" s="1101">
        <v>23</v>
      </c>
      <c r="D24" s="1102">
        <v>332965</v>
      </c>
      <c r="E24" s="1102">
        <v>55631</v>
      </c>
    </row>
    <row r="25" spans="1:9" ht="16.5" customHeight="1">
      <c r="A25" s="1100" t="b">
        <v>1</v>
      </c>
      <c r="B25" s="1101" t="s">
        <v>4090</v>
      </c>
      <c r="C25" s="1101">
        <v>24</v>
      </c>
      <c r="D25" s="1102">
        <v>388596</v>
      </c>
      <c r="E25" s="1102">
        <v>64420</v>
      </c>
    </row>
    <row r="26" spans="1:9" ht="16.5" customHeight="1">
      <c r="A26" s="1100" t="b">
        <v>1</v>
      </c>
      <c r="B26" s="1101" t="s">
        <v>4091</v>
      </c>
      <c r="C26" s="1101">
        <v>25</v>
      </c>
      <c r="D26" s="1102">
        <v>453016</v>
      </c>
      <c r="E26" s="1102">
        <v>74566</v>
      </c>
    </row>
    <row r="27" spans="1:9" ht="16.5" customHeight="1">
      <c r="A27" s="1100" t="b">
        <v>1</v>
      </c>
      <c r="B27" s="1101" t="s">
        <v>4092</v>
      </c>
      <c r="C27" s="1101">
        <v>26</v>
      </c>
      <c r="D27" s="1102">
        <v>527582</v>
      </c>
      <c r="E27" s="1102">
        <v>86272</v>
      </c>
    </row>
    <row r="28" spans="1:9" ht="16.5" customHeight="1">
      <c r="A28" s="1100" t="b">
        <v>1</v>
      </c>
      <c r="B28" s="1101" t="s">
        <v>4093</v>
      </c>
      <c r="C28" s="1101">
        <v>27</v>
      </c>
      <c r="D28" s="1102">
        <v>613854</v>
      </c>
      <c r="E28" s="1102">
        <v>99773</v>
      </c>
    </row>
    <row r="29" spans="1:9" s="1106" customFormat="1" ht="16.5" customHeight="1">
      <c r="A29" s="1100" t="b">
        <v>1</v>
      </c>
      <c r="B29" s="1101" t="s">
        <v>4094</v>
      </c>
      <c r="C29" s="1101">
        <v>28</v>
      </c>
      <c r="D29" s="1102">
        <v>713627</v>
      </c>
      <c r="E29" s="1102">
        <v>115337</v>
      </c>
      <c r="H29" s="1099"/>
      <c r="I29" s="1099"/>
    </row>
    <row r="30" spans="1:9" s="1106" customFormat="1" ht="16.5" customHeight="1">
      <c r="A30" s="1100" t="b">
        <v>1</v>
      </c>
      <c r="B30" s="1101" t="s">
        <v>4095</v>
      </c>
      <c r="C30" s="1101">
        <v>29</v>
      </c>
      <c r="D30" s="1102">
        <v>828964</v>
      </c>
      <c r="E30" s="1102">
        <v>133271</v>
      </c>
      <c r="H30" s="1099"/>
      <c r="I30" s="1099"/>
    </row>
    <row r="31" spans="1:9" s="1106" customFormat="1" ht="16.5" customHeight="1">
      <c r="A31" s="1100" t="b">
        <v>1</v>
      </c>
      <c r="B31" s="1101" t="s">
        <v>4096</v>
      </c>
      <c r="C31" s="1101">
        <v>30</v>
      </c>
      <c r="D31" s="1102">
        <v>962235</v>
      </c>
      <c r="E31" s="1102">
        <v>153928</v>
      </c>
      <c r="H31" s="1099"/>
      <c r="I31" s="1099"/>
    </row>
    <row r="32" spans="1:9" s="1106" customFormat="1" ht="16.5" customHeight="1">
      <c r="A32" s="1103" t="b">
        <v>1</v>
      </c>
      <c r="B32" s="1104" t="s">
        <v>4097</v>
      </c>
      <c r="C32" s="1104">
        <v>31</v>
      </c>
      <c r="D32" s="1105">
        <v>1116163</v>
      </c>
      <c r="E32" s="1105">
        <v>177709</v>
      </c>
      <c r="H32" s="1099"/>
      <c r="I32" s="1099"/>
    </row>
    <row r="33" spans="1:9" s="1106" customFormat="1" ht="16.5" customHeight="1">
      <c r="A33" s="1103" t="b">
        <v>1</v>
      </c>
      <c r="B33" s="1104" t="s">
        <v>4098</v>
      </c>
      <c r="C33" s="1104">
        <v>32</v>
      </c>
      <c r="D33" s="1105">
        <v>1293872</v>
      </c>
      <c r="E33" s="1105">
        <v>205076</v>
      </c>
      <c r="H33" s="1099"/>
      <c r="I33" s="1099"/>
    </row>
    <row r="34" spans="1:9" s="1106" customFormat="1" ht="16.5" customHeight="1">
      <c r="A34" s="1103" t="b">
        <v>1</v>
      </c>
      <c r="B34" s="1104" t="s">
        <v>4099</v>
      </c>
      <c r="C34" s="1104">
        <v>33</v>
      </c>
      <c r="D34" s="1105">
        <v>1498948</v>
      </c>
      <c r="E34" s="1105">
        <v>236555</v>
      </c>
      <c r="H34" s="1099"/>
      <c r="I34" s="1099"/>
    </row>
    <row r="35" spans="1:9" s="1106" customFormat="1" ht="16.5" customHeight="1">
      <c r="A35" s="1103" t="b">
        <v>1</v>
      </c>
      <c r="B35" s="1104" t="s">
        <v>4100</v>
      </c>
      <c r="C35" s="1104">
        <v>34</v>
      </c>
      <c r="D35" s="1105">
        <v>1735503</v>
      </c>
      <c r="E35" s="1105">
        <v>272747</v>
      </c>
      <c r="H35" s="1099"/>
      <c r="I35" s="1099"/>
    </row>
    <row r="36" spans="1:9" s="1106" customFormat="1" ht="16.5" customHeight="1">
      <c r="A36" s="1103" t="b">
        <v>1</v>
      </c>
      <c r="B36" s="1104" t="s">
        <v>4101</v>
      </c>
      <c r="C36" s="1104">
        <v>35</v>
      </c>
      <c r="D36" s="1105">
        <v>2008250</v>
      </c>
      <c r="E36" s="1105">
        <v>314340</v>
      </c>
      <c r="H36" s="1099"/>
      <c r="I36" s="1099"/>
    </row>
    <row r="37" spans="1:9" s="1106" customFormat="1" ht="16.5" customHeight="1">
      <c r="A37" s="1103" t="b">
        <v>1</v>
      </c>
      <c r="B37" s="1104" t="s">
        <v>4102</v>
      </c>
      <c r="C37" s="1104">
        <v>36</v>
      </c>
      <c r="D37" s="1105">
        <v>2322590</v>
      </c>
      <c r="E37" s="1105">
        <v>362119</v>
      </c>
      <c r="H37" s="1099"/>
      <c r="I37" s="1099"/>
    </row>
    <row r="38" spans="1:9" s="1106" customFormat="1" ht="16.5" customHeight="1">
      <c r="A38" s="1103" t="b">
        <v>1</v>
      </c>
      <c r="B38" s="1104" t="s">
        <v>4103</v>
      </c>
      <c r="C38" s="1104">
        <v>37</v>
      </c>
      <c r="D38" s="1105">
        <v>2684709</v>
      </c>
      <c r="E38" s="1105">
        <v>416980</v>
      </c>
      <c r="H38" s="1099"/>
      <c r="I38" s="1099"/>
    </row>
    <row r="39" spans="1:9" s="1106" customFormat="1" ht="16.5" customHeight="1">
      <c r="A39" s="1103" t="b">
        <v>1</v>
      </c>
      <c r="B39" s="1104" t="s">
        <v>4104</v>
      </c>
      <c r="C39" s="1104">
        <v>38</v>
      </c>
      <c r="D39" s="1105">
        <v>3101689</v>
      </c>
      <c r="E39" s="1105">
        <v>479943</v>
      </c>
      <c r="H39" s="1099"/>
      <c r="I39" s="1099"/>
    </row>
    <row r="40" spans="1:9" s="1106" customFormat="1" ht="16.5" customHeight="1">
      <c r="A40" s="1103" t="b">
        <v>1</v>
      </c>
      <c r="B40" s="1104" t="s">
        <v>4105</v>
      </c>
      <c r="C40" s="1104">
        <v>39</v>
      </c>
      <c r="D40" s="1105">
        <v>3581632</v>
      </c>
      <c r="E40" s="1105">
        <v>552174</v>
      </c>
      <c r="H40" s="1099"/>
      <c r="I40" s="1099"/>
    </row>
    <row r="41" spans="1:9" s="1106" customFormat="1" ht="16.5" customHeight="1">
      <c r="A41" s="1103" t="b">
        <v>1</v>
      </c>
      <c r="B41" s="1104" t="s">
        <v>4106</v>
      </c>
      <c r="C41" s="1104">
        <v>40</v>
      </c>
      <c r="D41" s="1105">
        <v>4133806</v>
      </c>
      <c r="E41" s="1105">
        <v>635000</v>
      </c>
      <c r="H41" s="1099"/>
      <c r="I41" s="1099"/>
    </row>
    <row r="42" spans="1:9" s="1106" customFormat="1" ht="16.5" customHeight="1">
      <c r="A42" s="1100" t="b">
        <v>1</v>
      </c>
      <c r="B42" s="1101" t="s">
        <v>4107</v>
      </c>
      <c r="C42" s="1101">
        <v>41</v>
      </c>
      <c r="D42" s="1102">
        <v>4768806</v>
      </c>
      <c r="E42" s="1102">
        <v>729932</v>
      </c>
      <c r="H42" s="1099"/>
      <c r="I42" s="1099"/>
    </row>
    <row r="43" spans="1:9" s="1106" customFormat="1" ht="16.5" customHeight="1">
      <c r="A43" s="1100" t="b">
        <v>1</v>
      </c>
      <c r="B43" s="1101" t="s">
        <v>4108</v>
      </c>
      <c r="C43" s="1101">
        <v>42</v>
      </c>
      <c r="D43" s="1102">
        <v>5498738</v>
      </c>
      <c r="E43" s="1102">
        <v>838691</v>
      </c>
      <c r="H43" s="1099"/>
      <c r="I43" s="1099"/>
    </row>
    <row r="44" spans="1:9" s="1106" customFormat="1" ht="16.5" customHeight="1">
      <c r="A44" s="1100" t="b">
        <v>1</v>
      </c>
      <c r="B44" s="1101" t="s">
        <v>4109</v>
      </c>
      <c r="C44" s="1101">
        <v>43</v>
      </c>
      <c r="D44" s="1102">
        <v>6337429</v>
      </c>
      <c r="E44" s="1102">
        <v>963236</v>
      </c>
      <c r="H44" s="1099"/>
      <c r="I44" s="1099"/>
    </row>
    <row r="45" spans="1:9" ht="16.5" customHeight="1">
      <c r="A45" s="1100" t="b">
        <v>1</v>
      </c>
      <c r="B45" s="1101" t="s">
        <v>4110</v>
      </c>
      <c r="C45" s="1101">
        <v>44</v>
      </c>
      <c r="D45" s="1102">
        <v>7300665</v>
      </c>
      <c r="E45" s="1102">
        <v>1105794</v>
      </c>
    </row>
    <row r="46" spans="1:9" ht="16.5" customHeight="1">
      <c r="A46" s="1100" t="b">
        <v>1</v>
      </c>
      <c r="B46" s="1101" t="s">
        <v>4111</v>
      </c>
      <c r="C46" s="1101">
        <v>45</v>
      </c>
      <c r="D46" s="1102">
        <v>8406459</v>
      </c>
      <c r="E46" s="1102">
        <v>1268898</v>
      </c>
    </row>
    <row r="47" spans="1:9" ht="16.5" customHeight="1">
      <c r="A47" s="1100" t="b">
        <v>1</v>
      </c>
      <c r="B47" s="1101" t="s">
        <v>4112</v>
      </c>
      <c r="C47" s="1101">
        <v>46</v>
      </c>
      <c r="D47" s="1102">
        <v>9675357</v>
      </c>
      <c r="E47" s="1102">
        <v>1455426</v>
      </c>
    </row>
    <row r="48" spans="1:9" ht="16.5" customHeight="1">
      <c r="A48" s="1100" t="b">
        <v>1</v>
      </c>
      <c r="B48" s="1101" t="s">
        <v>4113</v>
      </c>
      <c r="C48" s="1101">
        <v>47</v>
      </c>
      <c r="D48" s="1102">
        <v>11130783</v>
      </c>
      <c r="E48" s="1102">
        <v>1668645</v>
      </c>
    </row>
    <row r="49" spans="1:6" ht="16.5" customHeight="1">
      <c r="A49" s="1100" t="b">
        <v>1</v>
      </c>
      <c r="B49" s="1101" t="s">
        <v>4114</v>
      </c>
      <c r="C49" s="1101">
        <v>48</v>
      </c>
      <c r="D49" s="1107">
        <v>12799428</v>
      </c>
      <c r="E49" s="1107">
        <v>1912267</v>
      </c>
    </row>
    <row r="50" spans="1:6" ht="16.5" customHeight="1">
      <c r="A50" s="1100" t="b">
        <v>1</v>
      </c>
      <c r="B50" s="1101" t="s">
        <v>4115</v>
      </c>
      <c r="C50" s="1108">
        <v>49</v>
      </c>
      <c r="D50" s="1109">
        <v>14711695</v>
      </c>
      <c r="E50" s="1102">
        <v>2190501</v>
      </c>
    </row>
    <row r="51" spans="1:6" ht="16.5" customHeight="1">
      <c r="A51" s="1100" t="b">
        <v>1</v>
      </c>
      <c r="B51" s="1101" t="s">
        <v>4116</v>
      </c>
      <c r="C51" s="1108">
        <v>50</v>
      </c>
      <c r="D51" s="1110">
        <v>16902196</v>
      </c>
      <c r="E51" s="1110">
        <v>2508123</v>
      </c>
    </row>
    <row r="52" spans="1:6" ht="16.5" customHeight="1">
      <c r="A52" s="1111" t="b">
        <v>1</v>
      </c>
      <c r="B52" s="1116" t="s">
        <v>4117</v>
      </c>
      <c r="C52" s="1117">
        <v>51</v>
      </c>
      <c r="D52" s="1118">
        <v>19410319</v>
      </c>
      <c r="E52" s="1118">
        <v>3135153</v>
      </c>
      <c r="F52" s="2058" t="s">
        <v>4141</v>
      </c>
    </row>
    <row r="53" spans="1:6" ht="16.5" customHeight="1">
      <c r="A53" s="1111" t="b">
        <v>1</v>
      </c>
      <c r="B53" s="1116" t="s">
        <v>4118</v>
      </c>
      <c r="C53" s="1117">
        <v>52</v>
      </c>
      <c r="D53" s="1118">
        <v>22545472</v>
      </c>
      <c r="E53" s="1118">
        <v>3918941</v>
      </c>
      <c r="F53" s="2058"/>
    </row>
    <row r="54" spans="1:6" ht="16.5" customHeight="1">
      <c r="A54" s="1111" t="b">
        <v>1</v>
      </c>
      <c r="B54" s="1116" t="s">
        <v>4119</v>
      </c>
      <c r="C54" s="1117">
        <v>53</v>
      </c>
      <c r="D54" s="1118">
        <v>26464413</v>
      </c>
      <c r="E54" s="1118">
        <v>4898676</v>
      </c>
      <c r="F54" s="2058"/>
    </row>
    <row r="55" spans="1:6" ht="16.5" customHeight="1">
      <c r="A55" s="1111" t="b">
        <v>1</v>
      </c>
      <c r="B55" s="1116" t="s">
        <v>4120</v>
      </c>
      <c r="C55" s="1117">
        <v>54</v>
      </c>
      <c r="D55" s="1118">
        <v>31363089</v>
      </c>
      <c r="E55" s="1118">
        <v>6123345</v>
      </c>
      <c r="F55" s="2058"/>
    </row>
    <row r="56" spans="1:6" ht="16.5" customHeight="1">
      <c r="A56" s="1111" t="b">
        <v>1</v>
      </c>
      <c r="B56" s="1116" t="s">
        <v>4121</v>
      </c>
      <c r="C56" s="1117">
        <v>55</v>
      </c>
      <c r="D56" s="1118">
        <v>37486434</v>
      </c>
      <c r="E56" s="1118">
        <v>7654181</v>
      </c>
      <c r="F56" s="2058"/>
    </row>
    <row r="57" spans="1:6" ht="16.5" customHeight="1">
      <c r="A57" s="1111" t="b">
        <v>1</v>
      </c>
      <c r="B57" s="1116" t="s">
        <v>4122</v>
      </c>
      <c r="C57" s="1117">
        <v>56</v>
      </c>
      <c r="D57" s="1118">
        <v>45140615</v>
      </c>
      <c r="E57" s="1118">
        <v>9567726</v>
      </c>
      <c r="F57" s="2058"/>
    </row>
    <row r="58" spans="1:6" ht="16.5" customHeight="1">
      <c r="A58" s="1111" t="b">
        <v>1</v>
      </c>
      <c r="B58" s="1116" t="s">
        <v>4123</v>
      </c>
      <c r="C58" s="1117">
        <v>57</v>
      </c>
      <c r="D58" s="1118">
        <v>54708341</v>
      </c>
      <c r="E58" s="1118">
        <v>11959657</v>
      </c>
      <c r="F58" s="2058"/>
    </row>
    <row r="59" spans="1:6" ht="16.5" customHeight="1">
      <c r="A59" s="1111" t="b">
        <v>1</v>
      </c>
      <c r="B59" s="1116" t="s">
        <v>4124</v>
      </c>
      <c r="C59" s="1117">
        <v>58</v>
      </c>
      <c r="D59" s="1118">
        <v>66667998</v>
      </c>
      <c r="E59" s="1118">
        <v>14949571</v>
      </c>
      <c r="F59" s="2058"/>
    </row>
    <row r="60" spans="1:6" ht="16.5" customHeight="1">
      <c r="A60" s="1111" t="b">
        <v>1</v>
      </c>
      <c r="B60" s="1116" t="s">
        <v>4125</v>
      </c>
      <c r="C60" s="1117">
        <v>59</v>
      </c>
      <c r="D60" s="1118">
        <v>81617569</v>
      </c>
      <c r="E60" s="1118">
        <v>18686963</v>
      </c>
      <c r="F60" s="2058"/>
    </row>
    <row r="61" spans="1:6" ht="16.5" customHeight="1">
      <c r="A61" s="1111" t="b">
        <v>1</v>
      </c>
      <c r="B61" s="1116" t="s">
        <v>4126</v>
      </c>
      <c r="C61" s="1117">
        <v>60</v>
      </c>
      <c r="D61" s="1118">
        <v>100304532</v>
      </c>
      <c r="E61" s="1118">
        <v>23358703</v>
      </c>
      <c r="F61" s="2058"/>
    </row>
    <row r="62" spans="1:6" ht="16.5" customHeight="1">
      <c r="A62" s="1112" t="b">
        <v>0</v>
      </c>
      <c r="B62" s="1113" t="s">
        <v>4127</v>
      </c>
      <c r="C62" s="1114">
        <v>61</v>
      </c>
      <c r="D62" s="1115">
        <v>123663235</v>
      </c>
      <c r="E62" s="1115">
        <v>31534249</v>
      </c>
    </row>
    <row r="63" spans="1:6" ht="16.5" customHeight="1">
      <c r="A63" s="1112" t="b">
        <v>0</v>
      </c>
      <c r="B63" s="1113" t="s">
        <v>4128</v>
      </c>
      <c r="C63" s="1114">
        <v>62</v>
      </c>
      <c r="D63" s="1115">
        <v>155197484</v>
      </c>
      <c r="E63" s="1115">
        <v>42571236</v>
      </c>
    </row>
    <row r="64" spans="1:6" ht="16.5" customHeight="1">
      <c r="A64" s="1112" t="b">
        <v>0</v>
      </c>
      <c r="B64" s="1113" t="s">
        <v>4129</v>
      </c>
      <c r="C64" s="1114">
        <v>63</v>
      </c>
      <c r="D64" s="1115">
        <v>197768720</v>
      </c>
      <c r="E64" s="1115">
        <v>57471168</v>
      </c>
    </row>
    <row r="65" spans="1:5" ht="16.5" customHeight="1">
      <c r="A65" s="1112" t="b">
        <v>0</v>
      </c>
      <c r="B65" s="1113" t="s">
        <v>4130</v>
      </c>
      <c r="C65" s="1114">
        <v>64</v>
      </c>
      <c r="D65" s="1115">
        <v>255239888</v>
      </c>
      <c r="E65" s="1115">
        <v>77586076</v>
      </c>
    </row>
    <row r="66" spans="1:5" ht="16.5" customHeight="1">
      <c r="A66" s="1112" t="b">
        <v>0</v>
      </c>
      <c r="B66" s="1113" t="s">
        <v>4131</v>
      </c>
      <c r="C66" s="1114">
        <v>65</v>
      </c>
      <c r="D66" s="1115">
        <v>332825964</v>
      </c>
      <c r="E66" s="1115">
        <v>104741202</v>
      </c>
    </row>
    <row r="67" spans="1:5" ht="16.5" customHeight="1">
      <c r="A67" s="1112" t="b">
        <v>0</v>
      </c>
      <c r="B67" s="1113" t="s">
        <v>4132</v>
      </c>
      <c r="C67" s="1114">
        <v>66</v>
      </c>
      <c r="D67" s="1115">
        <v>437567166</v>
      </c>
      <c r="E67" s="1115">
        <v>141400622</v>
      </c>
    </row>
    <row r="68" spans="1:5" ht="16.5" customHeight="1">
      <c r="A68" s="1112" t="b">
        <v>0</v>
      </c>
      <c r="B68" s="1113" t="s">
        <v>4133</v>
      </c>
      <c r="C68" s="1114">
        <v>67</v>
      </c>
      <c r="D68" s="1115">
        <v>578967788</v>
      </c>
      <c r="E68" s="1115">
        <v>190890839</v>
      </c>
    </row>
    <row r="69" spans="1:5" ht="16.5" customHeight="1">
      <c r="A69" s="1112" t="b">
        <v>0</v>
      </c>
      <c r="B69" s="1113" t="s">
        <v>4134</v>
      </c>
      <c r="C69" s="1114">
        <v>68</v>
      </c>
      <c r="D69" s="1115">
        <v>769858627</v>
      </c>
      <c r="E69" s="1115">
        <v>257702632</v>
      </c>
    </row>
    <row r="70" spans="1:5" ht="16.5" customHeight="1">
      <c r="A70" s="1112" t="b">
        <v>0</v>
      </c>
      <c r="B70" s="1113" t="s">
        <v>4135</v>
      </c>
      <c r="C70" s="1114">
        <v>69</v>
      </c>
      <c r="D70" s="1115">
        <v>1027561259</v>
      </c>
      <c r="E70" s="1115">
        <v>347898553</v>
      </c>
    </row>
    <row r="71" spans="1:5" ht="16.5" customHeight="1">
      <c r="A71" s="1112" t="b">
        <v>0</v>
      </c>
      <c r="B71" s="1113" t="s">
        <v>4136</v>
      </c>
      <c r="C71" s="1114">
        <v>70</v>
      </c>
      <c r="D71" s="1115">
        <v>1375459812</v>
      </c>
      <c r="E71" s="1115">
        <v>469663046</v>
      </c>
    </row>
  </sheetData>
  <mergeCells count="1">
    <mergeCell ref="F52:F61"/>
  </mergeCells>
  <phoneticPr fontId="6" type="noConversion"/>
  <pageMargins left="0.7" right="0.7" top="0.75" bottom="0.75" header="0.3" footer="0.3"/>
  <pageSetup paperSize="9" orientation="portrait"/>
  <legacy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24"/>
  <sheetViews>
    <sheetView workbookViewId="0">
      <selection activeCell="E26" sqref="E26"/>
    </sheetView>
  </sheetViews>
  <sheetFormatPr defaultRowHeight="16.5"/>
  <cols>
    <col min="1" max="1" width="12.5" bestFit="1" customWidth="1"/>
    <col min="2" max="2" width="20.25" bestFit="1" customWidth="1"/>
    <col min="3" max="3" width="21.875" bestFit="1" customWidth="1"/>
    <col min="4" max="4" width="26.5" bestFit="1" customWidth="1"/>
    <col min="5" max="5" width="23" bestFit="1" customWidth="1"/>
    <col min="6" max="6" width="23.5" bestFit="1" customWidth="1"/>
    <col min="7" max="7" width="23" bestFit="1" customWidth="1"/>
    <col min="8" max="8" width="17.875" bestFit="1" customWidth="1"/>
    <col min="9" max="9" width="23" bestFit="1" customWidth="1"/>
    <col min="10" max="10" width="12.125" bestFit="1" customWidth="1"/>
    <col min="11" max="11" width="16.375" bestFit="1" customWidth="1"/>
  </cols>
  <sheetData>
    <row r="1" spans="1:11">
      <c r="B1" t="s">
        <v>4263</v>
      </c>
    </row>
    <row r="2" spans="1:11">
      <c r="B2" s="1143" t="s">
        <v>4229</v>
      </c>
      <c r="C2" s="1143" t="s">
        <v>4230</v>
      </c>
      <c r="D2" s="1143" t="s">
        <v>4231</v>
      </c>
      <c r="E2" s="1143" t="s">
        <v>4232</v>
      </c>
      <c r="F2" s="1143" t="s">
        <v>4233</v>
      </c>
      <c r="G2" s="1143" t="s">
        <v>4234</v>
      </c>
      <c r="H2" s="1143" t="s">
        <v>4235</v>
      </c>
      <c r="I2" s="1143" t="s">
        <v>4236</v>
      </c>
      <c r="J2" s="1143" t="s">
        <v>4237</v>
      </c>
      <c r="K2" s="1143" t="s">
        <v>4271</v>
      </c>
    </row>
    <row r="3" spans="1:11">
      <c r="A3" s="1144" t="s">
        <v>4238</v>
      </c>
      <c r="B3" s="1145" t="s">
        <v>4267</v>
      </c>
      <c r="C3" s="1146">
        <v>10</v>
      </c>
      <c r="D3" s="1145" t="s">
        <v>4268</v>
      </c>
      <c r="E3" s="1146">
        <v>3</v>
      </c>
      <c r="F3" s="1145" t="s">
        <v>4269</v>
      </c>
      <c r="G3" s="1146">
        <v>3</v>
      </c>
      <c r="H3" s="1145" t="s">
        <v>4239</v>
      </c>
      <c r="I3" s="1146">
        <v>100</v>
      </c>
      <c r="J3" s="1147">
        <f>I3/3</f>
        <v>33.333333333333336</v>
      </c>
      <c r="K3" s="1147">
        <f>J3*16.67</f>
        <v>555.66666666666674</v>
      </c>
    </row>
    <row r="4" spans="1:11">
      <c r="A4" s="1144" t="s">
        <v>4240</v>
      </c>
      <c r="B4" s="1145" t="s">
        <v>4267</v>
      </c>
      <c r="C4" s="1146">
        <v>7</v>
      </c>
      <c r="D4" s="1145" t="s">
        <v>4268</v>
      </c>
      <c r="E4" s="1146">
        <v>2</v>
      </c>
      <c r="F4" s="1145" t="s">
        <v>4269</v>
      </c>
      <c r="G4" s="1146">
        <v>2</v>
      </c>
      <c r="H4" s="1145" t="s">
        <v>4241</v>
      </c>
      <c r="I4" s="1146">
        <v>70</v>
      </c>
      <c r="J4" s="1147">
        <f t="shared" ref="J4:J12" si="0">I4/3</f>
        <v>23.333333333333332</v>
      </c>
      <c r="K4" s="1147">
        <f t="shared" ref="K4:K12" si="1">J4*16.67</f>
        <v>388.9666666666667</v>
      </c>
    </row>
    <row r="5" spans="1:11">
      <c r="A5" s="1144" t="s">
        <v>4242</v>
      </c>
      <c r="B5" s="1145" t="s">
        <v>4267</v>
      </c>
      <c r="C5" s="1146">
        <v>5</v>
      </c>
      <c r="D5" s="1145" t="s">
        <v>4268</v>
      </c>
      <c r="E5" s="1146">
        <v>2</v>
      </c>
      <c r="F5" s="1145" t="s">
        <v>4269</v>
      </c>
      <c r="G5" s="1146">
        <v>2</v>
      </c>
      <c r="H5" s="1145" t="s">
        <v>4243</v>
      </c>
      <c r="I5" s="1146">
        <v>50</v>
      </c>
      <c r="J5" s="1147">
        <f t="shared" si="0"/>
        <v>16.666666666666668</v>
      </c>
      <c r="K5" s="1147">
        <f t="shared" si="1"/>
        <v>277.83333333333337</v>
      </c>
    </row>
    <row r="6" spans="1:11">
      <c r="A6" s="1144" t="s">
        <v>4244</v>
      </c>
      <c r="B6" s="1145" t="s">
        <v>4267</v>
      </c>
      <c r="C6" s="1146">
        <v>3</v>
      </c>
      <c r="D6" s="1145" t="s">
        <v>4268</v>
      </c>
      <c r="E6" s="1146">
        <v>2</v>
      </c>
      <c r="F6" s="1145" t="s">
        <v>4269</v>
      </c>
      <c r="G6" s="1146">
        <v>1</v>
      </c>
      <c r="H6" s="1145" t="s">
        <v>4243</v>
      </c>
      <c r="I6" s="1146">
        <v>45</v>
      </c>
      <c r="J6" s="1147">
        <f t="shared" si="0"/>
        <v>15</v>
      </c>
      <c r="K6" s="1147">
        <f t="shared" si="1"/>
        <v>250.05</v>
      </c>
    </row>
    <row r="7" spans="1:11">
      <c r="A7" s="1144" t="s">
        <v>4245</v>
      </c>
      <c r="B7" s="1148"/>
      <c r="C7" s="1148"/>
      <c r="D7" s="1145" t="s">
        <v>4268</v>
      </c>
      <c r="E7" s="1146">
        <v>1</v>
      </c>
      <c r="F7" s="1145" t="s">
        <v>4269</v>
      </c>
      <c r="G7" s="1146">
        <v>1</v>
      </c>
      <c r="H7" s="1145" t="s">
        <v>4243</v>
      </c>
      <c r="I7" s="1146">
        <v>40</v>
      </c>
      <c r="J7" s="1147">
        <f t="shared" si="0"/>
        <v>13.333333333333334</v>
      </c>
      <c r="K7" s="1147">
        <f t="shared" si="1"/>
        <v>222.26666666666671</v>
      </c>
    </row>
    <row r="8" spans="1:11">
      <c r="A8" s="1144" t="s">
        <v>4246</v>
      </c>
      <c r="B8" s="1148"/>
      <c r="C8" s="1148"/>
      <c r="D8" s="1145" t="s">
        <v>4268</v>
      </c>
      <c r="E8" s="1146">
        <v>1</v>
      </c>
      <c r="F8" s="1145" t="s">
        <v>4269</v>
      </c>
      <c r="G8" s="1146">
        <v>1</v>
      </c>
      <c r="H8" s="1145" t="s">
        <v>4243</v>
      </c>
      <c r="I8" s="1146">
        <v>30</v>
      </c>
      <c r="J8" s="1147">
        <f t="shared" si="0"/>
        <v>10</v>
      </c>
      <c r="K8" s="1147">
        <f t="shared" si="1"/>
        <v>166.70000000000002</v>
      </c>
    </row>
    <row r="9" spans="1:11">
      <c r="A9" s="1144" t="s">
        <v>4247</v>
      </c>
      <c r="B9" s="1148"/>
      <c r="C9" s="1148"/>
      <c r="D9" s="1148"/>
      <c r="E9" s="1148"/>
      <c r="F9" s="1145" t="s">
        <v>4269</v>
      </c>
      <c r="G9" s="1146">
        <v>1</v>
      </c>
      <c r="H9" s="1145" t="s">
        <v>4243</v>
      </c>
      <c r="I9" s="1146">
        <v>20</v>
      </c>
      <c r="J9" s="1147">
        <f t="shared" si="0"/>
        <v>6.666666666666667</v>
      </c>
      <c r="K9" s="1147">
        <f t="shared" si="1"/>
        <v>111.13333333333335</v>
      </c>
    </row>
    <row r="10" spans="1:11">
      <c r="A10" s="1144" t="s">
        <v>4248</v>
      </c>
      <c r="B10" s="1148"/>
      <c r="C10" s="1148"/>
      <c r="D10" s="1148"/>
      <c r="E10" s="1148"/>
      <c r="F10" s="1148"/>
      <c r="G10" s="1148"/>
      <c r="H10" s="1145" t="s">
        <v>4243</v>
      </c>
      <c r="I10" s="1146">
        <v>15</v>
      </c>
      <c r="J10" s="1147">
        <f t="shared" si="0"/>
        <v>5</v>
      </c>
      <c r="K10" s="1147">
        <f t="shared" si="1"/>
        <v>83.350000000000009</v>
      </c>
    </row>
    <row r="11" spans="1:11">
      <c r="A11" s="1149" t="s">
        <v>4249</v>
      </c>
      <c r="B11" s="1148"/>
      <c r="C11" s="1148"/>
      <c r="D11" s="1148"/>
      <c r="E11" s="1148"/>
      <c r="F11" s="1148"/>
      <c r="G11" s="1148"/>
      <c r="H11" s="1145" t="s">
        <v>4243</v>
      </c>
      <c r="I11" s="1146">
        <v>10</v>
      </c>
      <c r="J11" s="1147">
        <f t="shared" si="0"/>
        <v>3.3333333333333335</v>
      </c>
      <c r="K11" s="1147">
        <f t="shared" si="1"/>
        <v>55.566666666666677</v>
      </c>
    </row>
    <row r="12" spans="1:11">
      <c r="A12" s="1149" t="s">
        <v>4250</v>
      </c>
      <c r="B12" s="1148"/>
      <c r="C12" s="1148"/>
      <c r="D12" s="1148"/>
      <c r="E12" s="1148"/>
      <c r="F12" s="1148"/>
      <c r="G12" s="1148"/>
      <c r="H12" s="1145" t="s">
        <v>4243</v>
      </c>
      <c r="I12" s="1146">
        <v>5</v>
      </c>
      <c r="J12" s="1147">
        <f t="shared" si="0"/>
        <v>1.6666666666666667</v>
      </c>
      <c r="K12" s="1147">
        <f t="shared" si="1"/>
        <v>27.783333333333339</v>
      </c>
    </row>
    <row r="14" spans="1:11">
      <c r="G14" t="s">
        <v>4270</v>
      </c>
    </row>
    <row r="15" spans="1:11">
      <c r="B15" t="s">
        <v>4251</v>
      </c>
      <c r="D15" t="s">
        <v>4252</v>
      </c>
    </row>
    <row r="16" spans="1:11">
      <c r="B16" s="661" t="s">
        <v>4253</v>
      </c>
      <c r="C16" s="661" t="s">
        <v>4254</v>
      </c>
      <c r="D16" s="1150" t="s">
        <v>4253</v>
      </c>
      <c r="E16" s="661" t="s">
        <v>4254</v>
      </c>
    </row>
    <row r="17" spans="1:5">
      <c r="A17" s="67" t="s">
        <v>4255</v>
      </c>
      <c r="B17" s="1151">
        <v>4000</v>
      </c>
      <c r="C17" s="1151">
        <v>9999</v>
      </c>
      <c r="D17" s="1152">
        <v>2000</v>
      </c>
      <c r="E17" s="1151">
        <v>9999</v>
      </c>
    </row>
    <row r="18" spans="1:5">
      <c r="A18" s="9" t="s">
        <v>4256</v>
      </c>
      <c r="B18" s="1151">
        <v>3000</v>
      </c>
      <c r="C18" s="1151">
        <v>3999</v>
      </c>
      <c r="D18" s="1152">
        <v>1500</v>
      </c>
      <c r="E18" s="1151">
        <v>1999</v>
      </c>
    </row>
    <row r="19" spans="1:5">
      <c r="A19" s="9" t="s">
        <v>4257</v>
      </c>
      <c r="B19" s="1151">
        <v>2000</v>
      </c>
      <c r="C19" s="1151">
        <v>2999</v>
      </c>
      <c r="D19" s="1152">
        <v>1000</v>
      </c>
      <c r="E19" s="1151">
        <v>1499</v>
      </c>
    </row>
    <row r="20" spans="1:5">
      <c r="A20" s="9" t="s">
        <v>4258</v>
      </c>
      <c r="B20" s="1151">
        <v>1600</v>
      </c>
      <c r="C20" s="1151">
        <v>1999</v>
      </c>
      <c r="D20" s="1152">
        <v>800</v>
      </c>
      <c r="E20" s="1151">
        <v>999</v>
      </c>
    </row>
    <row r="21" spans="1:5">
      <c r="A21" s="9" t="s">
        <v>4259</v>
      </c>
      <c r="B21" s="1151">
        <v>1200</v>
      </c>
      <c r="C21" s="1151">
        <v>1599</v>
      </c>
      <c r="D21" s="1152">
        <v>600</v>
      </c>
      <c r="E21" s="1151">
        <v>799</v>
      </c>
    </row>
    <row r="22" spans="1:5">
      <c r="A22" s="9" t="s">
        <v>4260</v>
      </c>
      <c r="B22" s="1151">
        <v>800</v>
      </c>
      <c r="C22" s="1151">
        <v>1199</v>
      </c>
      <c r="D22" s="1152">
        <v>400</v>
      </c>
      <c r="E22" s="1151">
        <v>599</v>
      </c>
    </row>
    <row r="23" spans="1:5">
      <c r="A23" s="9" t="s">
        <v>4261</v>
      </c>
      <c r="B23" s="1151">
        <v>400</v>
      </c>
      <c r="C23" s="1151">
        <v>799</v>
      </c>
      <c r="D23" s="1152">
        <v>200</v>
      </c>
      <c r="E23" s="1151">
        <v>399</v>
      </c>
    </row>
    <row r="24" spans="1:5">
      <c r="A24" s="9" t="s">
        <v>4262</v>
      </c>
      <c r="B24" s="1151">
        <v>1</v>
      </c>
      <c r="C24" s="1151">
        <v>399</v>
      </c>
      <c r="D24" s="1152">
        <v>1</v>
      </c>
      <c r="E24" s="1151">
        <v>199</v>
      </c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6"/>
  <sheetViews>
    <sheetView zoomScaleNormal="100" workbookViewId="0">
      <selection activeCell="E14" sqref="E14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4144</v>
      </c>
      <c r="C1" s="2"/>
      <c r="D1" s="47"/>
      <c r="E1" s="7"/>
      <c r="H1" s="67"/>
    </row>
    <row r="2" spans="2:8" customFormat="1" ht="20.25">
      <c r="B2" s="3" t="s">
        <v>4145</v>
      </c>
      <c r="C2" s="3"/>
      <c r="D2" s="47"/>
      <c r="E2" s="7"/>
      <c r="H2" s="67"/>
    </row>
    <row r="3" spans="2:8" customFormat="1">
      <c r="D3" s="48" t="s">
        <v>4146</v>
      </c>
      <c r="E3" s="9"/>
      <c r="H3" s="67"/>
    </row>
    <row r="4" spans="2:8">
      <c r="B4" s="966"/>
      <c r="C4" s="967"/>
      <c r="D4" s="17"/>
      <c r="E4" s="5"/>
      <c r="F4" s="18"/>
    </row>
    <row r="5" spans="2:8">
      <c r="B5" s="866"/>
      <c r="C5" s="21"/>
      <c r="D5" s="22" t="s">
        <v>4147</v>
      </c>
      <c r="E5" s="7"/>
      <c r="F5" s="24"/>
    </row>
    <row r="6" spans="2:8">
      <c r="B6" s="866"/>
      <c r="C6" s="21"/>
      <c r="D6" s="500"/>
      <c r="F6" s="24"/>
    </row>
    <row r="7" spans="2:8">
      <c r="B7" s="866"/>
      <c r="C7" s="21"/>
      <c r="D7" s="29"/>
      <c r="E7" s="162"/>
      <c r="F7" s="24"/>
    </row>
    <row r="8" spans="2:8">
      <c r="B8" s="866"/>
      <c r="C8" s="21"/>
      <c r="E8" s="162"/>
      <c r="F8" s="24"/>
    </row>
    <row r="9" spans="2:8">
      <c r="B9" s="866"/>
      <c r="C9" s="21"/>
      <c r="E9" s="162"/>
      <c r="F9" s="24"/>
    </row>
    <row r="10" spans="2:8">
      <c r="B10" s="866"/>
      <c r="C10" s="21"/>
      <c r="E10" s="605"/>
      <c r="F10" s="24"/>
    </row>
    <row r="11" spans="2:8">
      <c r="B11" s="866"/>
      <c r="C11" s="21"/>
      <c r="D11" s="26" t="s">
        <v>4148</v>
      </c>
      <c r="F11" s="24"/>
    </row>
    <row r="12" spans="2:8">
      <c r="B12" s="866"/>
      <c r="C12" s="21"/>
      <c r="D12" s="23" t="s">
        <v>4149</v>
      </c>
      <c r="F12" s="24"/>
    </row>
    <row r="13" spans="2:8">
      <c r="B13" s="866"/>
      <c r="C13" s="21"/>
      <c r="D13" s="29"/>
      <c r="E13" s="9" t="s">
        <v>4150</v>
      </c>
      <c r="F13" s="24"/>
    </row>
    <row r="14" spans="2:8">
      <c r="B14" s="866"/>
      <c r="C14" s="21"/>
      <c r="E14" s="9" t="s">
        <v>4151</v>
      </c>
      <c r="F14" s="24"/>
    </row>
    <row r="15" spans="2:8">
      <c r="B15" s="866"/>
      <c r="C15" s="21"/>
      <c r="D15" s="19"/>
      <c r="F15" s="24"/>
    </row>
    <row r="16" spans="2:8">
      <c r="B16" s="866"/>
      <c r="C16" s="21"/>
      <c r="F16" s="24"/>
    </row>
    <row r="17" spans="2:8">
      <c r="B17" s="866"/>
      <c r="C17" s="21"/>
      <c r="F17" s="24"/>
    </row>
    <row r="18" spans="2:8">
      <c r="B18" s="866"/>
      <c r="C18" s="21"/>
      <c r="F18" s="24"/>
    </row>
    <row r="19" spans="2:8">
      <c r="B19" s="866"/>
      <c r="C19" s="21"/>
      <c r="F19" s="24"/>
    </row>
    <row r="20" spans="2:8">
      <c r="B20" s="866"/>
      <c r="C20" s="21"/>
      <c r="F20" s="24"/>
    </row>
    <row r="21" spans="2:8">
      <c r="B21" s="866"/>
      <c r="C21" s="21"/>
      <c r="F21" s="24"/>
    </row>
    <row r="22" spans="2:8">
      <c r="B22" s="866"/>
      <c r="C22" s="21"/>
      <c r="D22" s="26" t="s">
        <v>4152</v>
      </c>
      <c r="F22" s="24"/>
    </row>
    <row r="23" spans="2:8">
      <c r="B23" s="866"/>
      <c r="C23" s="21"/>
      <c r="D23" s="25" t="s">
        <v>4153</v>
      </c>
      <c r="F23" s="24"/>
    </row>
    <row r="24" spans="2:8">
      <c r="B24" s="866"/>
      <c r="C24" s="21"/>
      <c r="D24" s="19"/>
      <c r="E24" s="9" t="s">
        <v>4154</v>
      </c>
      <c r="F24" s="24"/>
    </row>
    <row r="25" spans="2:8">
      <c r="B25" s="866"/>
      <c r="C25" s="21"/>
      <c r="F25" s="24"/>
    </row>
    <row r="26" spans="2:8">
      <c r="B26" s="866"/>
      <c r="C26" s="21"/>
      <c r="F26" s="24"/>
    </row>
    <row r="27" spans="2:8">
      <c r="B27" s="866"/>
      <c r="C27" s="21"/>
      <c r="E27" s="67"/>
      <c r="F27" s="24"/>
      <c r="H27" s="19"/>
    </row>
    <row r="28" spans="2:8">
      <c r="B28" s="866"/>
      <c r="C28" s="21"/>
      <c r="E28" s="19"/>
      <c r="F28" s="24"/>
      <c r="H28" s="19"/>
    </row>
    <row r="29" spans="2:8">
      <c r="B29" s="866"/>
      <c r="C29" s="21"/>
      <c r="D29" s="26" t="s">
        <v>4155</v>
      </c>
      <c r="F29" s="24"/>
    </row>
    <row r="30" spans="2:8">
      <c r="B30" s="866"/>
      <c r="C30" s="21"/>
      <c r="D30" s="26"/>
      <c r="F30" s="24"/>
    </row>
    <row r="31" spans="2:8">
      <c r="B31" s="969"/>
      <c r="C31" s="49"/>
      <c r="D31" s="23"/>
      <c r="E31" s="7"/>
      <c r="F31" s="24"/>
    </row>
    <row r="32" spans="2:8">
      <c r="B32" s="969"/>
      <c r="C32" s="49"/>
      <c r="D32" s="23"/>
      <c r="F32" s="24"/>
    </row>
    <row r="33" spans="2:6">
      <c r="B33" s="969"/>
      <c r="C33" s="49"/>
      <c r="D33" s="23"/>
      <c r="F33" s="24"/>
    </row>
    <row r="34" spans="2:6">
      <c r="B34" s="970"/>
      <c r="C34" s="50"/>
      <c r="D34" s="27"/>
      <c r="E34" s="8"/>
      <c r="F34" s="28"/>
    </row>
    <row r="36" spans="2:6">
      <c r="E36" s="19"/>
    </row>
    <row r="37" spans="2:6">
      <c r="E37" s="19"/>
    </row>
    <row r="38" spans="2:6">
      <c r="E38" s="19"/>
    </row>
    <row r="39" spans="2:6">
      <c r="E39" s="19"/>
    </row>
    <row r="40" spans="2:6">
      <c r="E40" s="19"/>
    </row>
    <row r="41" spans="2:6">
      <c r="E41" s="19"/>
    </row>
    <row r="42" spans="2:6">
      <c r="E42" s="19"/>
    </row>
    <row r="43" spans="2:6">
      <c r="E43" s="19"/>
    </row>
    <row r="44" spans="2:6">
      <c r="E44" s="19"/>
    </row>
    <row r="45" spans="2:6">
      <c r="E45" s="19"/>
    </row>
    <row r="46" spans="2:6">
      <c r="E46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78"/>
  <sheetViews>
    <sheetView topLeftCell="A34" zoomScaleNormal="100" workbookViewId="0">
      <selection activeCell="E59" sqref="E59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3977</v>
      </c>
      <c r="C2" s="3"/>
      <c r="D2" s="47"/>
      <c r="E2" s="7"/>
      <c r="H2" s="67"/>
    </row>
    <row r="3" spans="2:8" customFormat="1">
      <c r="D3" s="48" t="s">
        <v>242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 t="s">
        <v>3830</v>
      </c>
      <c r="F6" s="24"/>
    </row>
    <row r="7" spans="2:8">
      <c r="B7" s="20"/>
      <c r="C7" s="21"/>
      <c r="D7" s="29"/>
      <c r="E7" s="162" t="s">
        <v>3831</v>
      </c>
      <c r="F7" s="24"/>
    </row>
    <row r="8" spans="2:8">
      <c r="B8" s="20"/>
      <c r="C8" s="21"/>
      <c r="E8" s="162" t="s">
        <v>3978</v>
      </c>
      <c r="F8" s="24"/>
    </row>
    <row r="9" spans="2:8">
      <c r="B9" s="20"/>
      <c r="C9" s="21"/>
      <c r="E9" s="162"/>
      <c r="F9" s="24"/>
    </row>
    <row r="10" spans="2:8">
      <c r="B10" s="20"/>
      <c r="C10" s="21"/>
      <c r="E10" s="605"/>
      <c r="F10" s="24"/>
    </row>
    <row r="11" spans="2:8">
      <c r="B11" s="20"/>
      <c r="C11" s="21"/>
      <c r="D11" s="26" t="s">
        <v>4</v>
      </c>
      <c r="F11" s="24"/>
    </row>
    <row r="12" spans="2:8">
      <c r="B12" s="866"/>
      <c r="C12" s="21"/>
      <c r="D12" s="23" t="s">
        <v>3795</v>
      </c>
      <c r="F12" s="24"/>
    </row>
    <row r="13" spans="2:8">
      <c r="B13" s="866"/>
      <c r="C13" s="21"/>
      <c r="D13" s="26"/>
      <c r="E13" s="9" t="s">
        <v>3796</v>
      </c>
      <c r="F13" s="24"/>
    </row>
    <row r="14" spans="2:8">
      <c r="B14" s="20"/>
      <c r="C14" s="21"/>
      <c r="F14" s="24"/>
    </row>
    <row r="15" spans="2:8">
      <c r="B15" s="20"/>
      <c r="C15" s="21"/>
      <c r="D15" s="19" t="s">
        <v>3693</v>
      </c>
      <c r="F15" s="24"/>
    </row>
    <row r="16" spans="2:8">
      <c r="B16" s="20"/>
      <c r="C16" s="21"/>
      <c r="D16" s="19"/>
      <c r="E16" s="9" t="s">
        <v>4045</v>
      </c>
      <c r="F16" s="24"/>
    </row>
    <row r="17" spans="2:6">
      <c r="B17" s="866"/>
      <c r="C17" s="21"/>
      <c r="D17" s="19"/>
      <c r="F17" s="24"/>
    </row>
    <row r="18" spans="2:6">
      <c r="B18" s="866"/>
      <c r="C18" s="21"/>
      <c r="D18" s="19" t="s">
        <v>3793</v>
      </c>
      <c r="F18" s="24"/>
    </row>
    <row r="19" spans="2:6">
      <c r="B19" s="866"/>
      <c r="C19" s="21"/>
      <c r="D19" s="19"/>
      <c r="E19" s="893" t="s">
        <v>4046</v>
      </c>
      <c r="F19" s="24"/>
    </row>
    <row r="20" spans="2:6">
      <c r="B20" s="20"/>
      <c r="C20" s="21"/>
      <c r="D20" s="29"/>
      <c r="F20" s="24"/>
    </row>
    <row r="21" spans="2:6">
      <c r="B21" s="20"/>
      <c r="C21" s="21"/>
      <c r="D21" s="500" t="s">
        <v>3724</v>
      </c>
      <c r="F21" s="24"/>
    </row>
    <row r="22" spans="2:6">
      <c r="B22" s="20"/>
      <c r="C22" s="21"/>
      <c r="D22" s="29"/>
      <c r="E22" s="9" t="s">
        <v>3727</v>
      </c>
      <c r="F22" s="24"/>
    </row>
    <row r="23" spans="2:6">
      <c r="B23" s="20"/>
      <c r="C23" s="21"/>
      <c r="F23" s="24"/>
    </row>
    <row r="24" spans="2:6">
      <c r="B24" s="20"/>
      <c r="C24" s="21"/>
      <c r="D24" s="19" t="s">
        <v>3643</v>
      </c>
      <c r="F24" s="24"/>
    </row>
    <row r="25" spans="2:6">
      <c r="B25" s="20"/>
      <c r="C25" s="21"/>
      <c r="E25" s="9" t="s">
        <v>4047</v>
      </c>
      <c r="F25" s="24"/>
    </row>
    <row r="26" spans="2:6">
      <c r="B26" s="20"/>
      <c r="C26" s="21"/>
      <c r="F26" s="24"/>
    </row>
    <row r="27" spans="2:6">
      <c r="B27" s="866"/>
      <c r="C27" s="21"/>
      <c r="D27" s="25" t="s">
        <v>3822</v>
      </c>
      <c r="F27" s="24"/>
    </row>
    <row r="28" spans="2:6">
      <c r="B28" s="866"/>
      <c r="C28" s="21"/>
      <c r="E28" s="9" t="s">
        <v>3823</v>
      </c>
      <c r="F28" s="24"/>
    </row>
    <row r="29" spans="2:6">
      <c r="B29" s="866"/>
      <c r="C29" s="21"/>
      <c r="E29" s="9" t="s">
        <v>3976</v>
      </c>
      <c r="F29" s="24"/>
    </row>
    <row r="30" spans="2:6">
      <c r="B30" s="866"/>
      <c r="C30" s="21"/>
      <c r="E30" s="9" t="s">
        <v>3824</v>
      </c>
      <c r="F30" s="24"/>
    </row>
    <row r="31" spans="2:6">
      <c r="B31" s="866"/>
      <c r="C31" s="21"/>
      <c r="E31" s="9" t="s">
        <v>3825</v>
      </c>
      <c r="F31" s="24"/>
    </row>
    <row r="32" spans="2:6">
      <c r="B32" s="866"/>
      <c r="C32" s="21"/>
      <c r="F32" s="24"/>
    </row>
    <row r="33" spans="2:8">
      <c r="B33" s="20"/>
      <c r="C33" s="21"/>
      <c r="D33" s="19" t="s">
        <v>3679</v>
      </c>
      <c r="F33" s="24"/>
    </row>
    <row r="34" spans="2:8">
      <c r="B34" s="20"/>
      <c r="C34" s="21"/>
      <c r="E34" s="9" t="s">
        <v>4048</v>
      </c>
      <c r="F34" s="24"/>
    </row>
    <row r="35" spans="2:8">
      <c r="B35" s="20"/>
      <c r="C35" s="21"/>
      <c r="F35" s="24"/>
    </row>
    <row r="36" spans="2:8">
      <c r="B36" s="20"/>
      <c r="C36" s="21"/>
      <c r="D36" s="500" t="s">
        <v>3833</v>
      </c>
      <c r="F36" s="24"/>
    </row>
    <row r="37" spans="2:8">
      <c r="B37" s="20"/>
      <c r="C37" s="21"/>
      <c r="D37" s="29"/>
      <c r="E37" s="162" t="s">
        <v>4049</v>
      </c>
      <c r="F37" s="24"/>
    </row>
    <row r="38" spans="2:8">
      <c r="B38" s="20"/>
      <c r="C38" s="21"/>
      <c r="D38" s="29"/>
      <c r="E38" s="9" t="s">
        <v>4050</v>
      </c>
      <c r="F38" s="24"/>
    </row>
    <row r="39" spans="2:8">
      <c r="B39" s="20"/>
      <c r="C39" s="21"/>
      <c r="F39" s="24"/>
    </row>
    <row r="40" spans="2:8">
      <c r="B40" s="20"/>
      <c r="C40" s="21"/>
      <c r="D40" s="25" t="s">
        <v>4051</v>
      </c>
      <c r="F40" s="24"/>
    </row>
    <row r="41" spans="2:8">
      <c r="B41" s="20"/>
      <c r="C41" s="21"/>
      <c r="E41" s="893" t="s">
        <v>3963</v>
      </c>
      <c r="F41" s="24"/>
    </row>
    <row r="42" spans="2:8">
      <c r="B42" s="20"/>
      <c r="C42" s="21"/>
      <c r="E42" s="893" t="s">
        <v>3962</v>
      </c>
      <c r="F42" s="24"/>
    </row>
    <row r="43" spans="2:8">
      <c r="B43" s="20"/>
      <c r="C43" s="21"/>
      <c r="D43" s="26"/>
      <c r="E43" s="893" t="s">
        <v>3964</v>
      </c>
      <c r="F43" s="24"/>
      <c r="H43" s="19"/>
    </row>
    <row r="44" spans="2:8">
      <c r="B44" s="20"/>
      <c r="C44" s="21"/>
      <c r="D44" s="10"/>
      <c r="E44" s="7" t="s">
        <v>3965</v>
      </c>
      <c r="F44" s="24"/>
      <c r="H44" s="19"/>
    </row>
    <row r="45" spans="2:8">
      <c r="B45" s="866"/>
      <c r="C45" s="21"/>
      <c r="D45" s="10"/>
      <c r="E45" s="67" t="s">
        <v>3974</v>
      </c>
      <c r="F45" s="24"/>
      <c r="H45" s="19"/>
    </row>
    <row r="46" spans="2:8">
      <c r="B46" s="866"/>
      <c r="C46" s="21"/>
      <c r="D46" s="10"/>
      <c r="E46" s="7"/>
      <c r="F46" s="24"/>
      <c r="H46" s="19"/>
    </row>
    <row r="47" spans="2:8">
      <c r="B47" s="20"/>
      <c r="C47" s="21"/>
      <c r="D47" s="23" t="s">
        <v>3826</v>
      </c>
      <c r="E47" s="7"/>
      <c r="F47" s="24"/>
      <c r="H47" s="19"/>
    </row>
    <row r="48" spans="2:8" ht="27">
      <c r="B48" s="20"/>
      <c r="C48" s="21"/>
      <c r="D48" s="26"/>
      <c r="E48" s="962" t="s">
        <v>4052</v>
      </c>
      <c r="F48" s="24"/>
      <c r="H48" s="19"/>
    </row>
    <row r="49" spans="2:8">
      <c r="B49" s="866"/>
      <c r="C49" s="21"/>
      <c r="D49" s="26"/>
      <c r="E49" s="963" t="s">
        <v>4053</v>
      </c>
      <c r="F49" s="24"/>
      <c r="H49" s="19"/>
    </row>
    <row r="50" spans="2:8" ht="27">
      <c r="B50" s="866"/>
      <c r="C50" s="21"/>
      <c r="D50" s="26"/>
      <c r="E50" s="963" t="s">
        <v>3966</v>
      </c>
      <c r="F50" s="24"/>
      <c r="H50" s="19"/>
    </row>
    <row r="51" spans="2:8">
      <c r="B51" s="866"/>
      <c r="C51" s="21"/>
      <c r="D51" s="26"/>
      <c r="E51" s="964" t="s">
        <v>3967</v>
      </c>
      <c r="F51" s="24"/>
      <c r="H51" s="19"/>
    </row>
    <row r="52" spans="2:8">
      <c r="B52" s="866"/>
      <c r="C52" s="21"/>
      <c r="D52" s="26"/>
      <c r="E52" s="964" t="s">
        <v>3968</v>
      </c>
      <c r="F52" s="24"/>
      <c r="H52" s="19"/>
    </row>
    <row r="53" spans="2:8">
      <c r="B53" s="866"/>
      <c r="C53" s="21"/>
      <c r="D53" s="26"/>
      <c r="E53" s="964" t="s">
        <v>3969</v>
      </c>
      <c r="F53" s="24"/>
      <c r="H53" s="19"/>
    </row>
    <row r="54" spans="2:8">
      <c r="B54" s="866"/>
      <c r="C54" s="21"/>
      <c r="D54" s="26"/>
      <c r="E54" s="965" t="s">
        <v>3970</v>
      </c>
      <c r="F54" s="24"/>
      <c r="H54" s="19"/>
    </row>
    <row r="55" spans="2:8">
      <c r="B55" s="866"/>
      <c r="C55" s="21"/>
      <c r="D55" s="26"/>
      <c r="E55" s="964" t="s">
        <v>3971</v>
      </c>
      <c r="F55" s="24"/>
      <c r="H55" s="19"/>
    </row>
    <row r="56" spans="2:8">
      <c r="B56" s="866"/>
      <c r="C56" s="21"/>
      <c r="D56" s="26"/>
      <c r="E56" s="964" t="s">
        <v>3972</v>
      </c>
      <c r="F56" s="24"/>
      <c r="H56" s="19"/>
    </row>
    <row r="57" spans="2:8">
      <c r="B57" s="866"/>
      <c r="C57" s="21"/>
      <c r="D57" s="26"/>
      <c r="E57" s="964" t="s">
        <v>3973</v>
      </c>
      <c r="F57" s="24"/>
      <c r="H57" s="19"/>
    </row>
    <row r="58" spans="2:8">
      <c r="B58" s="866"/>
      <c r="C58" s="21"/>
      <c r="D58" s="26"/>
      <c r="E58" s="964" t="s">
        <v>4054</v>
      </c>
      <c r="F58" s="24"/>
      <c r="H58" s="19"/>
    </row>
    <row r="59" spans="2:8">
      <c r="B59" s="20"/>
      <c r="C59" s="21"/>
      <c r="E59" s="67"/>
      <c r="F59" s="24"/>
      <c r="H59" s="19"/>
    </row>
    <row r="60" spans="2:8">
      <c r="B60" s="20"/>
      <c r="C60" s="21"/>
      <c r="E60" s="19"/>
      <c r="F60" s="24"/>
      <c r="H60" s="19"/>
    </row>
    <row r="61" spans="2:8">
      <c r="B61" s="20"/>
      <c r="C61" s="21"/>
      <c r="D61" s="26" t="s">
        <v>502</v>
      </c>
      <c r="F61" s="24"/>
    </row>
    <row r="62" spans="2:8">
      <c r="B62" s="20"/>
      <c r="C62" s="21"/>
      <c r="D62" s="26"/>
      <c r="F62" s="24"/>
    </row>
    <row r="63" spans="2:8">
      <c r="B63" s="51"/>
      <c r="C63" s="49"/>
      <c r="D63" s="23"/>
      <c r="E63" s="7"/>
      <c r="F63" s="24"/>
    </row>
    <row r="64" spans="2:8">
      <c r="B64" s="51"/>
      <c r="C64" s="49"/>
      <c r="D64" s="23"/>
      <c r="F64" s="24"/>
    </row>
    <row r="65" spans="2:6">
      <c r="B65" s="51"/>
      <c r="C65" s="49"/>
      <c r="D65" s="23"/>
      <c r="F65" s="24"/>
    </row>
    <row r="66" spans="2:6">
      <c r="B66" s="52"/>
      <c r="C66" s="50"/>
      <c r="D66" s="27"/>
      <c r="E66" s="8"/>
      <c r="F66" s="28"/>
    </row>
    <row r="68" spans="2:6">
      <c r="E68" s="19"/>
    </row>
    <row r="69" spans="2:6">
      <c r="E69" s="19"/>
    </row>
    <row r="70" spans="2:6">
      <c r="E70" s="19"/>
    </row>
    <row r="71" spans="2:6">
      <c r="E71" s="19"/>
    </row>
    <row r="72" spans="2:6">
      <c r="E72" s="19"/>
    </row>
    <row r="73" spans="2:6">
      <c r="E73" s="19"/>
    </row>
    <row r="74" spans="2:6">
      <c r="E74" s="19"/>
    </row>
    <row r="75" spans="2:6">
      <c r="E75" s="19"/>
    </row>
    <row r="76" spans="2:6">
      <c r="E76" s="19"/>
    </row>
    <row r="77" spans="2:6">
      <c r="E77" s="19"/>
    </row>
    <row r="78" spans="2:6">
      <c r="E7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O171"/>
  <sheetViews>
    <sheetView workbookViewId="0">
      <selection activeCell="E20" sqref="E20"/>
    </sheetView>
  </sheetViews>
  <sheetFormatPr defaultRowHeight="16.5"/>
  <cols>
    <col min="1" max="3" width="4.5" customWidth="1"/>
    <col min="4" max="6" width="21.625" customWidth="1"/>
    <col min="7" max="7" width="19.875" customWidth="1"/>
    <col min="8" max="8" width="21.625" customWidth="1"/>
    <col min="9" max="9" width="23.875" customWidth="1"/>
    <col min="13" max="13" width="15.625" customWidth="1"/>
  </cols>
  <sheetData>
    <row r="4" spans="1:9">
      <c r="B4">
        <v>1</v>
      </c>
      <c r="C4" t="s">
        <v>3724</v>
      </c>
      <c r="D4" s="10"/>
      <c r="E4" s="565"/>
    </row>
    <row r="5" spans="1:9">
      <c r="A5" s="1"/>
      <c r="B5" s="1"/>
      <c r="C5" s="1"/>
      <c r="D5" t="s">
        <v>3725</v>
      </c>
    </row>
    <row r="6" spans="1:9">
      <c r="D6" t="s">
        <v>3726</v>
      </c>
    </row>
    <row r="8" spans="1:9">
      <c r="B8">
        <v>2</v>
      </c>
      <c r="C8" t="s">
        <v>3643</v>
      </c>
    </row>
    <row r="9" spans="1:9">
      <c r="D9" t="s">
        <v>3641</v>
      </c>
    </row>
    <row r="10" spans="1:9">
      <c r="D10" s="760" t="s">
        <v>3613</v>
      </c>
      <c r="E10" s="760" t="s">
        <v>3617</v>
      </c>
      <c r="F10" s="760" t="s">
        <v>3615</v>
      </c>
      <c r="G10" s="760" t="s">
        <v>3614</v>
      </c>
      <c r="H10" s="760" t="s">
        <v>3616</v>
      </c>
      <c r="I10" s="760" t="s">
        <v>3618</v>
      </c>
    </row>
    <row r="11" spans="1:9" ht="16.5" customHeight="1">
      <c r="D11" s="761">
        <v>2</v>
      </c>
      <c r="E11" s="767" t="s">
        <v>3789</v>
      </c>
      <c r="F11" s="766" t="s">
        <v>3620</v>
      </c>
      <c r="G11" s="766" t="s">
        <v>3619</v>
      </c>
      <c r="H11" s="764" t="s">
        <v>3788</v>
      </c>
      <c r="I11" s="767" t="s">
        <v>3637</v>
      </c>
    </row>
    <row r="12" spans="1:9">
      <c r="D12" s="761">
        <v>3</v>
      </c>
      <c r="E12" s="767" t="s">
        <v>3632</v>
      </c>
      <c r="F12" s="764" t="s">
        <v>3634</v>
      </c>
      <c r="G12" s="766" t="s">
        <v>3621</v>
      </c>
      <c r="H12" s="766" t="s">
        <v>3622</v>
      </c>
      <c r="I12" s="767" t="s">
        <v>3638</v>
      </c>
    </row>
    <row r="13" spans="1:9" ht="16.5" customHeight="1">
      <c r="D13" s="761">
        <v>5</v>
      </c>
      <c r="E13" s="767" t="s">
        <v>3633</v>
      </c>
      <c r="F13" s="764" t="s">
        <v>3635</v>
      </c>
      <c r="G13" s="766" t="s">
        <v>3623</v>
      </c>
      <c r="H13" s="764" t="s">
        <v>3636</v>
      </c>
      <c r="I13" s="767" t="s">
        <v>3790</v>
      </c>
    </row>
    <row r="14" spans="1:9">
      <c r="D14" t="s">
        <v>3642</v>
      </c>
    </row>
    <row r="15" spans="1:9">
      <c r="D15" s="760" t="s">
        <v>3613</v>
      </c>
      <c r="E15" s="760" t="s">
        <v>3617</v>
      </c>
      <c r="F15" s="760" t="s">
        <v>3615</v>
      </c>
      <c r="G15" s="760" t="s">
        <v>3614</v>
      </c>
      <c r="H15" s="760" t="s">
        <v>3616</v>
      </c>
      <c r="I15" s="760" t="s">
        <v>3618</v>
      </c>
    </row>
    <row r="16" spans="1:9">
      <c r="D16" s="761">
        <v>2</v>
      </c>
      <c r="E16" s="765" t="s">
        <v>3625</v>
      </c>
      <c r="F16" s="762" t="s">
        <v>3620</v>
      </c>
      <c r="G16" s="762" t="s">
        <v>3619</v>
      </c>
      <c r="H16" s="763" t="s">
        <v>3624</v>
      </c>
      <c r="I16" s="765" t="s">
        <v>3626</v>
      </c>
    </row>
    <row r="17" spans="2:9">
      <c r="D17" s="761">
        <v>3</v>
      </c>
      <c r="E17" s="765" t="s">
        <v>3627</v>
      </c>
      <c r="F17" s="768" t="s">
        <v>3639</v>
      </c>
      <c r="G17" s="762" t="s">
        <v>3621</v>
      </c>
      <c r="H17" s="762" t="s">
        <v>3622</v>
      </c>
      <c r="I17" s="765" t="s">
        <v>3628</v>
      </c>
    </row>
    <row r="18" spans="2:9">
      <c r="D18" s="761">
        <v>5</v>
      </c>
      <c r="E18" s="765" t="s">
        <v>3630</v>
      </c>
      <c r="F18" s="768" t="s">
        <v>3640</v>
      </c>
      <c r="G18" s="762" t="s">
        <v>3623</v>
      </c>
      <c r="H18" s="763" t="s">
        <v>3629</v>
      </c>
      <c r="I18" s="765" t="s">
        <v>3631</v>
      </c>
    </row>
    <row r="20" spans="2:9">
      <c r="B20">
        <v>3</v>
      </c>
      <c r="C20" t="s">
        <v>3679</v>
      </c>
    </row>
    <row r="21" spans="2:9">
      <c r="D21" s="769" t="s">
        <v>3644</v>
      </c>
      <c r="E21" s="769" t="s">
        <v>3645</v>
      </c>
      <c r="F21" s="769" t="s">
        <v>3646</v>
      </c>
      <c r="G21" s="769" t="s">
        <v>3688</v>
      </c>
      <c r="H21" s="769" t="s">
        <v>3689</v>
      </c>
    </row>
    <row r="22" spans="2:9">
      <c r="D22" s="772" t="s">
        <v>3680</v>
      </c>
      <c r="E22" s="772" t="s">
        <v>3684</v>
      </c>
      <c r="F22" s="773" t="s">
        <v>3647</v>
      </c>
      <c r="G22" s="773" t="s">
        <v>3691</v>
      </c>
      <c r="H22" s="773">
        <v>500</v>
      </c>
    </row>
    <row r="23" spans="2:9">
      <c r="D23" s="772" t="s">
        <v>3680</v>
      </c>
      <c r="E23" s="772" t="s">
        <v>3685</v>
      </c>
      <c r="F23" s="773" t="s">
        <v>3649</v>
      </c>
      <c r="G23" s="773" t="s">
        <v>3690</v>
      </c>
      <c r="H23" s="773">
        <v>500</v>
      </c>
    </row>
    <row r="24" spans="2:9">
      <c r="D24" s="772" t="s">
        <v>3680</v>
      </c>
      <c r="E24" s="772" t="s">
        <v>3687</v>
      </c>
      <c r="F24" s="773" t="s">
        <v>3651</v>
      </c>
      <c r="G24" s="773" t="s">
        <v>3690</v>
      </c>
      <c r="H24" s="773">
        <v>500</v>
      </c>
    </row>
    <row r="25" spans="2:9">
      <c r="D25" s="772" t="s">
        <v>3680</v>
      </c>
      <c r="E25" s="772" t="s">
        <v>3686</v>
      </c>
      <c r="F25" s="773" t="s">
        <v>3653</v>
      </c>
      <c r="G25" s="773" t="s">
        <v>3690</v>
      </c>
      <c r="H25" s="773">
        <v>500</v>
      </c>
    </row>
    <row r="26" spans="2:9">
      <c r="D26" s="770" t="s">
        <v>3680</v>
      </c>
      <c r="E26" s="770" t="s">
        <v>3684</v>
      </c>
      <c r="F26" s="771" t="s">
        <v>3648</v>
      </c>
      <c r="G26" s="771" t="s">
        <v>3692</v>
      </c>
      <c r="H26" s="771">
        <v>300</v>
      </c>
    </row>
    <row r="27" spans="2:9">
      <c r="D27" s="770" t="s">
        <v>3680</v>
      </c>
      <c r="E27" s="770" t="s">
        <v>3685</v>
      </c>
      <c r="F27" s="771" t="s">
        <v>3650</v>
      </c>
      <c r="G27" s="771" t="s">
        <v>3692</v>
      </c>
      <c r="H27" s="771">
        <v>300</v>
      </c>
    </row>
    <row r="28" spans="2:9">
      <c r="D28" s="770" t="s">
        <v>3680</v>
      </c>
      <c r="E28" s="770" t="s">
        <v>3687</v>
      </c>
      <c r="F28" s="771" t="s">
        <v>3652</v>
      </c>
      <c r="G28" s="771" t="s">
        <v>3692</v>
      </c>
      <c r="H28" s="771">
        <v>300</v>
      </c>
    </row>
    <row r="29" spans="2:9">
      <c r="D29" s="770" t="s">
        <v>3680</v>
      </c>
      <c r="E29" s="770" t="s">
        <v>3686</v>
      </c>
      <c r="F29" s="771" t="s">
        <v>3654</v>
      </c>
      <c r="G29" s="771" t="s">
        <v>3692</v>
      </c>
      <c r="H29" s="771">
        <v>300</v>
      </c>
    </row>
    <row r="30" spans="2:9">
      <c r="D30" s="778" t="s">
        <v>3681</v>
      </c>
      <c r="E30" s="778" t="s">
        <v>3684</v>
      </c>
      <c r="F30" s="779" t="s">
        <v>3655</v>
      </c>
      <c r="G30" s="779" t="s">
        <v>3690</v>
      </c>
      <c r="H30" s="779">
        <v>500</v>
      </c>
    </row>
    <row r="31" spans="2:9">
      <c r="D31" s="778" t="s">
        <v>3681</v>
      </c>
      <c r="E31" s="778" t="s">
        <v>3685</v>
      </c>
      <c r="F31" s="779" t="s">
        <v>3657</v>
      </c>
      <c r="G31" s="779" t="s">
        <v>3690</v>
      </c>
      <c r="H31" s="779">
        <v>500</v>
      </c>
    </row>
    <row r="32" spans="2:9">
      <c r="D32" s="778" t="s">
        <v>3681</v>
      </c>
      <c r="E32" s="778" t="s">
        <v>3687</v>
      </c>
      <c r="F32" s="779" t="s">
        <v>3659</v>
      </c>
      <c r="G32" s="779" t="s">
        <v>3690</v>
      </c>
      <c r="H32" s="779">
        <v>500</v>
      </c>
    </row>
    <row r="33" spans="4:8">
      <c r="D33" s="782" t="s">
        <v>3681</v>
      </c>
      <c r="E33" s="782" t="s">
        <v>3686</v>
      </c>
      <c r="F33" s="783" t="s">
        <v>3661</v>
      </c>
      <c r="G33" s="783" t="s">
        <v>3690</v>
      </c>
      <c r="H33" s="783">
        <v>500</v>
      </c>
    </row>
    <row r="34" spans="4:8">
      <c r="D34" s="782" t="s">
        <v>3681</v>
      </c>
      <c r="E34" s="782" t="s">
        <v>3684</v>
      </c>
      <c r="F34" s="783" t="s">
        <v>3656</v>
      </c>
      <c r="G34" s="783" t="s">
        <v>639</v>
      </c>
      <c r="H34" s="783">
        <v>300</v>
      </c>
    </row>
    <row r="35" spans="4:8">
      <c r="D35" s="782" t="s">
        <v>3681</v>
      </c>
      <c r="E35" s="782" t="s">
        <v>3685</v>
      </c>
      <c r="F35" s="783" t="s">
        <v>3658</v>
      </c>
      <c r="G35" s="783" t="s">
        <v>639</v>
      </c>
      <c r="H35" s="783">
        <v>300</v>
      </c>
    </row>
    <row r="36" spans="4:8">
      <c r="D36" s="782" t="s">
        <v>3681</v>
      </c>
      <c r="E36" s="782" t="s">
        <v>3687</v>
      </c>
      <c r="F36" s="783" t="s">
        <v>3660</v>
      </c>
      <c r="G36" s="783" t="s">
        <v>639</v>
      </c>
      <c r="H36" s="783">
        <v>300</v>
      </c>
    </row>
    <row r="37" spans="4:8">
      <c r="D37" s="782" t="s">
        <v>3681</v>
      </c>
      <c r="E37" s="782" t="s">
        <v>3686</v>
      </c>
      <c r="F37" s="783" t="s">
        <v>3662</v>
      </c>
      <c r="G37" s="783" t="s">
        <v>639</v>
      </c>
      <c r="H37" s="783">
        <v>300</v>
      </c>
    </row>
    <row r="38" spans="4:8">
      <c r="D38" s="774" t="s">
        <v>3682</v>
      </c>
      <c r="E38" s="774" t="s">
        <v>3684</v>
      </c>
      <c r="F38" s="775" t="s">
        <v>3663</v>
      </c>
      <c r="G38" s="775" t="s">
        <v>3690</v>
      </c>
      <c r="H38" s="775">
        <v>500</v>
      </c>
    </row>
    <row r="39" spans="4:8">
      <c r="D39" s="774" t="s">
        <v>3682</v>
      </c>
      <c r="E39" s="774" t="s">
        <v>3685</v>
      </c>
      <c r="F39" s="775" t="s">
        <v>3665</v>
      </c>
      <c r="G39" s="775" t="s">
        <v>3690</v>
      </c>
      <c r="H39" s="775">
        <v>500</v>
      </c>
    </row>
    <row r="40" spans="4:8">
      <c r="D40" s="774" t="s">
        <v>3682</v>
      </c>
      <c r="E40" s="774" t="s">
        <v>3687</v>
      </c>
      <c r="F40" s="775" t="s">
        <v>3667</v>
      </c>
      <c r="G40" s="775" t="s">
        <v>3690</v>
      </c>
      <c r="H40" s="775">
        <v>500</v>
      </c>
    </row>
    <row r="41" spans="4:8">
      <c r="D41" s="774" t="s">
        <v>3682</v>
      </c>
      <c r="E41" s="774" t="s">
        <v>3686</v>
      </c>
      <c r="F41" s="775" t="s">
        <v>3669</v>
      </c>
      <c r="G41" s="775" t="s">
        <v>3690</v>
      </c>
      <c r="H41" s="775">
        <v>500</v>
      </c>
    </row>
    <row r="42" spans="4:8">
      <c r="D42" s="780" t="s">
        <v>3682</v>
      </c>
      <c r="E42" s="780" t="s">
        <v>3684</v>
      </c>
      <c r="F42" s="781" t="s">
        <v>3664</v>
      </c>
      <c r="G42" s="781" t="s">
        <v>639</v>
      </c>
      <c r="H42" s="781">
        <v>300</v>
      </c>
    </row>
    <row r="43" spans="4:8">
      <c r="D43" s="780" t="s">
        <v>3682</v>
      </c>
      <c r="E43" s="780" t="s">
        <v>3685</v>
      </c>
      <c r="F43" s="781" t="s">
        <v>3666</v>
      </c>
      <c r="G43" s="781" t="s">
        <v>639</v>
      </c>
      <c r="H43" s="781">
        <v>300</v>
      </c>
    </row>
    <row r="44" spans="4:8">
      <c r="D44" s="780" t="s">
        <v>3682</v>
      </c>
      <c r="E44" s="780" t="s">
        <v>3687</v>
      </c>
      <c r="F44" s="781" t="s">
        <v>3668</v>
      </c>
      <c r="G44" s="781" t="s">
        <v>639</v>
      </c>
      <c r="H44" s="781">
        <v>300</v>
      </c>
    </row>
    <row r="45" spans="4:8">
      <c r="D45" s="780" t="s">
        <v>3682</v>
      </c>
      <c r="E45" s="780" t="s">
        <v>3686</v>
      </c>
      <c r="F45" s="781" t="s">
        <v>3670</v>
      </c>
      <c r="G45" s="781" t="s">
        <v>639</v>
      </c>
      <c r="H45" s="781">
        <v>300</v>
      </c>
    </row>
    <row r="46" spans="4:8">
      <c r="D46" s="776" t="s">
        <v>3683</v>
      </c>
      <c r="E46" s="776" t="s">
        <v>3684</v>
      </c>
      <c r="F46" s="777" t="s">
        <v>3671</v>
      </c>
      <c r="G46" s="777" t="s">
        <v>3690</v>
      </c>
      <c r="H46" s="777">
        <v>500</v>
      </c>
    </row>
    <row r="47" spans="4:8">
      <c r="D47" s="776" t="s">
        <v>3683</v>
      </c>
      <c r="E47" s="776" t="s">
        <v>3685</v>
      </c>
      <c r="F47" s="777" t="s">
        <v>3673</v>
      </c>
      <c r="G47" s="777" t="s">
        <v>3690</v>
      </c>
      <c r="H47" s="777">
        <v>500</v>
      </c>
    </row>
    <row r="48" spans="4:8">
      <c r="D48" s="776" t="s">
        <v>3683</v>
      </c>
      <c r="E48" s="776" t="s">
        <v>3687</v>
      </c>
      <c r="F48" s="777" t="s">
        <v>3675</v>
      </c>
      <c r="G48" s="777" t="s">
        <v>3690</v>
      </c>
      <c r="H48" s="777">
        <v>500</v>
      </c>
    </row>
    <row r="49" spans="3:8">
      <c r="D49" s="776" t="s">
        <v>3683</v>
      </c>
      <c r="E49" s="776" t="s">
        <v>3686</v>
      </c>
      <c r="F49" s="777" t="s">
        <v>3677</v>
      </c>
      <c r="G49" s="777" t="s">
        <v>3690</v>
      </c>
      <c r="H49" s="777">
        <v>500</v>
      </c>
    </row>
    <row r="50" spans="3:8">
      <c r="D50" s="784" t="s">
        <v>3683</v>
      </c>
      <c r="E50" s="784" t="s">
        <v>3684</v>
      </c>
      <c r="F50" s="785" t="s">
        <v>3672</v>
      </c>
      <c r="G50" s="785" t="s">
        <v>639</v>
      </c>
      <c r="H50" s="785">
        <v>300</v>
      </c>
    </row>
    <row r="51" spans="3:8">
      <c r="D51" s="784" t="s">
        <v>3683</v>
      </c>
      <c r="E51" s="784" t="s">
        <v>3685</v>
      </c>
      <c r="F51" s="785" t="s">
        <v>3674</v>
      </c>
      <c r="G51" s="785" t="s">
        <v>639</v>
      </c>
      <c r="H51" s="785">
        <v>300</v>
      </c>
    </row>
    <row r="52" spans="3:8">
      <c r="D52" s="784" t="s">
        <v>3683</v>
      </c>
      <c r="E52" s="784" t="s">
        <v>3687</v>
      </c>
      <c r="F52" s="785" t="s">
        <v>3676</v>
      </c>
      <c r="G52" s="785" t="s">
        <v>639</v>
      </c>
      <c r="H52" s="785">
        <v>300</v>
      </c>
    </row>
    <row r="53" spans="3:8">
      <c r="D53" s="784" t="s">
        <v>3683</v>
      </c>
      <c r="E53" s="784" t="s">
        <v>3686</v>
      </c>
      <c r="F53" s="785" t="s">
        <v>3678</v>
      </c>
      <c r="G53" s="785" t="s">
        <v>639</v>
      </c>
      <c r="H53" s="785">
        <v>300</v>
      </c>
    </row>
    <row r="57" spans="3:8">
      <c r="C57">
        <v>4</v>
      </c>
      <c r="D57" t="s">
        <v>3735</v>
      </c>
    </row>
    <row r="58" spans="3:8">
      <c r="D58" s="797" t="s">
        <v>3730</v>
      </c>
      <c r="E58" s="797" t="s">
        <v>3731</v>
      </c>
      <c r="F58" s="797" t="s">
        <v>3732</v>
      </c>
      <c r="G58" s="797" t="s">
        <v>3733</v>
      </c>
      <c r="H58" s="797" t="s">
        <v>3734</v>
      </c>
    </row>
    <row r="59" spans="3:8">
      <c r="D59" s="2059" t="s">
        <v>3568</v>
      </c>
      <c r="E59" s="2061">
        <v>160006001</v>
      </c>
      <c r="F59" s="798">
        <v>160006000</v>
      </c>
      <c r="G59" s="798">
        <v>70</v>
      </c>
      <c r="H59" s="799" t="s">
        <v>3567</v>
      </c>
    </row>
    <row r="60" spans="3:8">
      <c r="D60" s="2060"/>
      <c r="E60" s="2062"/>
      <c r="F60" s="800">
        <v>160006009</v>
      </c>
      <c r="G60" s="801">
        <v>7</v>
      </c>
      <c r="H60" s="802" t="s">
        <v>3576</v>
      </c>
    </row>
    <row r="61" spans="3:8">
      <c r="D61" s="2063" t="s">
        <v>3569</v>
      </c>
      <c r="E61" s="2065">
        <v>160006002</v>
      </c>
      <c r="F61" s="803">
        <v>160006000</v>
      </c>
      <c r="G61" s="803">
        <v>30</v>
      </c>
      <c r="H61" s="804" t="s">
        <v>3567</v>
      </c>
    </row>
    <row r="62" spans="3:8">
      <c r="D62" s="2064"/>
      <c r="E62" s="2062"/>
      <c r="F62" s="805">
        <v>160006010</v>
      </c>
      <c r="G62" s="803">
        <v>3</v>
      </c>
      <c r="H62" s="802" t="s">
        <v>3577</v>
      </c>
    </row>
    <row r="63" spans="3:8">
      <c r="D63" s="2066" t="s">
        <v>3570</v>
      </c>
      <c r="E63" s="2065">
        <v>160006003</v>
      </c>
      <c r="F63" s="801">
        <v>160006000</v>
      </c>
      <c r="G63" s="801">
        <v>50</v>
      </c>
      <c r="H63" s="804" t="s">
        <v>3567</v>
      </c>
    </row>
    <row r="64" spans="3:8">
      <c r="D64" s="2060"/>
      <c r="E64" s="2062"/>
      <c r="F64" s="800">
        <v>160006011</v>
      </c>
      <c r="G64" s="801">
        <v>5</v>
      </c>
      <c r="H64" s="802" t="s">
        <v>3578</v>
      </c>
    </row>
    <row r="65" spans="4:8">
      <c r="D65" s="2063" t="s">
        <v>3571</v>
      </c>
      <c r="E65" s="2065">
        <v>160006004</v>
      </c>
      <c r="F65" s="803">
        <v>160006000</v>
      </c>
      <c r="G65" s="803">
        <v>50</v>
      </c>
      <c r="H65" s="804" t="s">
        <v>3567</v>
      </c>
    </row>
    <row r="66" spans="4:8">
      <c r="D66" s="2064"/>
      <c r="E66" s="2062"/>
      <c r="F66" s="805">
        <v>160006012</v>
      </c>
      <c r="G66" s="803">
        <v>5</v>
      </c>
      <c r="H66" s="802" t="s">
        <v>3579</v>
      </c>
    </row>
    <row r="67" spans="4:8">
      <c r="D67" s="2066" t="s">
        <v>3572</v>
      </c>
      <c r="E67" s="2065">
        <v>160006005</v>
      </c>
      <c r="F67" s="801">
        <v>160006000</v>
      </c>
      <c r="G67" s="801">
        <v>30</v>
      </c>
      <c r="H67" s="804" t="s">
        <v>3567</v>
      </c>
    </row>
    <row r="68" spans="4:8">
      <c r="D68" s="2060"/>
      <c r="E68" s="2062"/>
      <c r="F68" s="800">
        <v>160006013</v>
      </c>
      <c r="G68" s="801">
        <v>3</v>
      </c>
      <c r="H68" s="802" t="s">
        <v>3580</v>
      </c>
    </row>
    <row r="69" spans="4:8">
      <c r="D69" s="2063" t="s">
        <v>3573</v>
      </c>
      <c r="E69" s="2065">
        <v>160006006</v>
      </c>
      <c r="F69" s="803">
        <v>160006000</v>
      </c>
      <c r="G69" s="803">
        <v>30</v>
      </c>
      <c r="H69" s="804" t="s">
        <v>3567</v>
      </c>
    </row>
    <row r="70" spans="4:8">
      <c r="D70" s="2064"/>
      <c r="E70" s="2062"/>
      <c r="F70" s="805">
        <v>160006014</v>
      </c>
      <c r="G70" s="803">
        <v>3</v>
      </c>
      <c r="H70" s="802" t="s">
        <v>3581</v>
      </c>
    </row>
    <row r="71" spans="4:8">
      <c r="D71" s="2066" t="s">
        <v>3574</v>
      </c>
      <c r="E71" s="2065">
        <v>160006007</v>
      </c>
      <c r="F71" s="801">
        <v>160006000</v>
      </c>
      <c r="G71" s="801">
        <v>50</v>
      </c>
      <c r="H71" s="804" t="s">
        <v>3567</v>
      </c>
    </row>
    <row r="72" spans="4:8">
      <c r="D72" s="2060"/>
      <c r="E72" s="2062"/>
      <c r="F72" s="800">
        <v>160006015</v>
      </c>
      <c r="G72" s="801">
        <v>5</v>
      </c>
      <c r="H72" s="802" t="s">
        <v>3582</v>
      </c>
    </row>
    <row r="73" spans="4:8">
      <c r="D73" s="2063" t="s">
        <v>3575</v>
      </c>
      <c r="E73" s="2065">
        <v>160006008</v>
      </c>
      <c r="F73" s="803">
        <v>160006000</v>
      </c>
      <c r="G73" s="803">
        <v>50</v>
      </c>
      <c r="H73" s="804" t="s">
        <v>3567</v>
      </c>
    </row>
    <row r="74" spans="4:8">
      <c r="D74" s="2064"/>
      <c r="E74" s="2062"/>
      <c r="F74" s="805">
        <v>160006016</v>
      </c>
      <c r="G74" s="803">
        <v>5</v>
      </c>
      <c r="H74" s="802" t="s">
        <v>3583</v>
      </c>
    </row>
    <row r="97" spans="3:6">
      <c r="C97" t="s">
        <v>3794</v>
      </c>
    </row>
    <row r="98" spans="3:6">
      <c r="D98" s="867"/>
      <c r="E98" s="868" t="s">
        <v>1051</v>
      </c>
      <c r="F98" s="868" t="s">
        <v>6</v>
      </c>
    </row>
    <row r="99" spans="3:6">
      <c r="D99" s="869" t="s">
        <v>21</v>
      </c>
      <c r="E99" s="870">
        <v>121.13</v>
      </c>
      <c r="F99" s="871">
        <v>101.06</v>
      </c>
    </row>
    <row r="100" spans="3:6">
      <c r="D100" s="869" t="s">
        <v>22</v>
      </c>
      <c r="E100" s="870">
        <v>122</v>
      </c>
      <c r="F100" s="871">
        <v>101.35</v>
      </c>
    </row>
    <row r="101" spans="3:6">
      <c r="D101" s="869" t="s">
        <v>23</v>
      </c>
      <c r="E101" s="870">
        <v>125</v>
      </c>
      <c r="F101" s="871">
        <v>101.68</v>
      </c>
    </row>
    <row r="102" spans="3:6">
      <c r="D102" s="869" t="s">
        <v>24</v>
      </c>
      <c r="E102" s="870">
        <v>129</v>
      </c>
      <c r="F102" s="871">
        <v>102.05</v>
      </c>
    </row>
    <row r="103" spans="3:6">
      <c r="D103" s="869" t="s">
        <v>25</v>
      </c>
      <c r="E103" s="870">
        <v>133</v>
      </c>
      <c r="F103" s="871">
        <v>102.45</v>
      </c>
    </row>
    <row r="104" spans="3:6">
      <c r="D104" s="869" t="s">
        <v>26</v>
      </c>
      <c r="E104" s="870">
        <v>137</v>
      </c>
      <c r="F104" s="871">
        <v>102.89</v>
      </c>
    </row>
    <row r="105" spans="3:6">
      <c r="D105" s="869" t="s">
        <v>27</v>
      </c>
      <c r="E105" s="870">
        <v>142</v>
      </c>
      <c r="F105" s="871">
        <v>103.36</v>
      </c>
    </row>
    <row r="106" spans="3:6">
      <c r="D106" s="869" t="s">
        <v>28</v>
      </c>
      <c r="E106" s="870">
        <v>146</v>
      </c>
      <c r="F106" s="871">
        <v>103.87</v>
      </c>
    </row>
    <row r="107" spans="3:6">
      <c r="D107" s="869" t="s">
        <v>29</v>
      </c>
      <c r="E107" s="870">
        <v>151</v>
      </c>
      <c r="F107" s="871">
        <v>104.42</v>
      </c>
    </row>
    <row r="108" spans="3:6">
      <c r="D108" s="869" t="s">
        <v>30</v>
      </c>
      <c r="E108" s="870">
        <v>156</v>
      </c>
      <c r="F108" s="871">
        <v>105</v>
      </c>
    </row>
    <row r="109" spans="3:6">
      <c r="D109" s="869" t="s">
        <v>31</v>
      </c>
      <c r="E109" s="870">
        <v>162</v>
      </c>
      <c r="F109" s="871">
        <v>105.62</v>
      </c>
    </row>
    <row r="110" spans="3:6">
      <c r="D110" s="869" t="s">
        <v>32</v>
      </c>
      <c r="E110" s="870">
        <v>168</v>
      </c>
      <c r="F110" s="871">
        <v>106.27</v>
      </c>
    </row>
    <row r="111" spans="3:6">
      <c r="D111" s="869" t="s">
        <v>33</v>
      </c>
      <c r="E111" s="870">
        <v>174</v>
      </c>
      <c r="F111" s="871">
        <v>106.96</v>
      </c>
    </row>
    <row r="112" spans="3:6">
      <c r="D112" s="869" t="s">
        <v>34</v>
      </c>
      <c r="E112" s="870">
        <v>180</v>
      </c>
      <c r="F112" s="871">
        <v>107.69</v>
      </c>
    </row>
    <row r="113" spans="4:6">
      <c r="D113" s="869" t="s">
        <v>35</v>
      </c>
      <c r="E113" s="870">
        <v>186</v>
      </c>
      <c r="F113" s="871">
        <v>108.45</v>
      </c>
    </row>
    <row r="114" spans="4:6">
      <c r="D114" s="869" t="s">
        <v>36</v>
      </c>
      <c r="E114" s="870">
        <v>193</v>
      </c>
      <c r="F114" s="871">
        <v>109.25</v>
      </c>
    </row>
    <row r="115" spans="4:6">
      <c r="D115" s="869" t="s">
        <v>37</v>
      </c>
      <c r="E115" s="870">
        <v>200</v>
      </c>
      <c r="F115" s="871">
        <v>110.08</v>
      </c>
    </row>
    <row r="116" spans="4:6">
      <c r="D116" s="869" t="s">
        <v>38</v>
      </c>
      <c r="E116" s="870">
        <v>207</v>
      </c>
      <c r="F116" s="871">
        <v>110.95</v>
      </c>
    </row>
    <row r="117" spans="4:6">
      <c r="D117" s="869" t="s">
        <v>39</v>
      </c>
      <c r="E117" s="870">
        <v>215</v>
      </c>
      <c r="F117" s="871">
        <v>111.86</v>
      </c>
    </row>
    <row r="118" spans="4:6">
      <c r="D118" s="869" t="s">
        <v>40</v>
      </c>
      <c r="E118" s="870">
        <v>222</v>
      </c>
      <c r="F118" s="871">
        <v>112.8</v>
      </c>
    </row>
    <row r="119" spans="4:6">
      <c r="D119" s="869" t="s">
        <v>41</v>
      </c>
      <c r="E119" s="870">
        <v>230</v>
      </c>
      <c r="F119" s="871">
        <v>126.9</v>
      </c>
    </row>
    <row r="120" spans="4:6">
      <c r="D120" s="869" t="s">
        <v>42</v>
      </c>
      <c r="E120" s="870">
        <v>268</v>
      </c>
      <c r="F120" s="871">
        <v>128.22</v>
      </c>
    </row>
    <row r="121" spans="4:6">
      <c r="D121" s="869" t="s">
        <v>43</v>
      </c>
      <c r="E121" s="870">
        <v>280</v>
      </c>
      <c r="F121" s="871">
        <v>129.58000000000001</v>
      </c>
    </row>
    <row r="122" spans="4:6">
      <c r="D122" s="869" t="s">
        <v>44</v>
      </c>
      <c r="E122" s="870">
        <v>293</v>
      </c>
      <c r="F122" s="871">
        <v>130.97999999999999</v>
      </c>
    </row>
    <row r="123" spans="4:6">
      <c r="D123" s="869" t="s">
        <v>45</v>
      </c>
      <c r="E123" s="870">
        <v>306</v>
      </c>
      <c r="F123" s="871">
        <v>132.4</v>
      </c>
    </row>
    <row r="124" spans="4:6">
      <c r="D124" s="869" t="s">
        <v>46</v>
      </c>
      <c r="E124" s="870">
        <v>320</v>
      </c>
      <c r="F124" s="871">
        <v>133.86000000000001</v>
      </c>
    </row>
    <row r="125" spans="4:6">
      <c r="D125" s="869" t="s">
        <v>47</v>
      </c>
      <c r="E125" s="870">
        <v>334</v>
      </c>
      <c r="F125" s="871">
        <v>135.34</v>
      </c>
    </row>
    <row r="126" spans="4:6">
      <c r="D126" s="869" t="s">
        <v>48</v>
      </c>
      <c r="E126" s="870">
        <v>348</v>
      </c>
      <c r="F126" s="871">
        <v>136.86000000000001</v>
      </c>
    </row>
    <row r="127" spans="4:6">
      <c r="D127" s="869" t="s">
        <v>49</v>
      </c>
      <c r="E127" s="870">
        <v>363</v>
      </c>
      <c r="F127" s="871">
        <v>138.41999999999999</v>
      </c>
    </row>
    <row r="128" spans="4:6">
      <c r="D128" s="869" t="s">
        <v>50</v>
      </c>
      <c r="E128" s="870">
        <v>379</v>
      </c>
      <c r="F128" s="871">
        <v>140</v>
      </c>
    </row>
    <row r="129" spans="4:6">
      <c r="D129" s="869" t="s">
        <v>51</v>
      </c>
      <c r="E129" s="870">
        <v>395</v>
      </c>
      <c r="F129" s="871">
        <v>141.62</v>
      </c>
    </row>
    <row r="130" spans="4:6">
      <c r="D130" s="869" t="s">
        <v>52</v>
      </c>
      <c r="E130" s="870">
        <v>411</v>
      </c>
      <c r="F130" s="871">
        <v>143.26</v>
      </c>
    </row>
    <row r="131" spans="4:6">
      <c r="D131" s="869" t="s">
        <v>53</v>
      </c>
      <c r="E131" s="870">
        <v>428</v>
      </c>
      <c r="F131" s="871">
        <v>144.94</v>
      </c>
    </row>
    <row r="132" spans="4:6">
      <c r="D132" s="869" t="s">
        <v>54</v>
      </c>
      <c r="E132" s="870">
        <v>445</v>
      </c>
      <c r="F132" s="871">
        <v>146.66</v>
      </c>
    </row>
    <row r="133" spans="4:6">
      <c r="D133" s="869" t="s">
        <v>55</v>
      </c>
      <c r="E133" s="870">
        <v>462</v>
      </c>
      <c r="F133" s="871">
        <v>148.4</v>
      </c>
    </row>
    <row r="134" spans="4:6">
      <c r="D134" s="869" t="s">
        <v>56</v>
      </c>
      <c r="E134" s="870">
        <v>480</v>
      </c>
      <c r="F134" s="871">
        <v>150.18</v>
      </c>
    </row>
    <row r="135" spans="4:6">
      <c r="D135" s="869" t="s">
        <v>57</v>
      </c>
      <c r="E135" s="870">
        <v>499</v>
      </c>
      <c r="F135" s="871">
        <v>151.97999999999999</v>
      </c>
    </row>
    <row r="136" spans="4:6">
      <c r="D136" s="869" t="s">
        <v>58</v>
      </c>
      <c r="E136" s="870">
        <v>518</v>
      </c>
      <c r="F136" s="871">
        <v>153.82</v>
      </c>
    </row>
    <row r="137" spans="4:6">
      <c r="D137" s="869" t="s">
        <v>59</v>
      </c>
      <c r="E137" s="870">
        <v>537</v>
      </c>
      <c r="F137" s="871">
        <v>155.69999999999999</v>
      </c>
    </row>
    <row r="138" spans="4:6">
      <c r="D138" s="869" t="s">
        <v>60</v>
      </c>
      <c r="E138" s="870">
        <v>557</v>
      </c>
      <c r="F138" s="871">
        <v>157.6</v>
      </c>
    </row>
    <row r="139" spans="4:6">
      <c r="D139" s="869" t="s">
        <v>61</v>
      </c>
      <c r="E139" s="870">
        <v>577</v>
      </c>
      <c r="F139" s="871">
        <v>159.54</v>
      </c>
    </row>
    <row r="140" spans="4:6">
      <c r="D140" s="869" t="s">
        <v>62</v>
      </c>
      <c r="E140" s="870">
        <v>597</v>
      </c>
      <c r="F140" s="871">
        <v>161.5</v>
      </c>
    </row>
    <row r="141" spans="4:6">
      <c r="D141" s="869" t="s">
        <v>63</v>
      </c>
      <c r="E141" s="870">
        <v>618</v>
      </c>
      <c r="F141" s="871">
        <v>163.5</v>
      </c>
    </row>
    <row r="142" spans="4:6">
      <c r="D142" s="869" t="s">
        <v>64</v>
      </c>
      <c r="E142" s="870">
        <v>640</v>
      </c>
      <c r="F142" s="871">
        <v>165.54</v>
      </c>
    </row>
    <row r="143" spans="4:6">
      <c r="D143" s="869" t="s">
        <v>65</v>
      </c>
      <c r="E143" s="870">
        <v>662</v>
      </c>
      <c r="F143" s="871">
        <v>167.6</v>
      </c>
    </row>
    <row r="144" spans="4:6">
      <c r="D144" s="869" t="s">
        <v>66</v>
      </c>
      <c r="E144" s="870">
        <v>684</v>
      </c>
      <c r="F144" s="871">
        <v>169.7</v>
      </c>
    </row>
    <row r="145" spans="4:15">
      <c r="D145" s="869" t="s">
        <v>67</v>
      </c>
      <c r="E145" s="870">
        <v>707</v>
      </c>
      <c r="F145" s="871">
        <v>171.82</v>
      </c>
    </row>
    <row r="146" spans="4:15">
      <c r="D146" s="869" t="s">
        <v>68</v>
      </c>
      <c r="E146" s="870">
        <v>730</v>
      </c>
      <c r="F146" s="871">
        <v>173.98</v>
      </c>
    </row>
    <row r="147" spans="4:15">
      <c r="D147" s="869" t="s">
        <v>69</v>
      </c>
      <c r="E147" s="870">
        <v>754</v>
      </c>
      <c r="F147" s="871">
        <v>176.18</v>
      </c>
    </row>
    <row r="148" spans="4:15">
      <c r="D148" s="869" t="s">
        <v>70</v>
      </c>
      <c r="E148" s="870">
        <v>778</v>
      </c>
      <c r="F148" s="872">
        <v>178.4</v>
      </c>
    </row>
    <row r="151" spans="4:15" ht="27">
      <c r="D151" s="873" t="s">
        <v>3797</v>
      </c>
      <c r="E151" s="38" t="s">
        <v>1452</v>
      </c>
      <c r="F151" s="38" t="s">
        <v>1453</v>
      </c>
      <c r="G151" s="38" t="s">
        <v>3818</v>
      </c>
      <c r="H151" s="38" t="s">
        <v>3819</v>
      </c>
      <c r="I151" s="874" t="s">
        <v>3820</v>
      </c>
      <c r="J151" s="830" t="s">
        <v>3821</v>
      </c>
      <c r="K151" s="830" t="s">
        <v>1452</v>
      </c>
      <c r="L151" s="830" t="s">
        <v>1453</v>
      </c>
      <c r="M151" s="830" t="s">
        <v>3818</v>
      </c>
      <c r="N151" s="830" t="s">
        <v>3819</v>
      </c>
      <c r="O151" s="830" t="s">
        <v>3820</v>
      </c>
    </row>
    <row r="152" spans="4:15">
      <c r="D152" s="875" t="s">
        <v>3798</v>
      </c>
      <c r="E152" s="887">
        <v>7.27</v>
      </c>
      <c r="F152" s="887">
        <v>7.84</v>
      </c>
      <c r="G152" s="888">
        <v>242524090</v>
      </c>
      <c r="H152" s="887">
        <v>680</v>
      </c>
      <c r="I152" s="890">
        <v>110.7</v>
      </c>
      <c r="K152" s="878">
        <v>15.63</v>
      </c>
      <c r="L152" s="878">
        <v>11.51</v>
      </c>
      <c r="M152" s="879">
        <v>407613420</v>
      </c>
      <c r="N152" s="878">
        <v>680</v>
      </c>
      <c r="O152" s="880">
        <v>105.4</v>
      </c>
    </row>
    <row r="153" spans="4:15">
      <c r="D153" s="875" t="s">
        <v>3799</v>
      </c>
      <c r="E153" s="887">
        <v>7.3</v>
      </c>
      <c r="F153" s="887">
        <v>7.88</v>
      </c>
      <c r="G153" s="888">
        <v>261926017</v>
      </c>
      <c r="H153" s="887">
        <v>680</v>
      </c>
      <c r="I153" s="890">
        <v>110.7</v>
      </c>
      <c r="K153" s="881">
        <v>15.71</v>
      </c>
      <c r="L153" s="881">
        <v>11.57</v>
      </c>
      <c r="M153" s="882">
        <v>556631040</v>
      </c>
      <c r="N153" s="881">
        <v>683</v>
      </c>
      <c r="O153" s="883">
        <v>105.4</v>
      </c>
    </row>
    <row r="154" spans="4:15">
      <c r="D154" s="875" t="s">
        <v>3800</v>
      </c>
      <c r="E154" s="887">
        <v>7.34</v>
      </c>
      <c r="F154" s="887">
        <v>7.92</v>
      </c>
      <c r="G154" s="888">
        <v>282880098</v>
      </c>
      <c r="H154" s="887">
        <v>681</v>
      </c>
      <c r="I154" s="890">
        <v>116.2</v>
      </c>
      <c r="K154" s="881">
        <v>15.79</v>
      </c>
      <c r="L154" s="881">
        <v>11.63</v>
      </c>
      <c r="M154" s="882">
        <v>570094960</v>
      </c>
      <c r="N154" s="881">
        <v>686</v>
      </c>
      <c r="O154" s="883">
        <v>105.4</v>
      </c>
    </row>
    <row r="155" spans="4:15">
      <c r="D155" s="875" t="s">
        <v>3801</v>
      </c>
      <c r="E155" s="887">
        <v>7.37</v>
      </c>
      <c r="F155" s="887">
        <v>7.96</v>
      </c>
      <c r="G155" s="888">
        <v>305510505</v>
      </c>
      <c r="H155" s="887">
        <v>681</v>
      </c>
      <c r="I155" s="890">
        <v>116.2</v>
      </c>
      <c r="K155" s="881">
        <v>15.87</v>
      </c>
      <c r="L155" s="881">
        <v>11.69</v>
      </c>
      <c r="M155" s="882">
        <v>583886240</v>
      </c>
      <c r="N155" s="881">
        <v>689</v>
      </c>
      <c r="O155" s="883">
        <v>105.4</v>
      </c>
    </row>
    <row r="156" spans="4:15">
      <c r="D156" s="875" t="s">
        <v>3802</v>
      </c>
      <c r="E156" s="887">
        <v>7.41</v>
      </c>
      <c r="F156" s="887">
        <v>7.99</v>
      </c>
      <c r="G156" s="888">
        <v>329951345</v>
      </c>
      <c r="H156" s="887">
        <v>682</v>
      </c>
      <c r="I156" s="890">
        <v>122</v>
      </c>
      <c r="K156" s="881">
        <v>15.95</v>
      </c>
      <c r="L156" s="881">
        <v>11.75</v>
      </c>
      <c r="M156" s="882">
        <v>747513850</v>
      </c>
      <c r="N156" s="881">
        <v>692</v>
      </c>
      <c r="O156" s="883">
        <v>105.4</v>
      </c>
    </row>
    <row r="157" spans="4:15">
      <c r="D157" s="875" t="s">
        <v>3803</v>
      </c>
      <c r="E157" s="887">
        <v>7.44</v>
      </c>
      <c r="F157" s="887">
        <v>8.0300000000000011</v>
      </c>
      <c r="G157" s="888">
        <v>356347452</v>
      </c>
      <c r="H157" s="887">
        <v>682</v>
      </c>
      <c r="I157" s="890">
        <v>122</v>
      </c>
      <c r="K157" s="881">
        <v>16.03</v>
      </c>
      <c r="L157" s="881">
        <v>11.8</v>
      </c>
      <c r="M157" s="882">
        <v>765597700</v>
      </c>
      <c r="N157" s="881">
        <v>695</v>
      </c>
      <c r="O157" s="883">
        <v>105.4</v>
      </c>
    </row>
    <row r="158" spans="4:15">
      <c r="D158" s="875" t="s">
        <v>3804</v>
      </c>
      <c r="E158" s="887">
        <v>7.47</v>
      </c>
      <c r="F158" s="887">
        <v>8.07</v>
      </c>
      <c r="G158" s="888">
        <v>384855248</v>
      </c>
      <c r="H158" s="887">
        <v>683</v>
      </c>
      <c r="I158" s="890">
        <v>128.1</v>
      </c>
      <c r="K158" s="881">
        <v>16.11</v>
      </c>
      <c r="L158" s="881">
        <v>11.86</v>
      </c>
      <c r="M158" s="882">
        <v>784117100</v>
      </c>
      <c r="N158" s="881">
        <v>698</v>
      </c>
      <c r="O158" s="883">
        <v>105.4</v>
      </c>
    </row>
    <row r="159" spans="4:15">
      <c r="D159" s="875" t="s">
        <v>3805</v>
      </c>
      <c r="E159" s="887">
        <v>7.51</v>
      </c>
      <c r="F159" s="887">
        <v>8.11</v>
      </c>
      <c r="G159" s="888">
        <v>415643667</v>
      </c>
      <c r="H159" s="887">
        <v>683</v>
      </c>
      <c r="I159" s="890">
        <v>128.1</v>
      </c>
      <c r="K159" s="881">
        <v>16.189999999999998</v>
      </c>
      <c r="L159" s="881">
        <v>11.92</v>
      </c>
      <c r="M159" s="882">
        <v>800000000</v>
      </c>
      <c r="N159" s="881">
        <v>701</v>
      </c>
      <c r="O159" s="883">
        <v>105.4</v>
      </c>
    </row>
    <row r="160" spans="4:15">
      <c r="D160" s="875" t="s">
        <v>3806</v>
      </c>
      <c r="E160" s="887">
        <v>7.54</v>
      </c>
      <c r="F160" s="887">
        <v>8.14</v>
      </c>
      <c r="G160" s="888">
        <v>448895160</v>
      </c>
      <c r="H160" s="887">
        <v>684</v>
      </c>
      <c r="I160" s="890">
        <v>134.5</v>
      </c>
      <c r="K160" s="881">
        <v>16.27</v>
      </c>
      <c r="L160" s="881">
        <v>11.98</v>
      </c>
      <c r="M160" s="882">
        <v>900000000</v>
      </c>
      <c r="N160" s="881">
        <v>704</v>
      </c>
      <c r="O160" s="883">
        <v>105.4</v>
      </c>
    </row>
    <row r="161" spans="4:15">
      <c r="D161" s="875" t="s">
        <v>3807</v>
      </c>
      <c r="E161" s="887">
        <v>7.58</v>
      </c>
      <c r="F161" s="887">
        <v>8.18</v>
      </c>
      <c r="G161" s="888">
        <v>484806772</v>
      </c>
      <c r="H161" s="887">
        <v>684</v>
      </c>
      <c r="I161" s="890">
        <v>134.5</v>
      </c>
      <c r="K161" s="881">
        <v>16.350000000000001</v>
      </c>
      <c r="L161" s="881">
        <v>12.03</v>
      </c>
      <c r="M161" s="882">
        <v>999999999</v>
      </c>
      <c r="N161" s="881">
        <v>707</v>
      </c>
      <c r="O161" s="883">
        <v>105.4</v>
      </c>
    </row>
    <row r="162" spans="4:15">
      <c r="D162" s="876" t="s">
        <v>3808</v>
      </c>
      <c r="E162" s="877">
        <v>16.43</v>
      </c>
      <c r="F162" s="877">
        <v>12.09</v>
      </c>
      <c r="G162" s="889">
        <v>528439381</v>
      </c>
      <c r="H162" s="891">
        <v>685</v>
      </c>
      <c r="I162" s="892">
        <v>137.19999999999999</v>
      </c>
      <c r="K162" s="884">
        <v>16.43</v>
      </c>
      <c r="L162" s="884">
        <v>12.09</v>
      </c>
      <c r="M162" s="885">
        <v>999999999</v>
      </c>
      <c r="N162" s="884">
        <v>710</v>
      </c>
      <c r="O162" s="886">
        <v>105.4</v>
      </c>
    </row>
    <row r="163" spans="4:15">
      <c r="D163" s="876" t="s">
        <v>3809</v>
      </c>
      <c r="E163" s="877">
        <v>16.509999999999998</v>
      </c>
      <c r="F163" s="877">
        <v>12.15</v>
      </c>
      <c r="G163" s="889">
        <v>575998925</v>
      </c>
      <c r="H163" s="891">
        <v>685</v>
      </c>
      <c r="I163" s="892">
        <v>137.19999999999999</v>
      </c>
      <c r="K163" s="884">
        <v>16.509999999999998</v>
      </c>
      <c r="L163" s="884">
        <v>12.15</v>
      </c>
      <c r="M163" s="885">
        <v>999999999</v>
      </c>
      <c r="N163" s="884">
        <v>713</v>
      </c>
      <c r="O163" s="886">
        <v>105.4</v>
      </c>
    </row>
    <row r="164" spans="4:15">
      <c r="D164" s="876" t="s">
        <v>3810</v>
      </c>
      <c r="E164" s="877">
        <v>16.59</v>
      </c>
      <c r="F164" s="877">
        <v>12.2</v>
      </c>
      <c r="G164" s="889">
        <v>627838828</v>
      </c>
      <c r="H164" s="891">
        <v>686</v>
      </c>
      <c r="I164" s="892">
        <v>139.9</v>
      </c>
      <c r="K164" s="884">
        <v>16.59</v>
      </c>
      <c r="L164" s="884">
        <v>12.2</v>
      </c>
      <c r="M164" s="885">
        <v>999999999</v>
      </c>
      <c r="N164" s="884">
        <v>716</v>
      </c>
      <c r="O164" s="886">
        <v>105.4</v>
      </c>
    </row>
    <row r="165" spans="4:15">
      <c r="D165" s="876" t="s">
        <v>3811</v>
      </c>
      <c r="E165" s="877">
        <v>16.670000000000002</v>
      </c>
      <c r="F165" s="877">
        <v>12.26</v>
      </c>
      <c r="G165" s="889">
        <v>684344322</v>
      </c>
      <c r="H165" s="891">
        <v>686</v>
      </c>
      <c r="I165" s="892">
        <v>139.9</v>
      </c>
      <c r="K165" s="884">
        <v>16.670000000000002</v>
      </c>
      <c r="L165" s="884">
        <v>12.26</v>
      </c>
      <c r="M165" s="885">
        <v>999999999</v>
      </c>
      <c r="N165" s="884">
        <v>719</v>
      </c>
      <c r="O165" s="886">
        <v>105.4</v>
      </c>
    </row>
    <row r="166" spans="4:15">
      <c r="D166" s="876" t="s">
        <v>3812</v>
      </c>
      <c r="E166" s="877">
        <v>16.75</v>
      </c>
      <c r="F166" s="877">
        <v>12.32</v>
      </c>
      <c r="G166" s="889">
        <v>745935310</v>
      </c>
      <c r="H166" s="891">
        <v>687</v>
      </c>
      <c r="I166" s="892">
        <v>142.69999999999999</v>
      </c>
      <c r="K166" s="884">
        <v>16.75</v>
      </c>
      <c r="L166" s="884">
        <v>12.32</v>
      </c>
      <c r="M166" s="885">
        <v>999999999</v>
      </c>
      <c r="N166" s="884">
        <v>722</v>
      </c>
      <c r="O166" s="886">
        <v>105.4</v>
      </c>
    </row>
    <row r="167" spans="4:15">
      <c r="D167" s="876" t="s">
        <v>3813</v>
      </c>
      <c r="E167" s="877">
        <v>16.82</v>
      </c>
      <c r="F167" s="877">
        <v>12.37</v>
      </c>
      <c r="G167" s="889">
        <v>813069487</v>
      </c>
      <c r="H167" s="891">
        <v>687</v>
      </c>
      <c r="I167" s="892">
        <v>142.69999999999999</v>
      </c>
      <c r="K167" s="884">
        <v>16.82</v>
      </c>
      <c r="L167" s="884">
        <v>12.37</v>
      </c>
      <c r="M167" s="885">
        <v>999999999</v>
      </c>
      <c r="N167" s="884">
        <v>725</v>
      </c>
      <c r="O167" s="886">
        <v>105.4</v>
      </c>
    </row>
    <row r="168" spans="4:15">
      <c r="D168" s="876" t="s">
        <v>3814</v>
      </c>
      <c r="E168" s="877">
        <v>16.899999999999999</v>
      </c>
      <c r="F168" s="877">
        <v>12.43</v>
      </c>
      <c r="G168" s="889">
        <v>886245740</v>
      </c>
      <c r="H168" s="891">
        <v>688</v>
      </c>
      <c r="I168" s="892">
        <v>145.6</v>
      </c>
      <c r="K168" s="884">
        <v>16.899999999999999</v>
      </c>
      <c r="L168" s="884">
        <v>12.43</v>
      </c>
      <c r="M168" s="885">
        <v>999999999</v>
      </c>
      <c r="N168" s="884">
        <v>728</v>
      </c>
      <c r="O168" s="886">
        <v>105.4</v>
      </c>
    </row>
    <row r="169" spans="4:15">
      <c r="D169" s="876" t="s">
        <v>3815</v>
      </c>
      <c r="E169" s="877">
        <v>16.98</v>
      </c>
      <c r="F169" s="877">
        <v>12.48</v>
      </c>
      <c r="G169" s="889">
        <v>966007856</v>
      </c>
      <c r="H169" s="891">
        <v>688</v>
      </c>
      <c r="I169" s="892">
        <v>145.6</v>
      </c>
      <c r="K169" s="884">
        <v>16.98</v>
      </c>
      <c r="L169" s="884">
        <v>12.48</v>
      </c>
      <c r="M169" s="885">
        <v>999999999</v>
      </c>
      <c r="N169" s="884">
        <v>731</v>
      </c>
      <c r="O169" s="886">
        <v>105.4</v>
      </c>
    </row>
    <row r="170" spans="4:15">
      <c r="D170" s="876" t="s">
        <v>3816</v>
      </c>
      <c r="E170" s="877">
        <v>17.059999999999999</v>
      </c>
      <c r="F170" s="877">
        <v>12.54</v>
      </c>
      <c r="G170" s="889">
        <v>1052948563</v>
      </c>
      <c r="H170" s="891">
        <v>689</v>
      </c>
      <c r="I170" s="892">
        <v>148.5</v>
      </c>
      <c r="K170" s="884">
        <v>17.059999999999999</v>
      </c>
      <c r="L170" s="884">
        <v>12.54</v>
      </c>
      <c r="M170" s="885">
        <v>999999999</v>
      </c>
      <c r="N170" s="884">
        <v>734</v>
      </c>
      <c r="O170" s="886">
        <v>105.4</v>
      </c>
    </row>
    <row r="171" spans="4:15">
      <c r="D171" s="876" t="s">
        <v>3817</v>
      </c>
      <c r="E171" s="877">
        <v>17.13</v>
      </c>
      <c r="F171" s="877">
        <v>12.59</v>
      </c>
      <c r="G171" s="889">
        <v>1147713933</v>
      </c>
      <c r="H171" s="891">
        <v>689</v>
      </c>
      <c r="I171" s="892">
        <v>148.5</v>
      </c>
      <c r="K171" s="884">
        <v>17.13</v>
      </c>
      <c r="L171" s="884">
        <v>12.59</v>
      </c>
      <c r="M171" s="885">
        <v>999999999</v>
      </c>
      <c r="N171" s="884">
        <v>737</v>
      </c>
      <c r="O171" s="886">
        <v>105.4</v>
      </c>
    </row>
  </sheetData>
  <mergeCells count="16">
    <mergeCell ref="D71:D72"/>
    <mergeCell ref="E71:E72"/>
    <mergeCell ref="D73:D74"/>
    <mergeCell ref="E73:E74"/>
    <mergeCell ref="D65:D66"/>
    <mergeCell ref="E65:E66"/>
    <mergeCell ref="D67:D68"/>
    <mergeCell ref="E67:E68"/>
    <mergeCell ref="D69:D70"/>
    <mergeCell ref="E69:E70"/>
    <mergeCell ref="D59:D60"/>
    <mergeCell ref="E59:E60"/>
    <mergeCell ref="D61:D62"/>
    <mergeCell ref="E61:E62"/>
    <mergeCell ref="D63:D64"/>
    <mergeCell ref="E63:E64"/>
  </mergeCells>
  <phoneticPr fontId="6" type="noConversion"/>
  <pageMargins left="0.7" right="0.7" top="0.75" bottom="0.75" header="0.3" footer="0.3"/>
  <pageSetup paperSize="9" orientation="landscape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66"/>
  <sheetViews>
    <sheetView workbookViewId="0">
      <selection activeCell="K21" sqref="K21:K45"/>
    </sheetView>
  </sheetViews>
  <sheetFormatPr defaultRowHeight="13.5"/>
  <cols>
    <col min="1" max="1" width="15.625" style="67" customWidth="1"/>
    <col min="2" max="3" width="20.625" style="67" customWidth="1"/>
    <col min="4" max="4" width="15.625" style="924" customWidth="1"/>
    <col min="5" max="5" width="15.625" style="67" customWidth="1"/>
    <col min="6" max="8" width="10.625" style="67" customWidth="1"/>
    <col min="9" max="10" width="20.625" style="67" customWidth="1"/>
    <col min="11" max="11" width="30.625" style="67" customWidth="1"/>
    <col min="12" max="12" width="9" style="67"/>
    <col min="13" max="14" width="15.625" style="924" customWidth="1"/>
    <col min="15" max="16" width="9" style="67"/>
    <col min="17" max="17" width="9.625" style="67" customWidth="1"/>
    <col min="18" max="16384" width="9" style="67"/>
  </cols>
  <sheetData>
    <row r="1" spans="1:22">
      <c r="A1" s="923" t="s">
        <v>3846</v>
      </c>
    </row>
    <row r="2" spans="1:22">
      <c r="A2" s="925" t="s">
        <v>3847</v>
      </c>
      <c r="B2" s="925" t="s">
        <v>3848</v>
      </c>
      <c r="C2" s="926" t="s">
        <v>3849</v>
      </c>
      <c r="D2" s="927" t="s">
        <v>3850</v>
      </c>
      <c r="E2" s="928" t="s">
        <v>3851</v>
      </c>
      <c r="F2" s="928" t="s">
        <v>3852</v>
      </c>
      <c r="G2" s="928" t="s">
        <v>3853</v>
      </c>
      <c r="H2" s="929" t="s">
        <v>3854</v>
      </c>
      <c r="I2" s="925" t="s">
        <v>3855</v>
      </c>
      <c r="J2" s="925" t="s">
        <v>3856</v>
      </c>
      <c r="K2" s="925" t="s">
        <v>3857</v>
      </c>
      <c r="M2" s="930" t="s">
        <v>1805</v>
      </c>
      <c r="N2" s="930" t="s">
        <v>3858</v>
      </c>
      <c r="P2" s="930" t="s">
        <v>3859</v>
      </c>
      <c r="Q2" s="930" t="s">
        <v>3860</v>
      </c>
      <c r="R2" s="930" t="s">
        <v>3861</v>
      </c>
    </row>
    <row r="3" spans="1:22">
      <c r="A3" s="2069" t="s">
        <v>3862</v>
      </c>
      <c r="B3" s="2069" t="s">
        <v>3863</v>
      </c>
      <c r="C3" s="931" t="s">
        <v>3864</v>
      </c>
      <c r="D3" s="932">
        <v>500</v>
      </c>
      <c r="E3" s="933">
        <f>D3*11</f>
        <v>5500</v>
      </c>
      <c r="F3" s="2070">
        <f>SUM(E3:E7)</f>
        <v>98541.055543437251</v>
      </c>
      <c r="G3" s="2070">
        <v>5500</v>
      </c>
      <c r="H3" s="2069">
        <f>1-G3/F3</f>
        <v>0.94418570036957261</v>
      </c>
      <c r="I3" s="2067" t="s">
        <v>3865</v>
      </c>
      <c r="J3" s="2067" t="s">
        <v>3866</v>
      </c>
      <c r="K3" s="2068" t="s">
        <v>3867</v>
      </c>
      <c r="M3" s="934" t="s">
        <v>3690</v>
      </c>
      <c r="N3" s="935">
        <f>R3/Q3</f>
        <v>11</v>
      </c>
      <c r="P3" s="936" t="s">
        <v>3868</v>
      </c>
      <c r="Q3" s="937">
        <v>300</v>
      </c>
      <c r="R3" s="938">
        <v>3300</v>
      </c>
    </row>
    <row r="4" spans="1:22">
      <c r="A4" s="2069"/>
      <c r="B4" s="2069"/>
      <c r="C4" s="931" t="s">
        <v>3869</v>
      </c>
      <c r="D4" s="932">
        <v>3</v>
      </c>
      <c r="E4" s="938">
        <f>D4*N11</f>
        <v>87541.055543437251</v>
      </c>
      <c r="F4" s="2070"/>
      <c r="G4" s="2070"/>
      <c r="H4" s="2069"/>
      <c r="I4" s="2067"/>
      <c r="J4" s="2067"/>
      <c r="K4" s="2068"/>
      <c r="M4" s="934" t="s">
        <v>3870</v>
      </c>
      <c r="N4" s="935">
        <f>R4/Q4</f>
        <v>27.5</v>
      </c>
      <c r="P4" s="936" t="s">
        <v>3871</v>
      </c>
      <c r="Q4" s="937">
        <v>20</v>
      </c>
      <c r="R4" s="938">
        <v>550</v>
      </c>
      <c r="S4" s="939"/>
    </row>
    <row r="5" spans="1:22">
      <c r="A5" s="2069"/>
      <c r="B5" s="2069"/>
      <c r="C5" s="931" t="s">
        <v>3871</v>
      </c>
      <c r="D5" s="932">
        <v>200</v>
      </c>
      <c r="E5" s="933">
        <f>D5*N4</f>
        <v>5500</v>
      </c>
      <c r="F5" s="2070"/>
      <c r="G5" s="2070"/>
      <c r="H5" s="2069"/>
      <c r="I5" s="2067"/>
      <c r="J5" s="2067"/>
      <c r="K5" s="2068"/>
      <c r="M5" s="940" t="s">
        <v>3872</v>
      </c>
      <c r="N5" s="941">
        <f>R5/Q5</f>
        <v>1.8333333333333333E-2</v>
      </c>
      <c r="P5" s="936" t="s">
        <v>3872</v>
      </c>
      <c r="Q5" s="937">
        <v>30000</v>
      </c>
      <c r="R5" s="938">
        <v>550</v>
      </c>
    </row>
    <row r="6" spans="1:22">
      <c r="A6" s="2069"/>
      <c r="B6" s="2069"/>
      <c r="C6" s="931"/>
      <c r="D6" s="932"/>
      <c r="E6" s="933"/>
      <c r="F6" s="2070"/>
      <c r="G6" s="2070"/>
      <c r="H6" s="2069"/>
      <c r="I6" s="2067"/>
      <c r="J6" s="2067"/>
      <c r="K6" s="2068"/>
      <c r="M6" s="940" t="s">
        <v>3873</v>
      </c>
      <c r="N6" s="935">
        <v>399325.59436305572</v>
      </c>
      <c r="P6" s="936" t="s">
        <v>3874</v>
      </c>
      <c r="Q6" s="937">
        <v>100</v>
      </c>
      <c r="R6" s="938">
        <v>32371.24304639372</v>
      </c>
      <c r="S6" s="67" t="s">
        <v>3875</v>
      </c>
    </row>
    <row r="7" spans="1:22">
      <c r="A7" s="2069"/>
      <c r="B7" s="2069"/>
      <c r="C7" s="931"/>
      <c r="D7" s="942"/>
      <c r="E7" s="933"/>
      <c r="F7" s="2070"/>
      <c r="G7" s="2070"/>
      <c r="H7" s="2069"/>
      <c r="I7" s="2067"/>
      <c r="J7" s="2067"/>
      <c r="K7" s="2068"/>
      <c r="M7" s="940" t="s">
        <v>3876</v>
      </c>
      <c r="N7" s="935">
        <v>141071.64470229481</v>
      </c>
      <c r="P7" s="936" t="s">
        <v>3877</v>
      </c>
      <c r="Q7" s="937">
        <v>100</v>
      </c>
      <c r="R7" s="938">
        <v>11000</v>
      </c>
      <c r="S7" s="67" t="s">
        <v>3878</v>
      </c>
    </row>
    <row r="8" spans="1:22">
      <c r="A8" s="2069"/>
      <c r="B8" s="2069" t="s">
        <v>3879</v>
      </c>
      <c r="C8" s="931" t="s">
        <v>3868</v>
      </c>
      <c r="D8" s="932">
        <v>1000</v>
      </c>
      <c r="E8" s="933">
        <f>D8*11</f>
        <v>11000</v>
      </c>
      <c r="F8" s="2070">
        <f>SUM(E8:E12)</f>
        <v>43685.62152319686</v>
      </c>
      <c r="G8" s="2070">
        <v>11000</v>
      </c>
      <c r="H8" s="2069">
        <f>1-G8/F8</f>
        <v>0.74820090417715468</v>
      </c>
      <c r="I8" s="2067" t="s">
        <v>3865</v>
      </c>
      <c r="J8" s="2067" t="s">
        <v>3866</v>
      </c>
      <c r="K8" s="2068"/>
      <c r="M8" s="940" t="s">
        <v>3880</v>
      </c>
      <c r="N8" s="935">
        <v>73358.876990567675</v>
      </c>
      <c r="P8" s="936" t="s">
        <v>3326</v>
      </c>
      <c r="Q8" s="937">
        <v>90</v>
      </c>
      <c r="R8" s="938">
        <f>1500*N3+(60*6*N4)</f>
        <v>26400</v>
      </c>
      <c r="S8" s="67" t="s">
        <v>3881</v>
      </c>
    </row>
    <row r="9" spans="1:22">
      <c r="A9" s="2069"/>
      <c r="B9" s="2069"/>
      <c r="C9" s="931" t="s">
        <v>3882</v>
      </c>
      <c r="D9" s="932">
        <v>50</v>
      </c>
      <c r="E9" s="933">
        <f>D9*N14</f>
        <v>5500</v>
      </c>
      <c r="F9" s="2070"/>
      <c r="G9" s="2070"/>
      <c r="H9" s="2069"/>
      <c r="I9" s="2067"/>
      <c r="J9" s="2067"/>
      <c r="K9" s="2068"/>
      <c r="M9" s="940" t="s">
        <v>3883</v>
      </c>
      <c r="N9" s="935">
        <v>18135.720562123603</v>
      </c>
      <c r="P9" s="936" t="s">
        <v>3884</v>
      </c>
      <c r="Q9" s="937">
        <v>5000</v>
      </c>
      <c r="R9" s="938">
        <v>71962.056370277496</v>
      </c>
      <c r="S9" s="943" t="s">
        <v>3885</v>
      </c>
    </row>
    <row r="10" spans="1:22">
      <c r="A10" s="2069"/>
      <c r="B10" s="2069"/>
      <c r="C10" s="931" t="s">
        <v>3886</v>
      </c>
      <c r="D10" s="932">
        <v>50</v>
      </c>
      <c r="E10" s="933">
        <f>D10*N15</f>
        <v>16185.62152319686</v>
      </c>
      <c r="F10" s="2070"/>
      <c r="G10" s="2070"/>
      <c r="H10" s="2069"/>
      <c r="I10" s="2067"/>
      <c r="J10" s="2067"/>
      <c r="K10" s="2068"/>
      <c r="M10" s="940" t="s">
        <v>3887</v>
      </c>
      <c r="N10" s="935">
        <v>3000</v>
      </c>
      <c r="P10" s="936" t="s">
        <v>3888</v>
      </c>
      <c r="Q10" s="937">
        <v>50</v>
      </c>
      <c r="R10" s="938">
        <v>77961.624939025845</v>
      </c>
      <c r="S10" s="943" t="s">
        <v>3889</v>
      </c>
    </row>
    <row r="11" spans="1:22">
      <c r="A11" s="2069"/>
      <c r="B11" s="2069"/>
      <c r="C11" s="931" t="s">
        <v>3890</v>
      </c>
      <c r="D11" s="932">
        <v>50</v>
      </c>
      <c r="E11" s="933">
        <f>D11*N16</f>
        <v>5500</v>
      </c>
      <c r="F11" s="2070"/>
      <c r="G11" s="2070"/>
      <c r="H11" s="2069"/>
      <c r="I11" s="2067"/>
      <c r="J11" s="2067"/>
      <c r="K11" s="2068"/>
      <c r="M11" s="940" t="s">
        <v>3891</v>
      </c>
      <c r="N11" s="935">
        <v>29180.351847812417</v>
      </c>
      <c r="P11" s="936" t="s">
        <v>3785</v>
      </c>
      <c r="Q11" s="937">
        <v>50</v>
      </c>
      <c r="R11" s="938">
        <v>77961.624939025845</v>
      </c>
      <c r="S11" s="943" t="s">
        <v>3889</v>
      </c>
    </row>
    <row r="12" spans="1:22">
      <c r="A12" s="2069"/>
      <c r="B12" s="2069"/>
      <c r="C12" s="931" t="s">
        <v>3892</v>
      </c>
      <c r="D12" s="932">
        <v>50</v>
      </c>
      <c r="E12" s="933">
        <f>D12*N17</f>
        <v>5500</v>
      </c>
      <c r="F12" s="2070"/>
      <c r="G12" s="2070"/>
      <c r="H12" s="2069"/>
      <c r="I12" s="2067"/>
      <c r="J12" s="2067"/>
      <c r="K12" s="2068"/>
      <c r="M12" s="940" t="s">
        <v>3893</v>
      </c>
      <c r="N12" s="935">
        <v>97782.744984599325</v>
      </c>
      <c r="P12" s="936" t="s">
        <v>3894</v>
      </c>
      <c r="Q12" s="937">
        <v>50</v>
      </c>
      <c r="R12" s="938">
        <v>77961.624939025845</v>
      </c>
      <c r="S12" s="943" t="s">
        <v>3895</v>
      </c>
    </row>
    <row r="13" spans="1:22">
      <c r="A13" s="2069"/>
      <c r="B13" s="2069" t="s">
        <v>3896</v>
      </c>
      <c r="C13" s="931" t="s">
        <v>3864</v>
      </c>
      <c r="D13" s="932">
        <v>3000</v>
      </c>
      <c r="E13" s="933">
        <f>D13*N3</f>
        <v>33000</v>
      </c>
      <c r="F13" s="2070">
        <f>SUM(E13:E17)</f>
        <v>119454.57637972705</v>
      </c>
      <c r="G13" s="2070">
        <v>33000</v>
      </c>
      <c r="H13" s="2069">
        <f>1-G13/F13</f>
        <v>0.72374436375632634</v>
      </c>
      <c r="I13" s="2067" t="s">
        <v>3865</v>
      </c>
      <c r="J13" s="2067" t="s">
        <v>3866</v>
      </c>
      <c r="K13" s="2068"/>
      <c r="M13" s="940" t="s">
        <v>3897</v>
      </c>
      <c r="N13" s="935">
        <v>143654.18419890243</v>
      </c>
      <c r="P13" s="936" t="s">
        <v>3898</v>
      </c>
      <c r="Q13" s="937">
        <v>100</v>
      </c>
      <c r="R13" s="938">
        <v>148500</v>
      </c>
      <c r="S13" s="67" t="s">
        <v>3899</v>
      </c>
    </row>
    <row r="14" spans="1:22">
      <c r="A14" s="2069"/>
      <c r="B14" s="2069"/>
      <c r="C14" s="931" t="s">
        <v>3900</v>
      </c>
      <c r="D14" s="932">
        <v>100</v>
      </c>
      <c r="E14" s="933">
        <f>D14*N18</f>
        <v>29333.333333333332</v>
      </c>
      <c r="F14" s="2070"/>
      <c r="G14" s="2070"/>
      <c r="H14" s="2069"/>
      <c r="I14" s="2067"/>
      <c r="J14" s="2067"/>
      <c r="K14" s="2068"/>
      <c r="M14" s="944" t="s">
        <v>3901</v>
      </c>
      <c r="N14" s="945">
        <f>R7/Q7</f>
        <v>110</v>
      </c>
      <c r="P14" s="946" t="s">
        <v>3345</v>
      </c>
      <c r="Q14" s="946">
        <v>50</v>
      </c>
      <c r="R14" s="947">
        <v>165000.00000000003</v>
      </c>
      <c r="S14" s="67" t="s">
        <v>3902</v>
      </c>
      <c r="V14" s="939"/>
    </row>
    <row r="15" spans="1:22">
      <c r="A15" s="2069"/>
      <c r="B15" s="2069"/>
      <c r="C15" s="931" t="s">
        <v>3871</v>
      </c>
      <c r="D15" s="932">
        <v>500</v>
      </c>
      <c r="E15" s="933">
        <f>D15*N4</f>
        <v>13750</v>
      </c>
      <c r="F15" s="2070"/>
      <c r="G15" s="2070"/>
      <c r="H15" s="2069"/>
      <c r="I15" s="2067"/>
      <c r="J15" s="2067"/>
      <c r="K15" s="2068"/>
      <c r="M15" s="944" t="s">
        <v>3903</v>
      </c>
      <c r="N15" s="945">
        <f>R6/Q6</f>
        <v>323.71243046393721</v>
      </c>
      <c r="P15" s="946" t="s">
        <v>3904</v>
      </c>
      <c r="Q15" s="946">
        <v>5</v>
      </c>
      <c r="R15" s="947">
        <v>15000</v>
      </c>
    </row>
    <row r="16" spans="1:22">
      <c r="A16" s="2069"/>
      <c r="B16" s="2069"/>
      <c r="C16" s="931" t="s">
        <v>3905</v>
      </c>
      <c r="D16" s="932">
        <v>100</v>
      </c>
      <c r="E16" s="933">
        <f>D16*N14</f>
        <v>11000</v>
      </c>
      <c r="F16" s="2070"/>
      <c r="G16" s="2070"/>
      <c r="H16" s="2069"/>
      <c r="I16" s="2067"/>
      <c r="J16" s="2067"/>
      <c r="K16" s="2068"/>
      <c r="M16" s="944" t="s">
        <v>3906</v>
      </c>
      <c r="N16" s="945">
        <v>110</v>
      </c>
    </row>
    <row r="17" spans="1:15">
      <c r="A17" s="2069"/>
      <c r="B17" s="2069"/>
      <c r="C17" s="931" t="s">
        <v>3907</v>
      </c>
      <c r="D17" s="932">
        <v>100</v>
      </c>
      <c r="E17" s="933">
        <f>D17*N15</f>
        <v>32371.24304639372</v>
      </c>
      <c r="F17" s="2070"/>
      <c r="G17" s="2070"/>
      <c r="H17" s="2069"/>
      <c r="I17" s="2067"/>
      <c r="J17" s="2067"/>
      <c r="K17" s="2068"/>
      <c r="M17" s="944" t="s">
        <v>3908</v>
      </c>
      <c r="N17" s="945">
        <v>110</v>
      </c>
    </row>
    <row r="18" spans="1:15">
      <c r="E18" s="948"/>
      <c r="M18" s="949" t="s">
        <v>3909</v>
      </c>
      <c r="N18" s="945">
        <f>R8/Q8</f>
        <v>293.33333333333331</v>
      </c>
    </row>
    <row r="19" spans="1:15">
      <c r="A19" s="923" t="s">
        <v>3910</v>
      </c>
      <c r="E19" s="948"/>
      <c r="M19" s="949" t="s">
        <v>3888</v>
      </c>
      <c r="N19" s="945">
        <f>R10/Q10</f>
        <v>1559.2324987805168</v>
      </c>
    </row>
    <row r="20" spans="1:15">
      <c r="A20" s="925" t="s">
        <v>3847</v>
      </c>
      <c r="B20" s="925" t="s">
        <v>3848</v>
      </c>
      <c r="C20" s="926" t="s">
        <v>3911</v>
      </c>
      <c r="D20" s="927" t="s">
        <v>3850</v>
      </c>
      <c r="E20" s="950" t="s">
        <v>3851</v>
      </c>
      <c r="F20" s="928" t="s">
        <v>3852</v>
      </c>
      <c r="G20" s="928" t="s">
        <v>3853</v>
      </c>
      <c r="H20" s="929" t="s">
        <v>3854</v>
      </c>
      <c r="I20" s="925" t="s">
        <v>3855</v>
      </c>
      <c r="J20" s="925" t="s">
        <v>3912</v>
      </c>
      <c r="K20" s="925" t="s">
        <v>3857</v>
      </c>
      <c r="M20" s="949" t="s">
        <v>3785</v>
      </c>
      <c r="N20" s="945">
        <f>R11/Q11</f>
        <v>1559.2324987805168</v>
      </c>
    </row>
    <row r="21" spans="1:15">
      <c r="A21" s="2069" t="s">
        <v>3913</v>
      </c>
      <c r="B21" s="2069" t="s">
        <v>3914</v>
      </c>
      <c r="C21" s="931" t="s">
        <v>3690</v>
      </c>
      <c r="D21" s="932">
        <v>560</v>
      </c>
      <c r="E21" s="933">
        <f>D21*11</f>
        <v>6160</v>
      </c>
      <c r="F21" s="2070">
        <f>SUM(E21:E25)</f>
        <v>14960</v>
      </c>
      <c r="G21" s="2070">
        <v>5500</v>
      </c>
      <c r="H21" s="2069">
        <f>1-G21/F21</f>
        <v>0.63235294117647056</v>
      </c>
      <c r="I21" s="2067" t="s">
        <v>3915</v>
      </c>
      <c r="J21" s="2067" t="s">
        <v>3916</v>
      </c>
      <c r="K21" s="2068" t="s">
        <v>3917</v>
      </c>
      <c r="M21" s="949" t="s">
        <v>3894</v>
      </c>
      <c r="N21" s="945">
        <f>R12/Q12</f>
        <v>1559.2324987805168</v>
      </c>
    </row>
    <row r="22" spans="1:15">
      <c r="A22" s="2069"/>
      <c r="B22" s="2069"/>
      <c r="C22" s="931" t="s">
        <v>3918</v>
      </c>
      <c r="D22" s="932">
        <v>30</v>
      </c>
      <c r="E22" s="933">
        <f>D22*$N$18</f>
        <v>8800</v>
      </c>
      <c r="F22" s="2070"/>
      <c r="G22" s="2070"/>
      <c r="H22" s="2069"/>
      <c r="I22" s="2067"/>
      <c r="J22" s="2067"/>
      <c r="K22" s="2068"/>
      <c r="M22" s="949" t="s">
        <v>3919</v>
      </c>
      <c r="N22" s="951">
        <f>R9/Q9</f>
        <v>14.392411274055499</v>
      </c>
    </row>
    <row r="23" spans="1:15">
      <c r="A23" s="2069"/>
      <c r="B23" s="2069"/>
      <c r="C23" s="931"/>
      <c r="D23" s="932"/>
      <c r="E23" s="933"/>
      <c r="F23" s="2070"/>
      <c r="G23" s="2070"/>
      <c r="H23" s="2069"/>
      <c r="I23" s="2067"/>
      <c r="J23" s="2067"/>
      <c r="K23" s="2068"/>
      <c r="N23" s="952"/>
    </row>
    <row r="24" spans="1:15">
      <c r="A24" s="2069"/>
      <c r="B24" s="2069"/>
      <c r="C24" s="931"/>
      <c r="D24" s="932"/>
      <c r="E24" s="933"/>
      <c r="F24" s="2070"/>
      <c r="G24" s="2070"/>
      <c r="H24" s="2069"/>
      <c r="I24" s="2067"/>
      <c r="J24" s="2067"/>
      <c r="K24" s="2068"/>
      <c r="M24" s="923" t="s">
        <v>3920</v>
      </c>
      <c r="N24" s="67"/>
    </row>
    <row r="25" spans="1:15">
      <c r="A25" s="2069"/>
      <c r="B25" s="2069"/>
      <c r="C25" s="931"/>
      <c r="D25" s="942"/>
      <c r="E25" s="933"/>
      <c r="F25" s="2070"/>
      <c r="G25" s="2070"/>
      <c r="H25" s="2069"/>
      <c r="I25" s="2067"/>
      <c r="J25" s="2067"/>
      <c r="K25" s="2068"/>
      <c r="M25" s="953" t="s">
        <v>3921</v>
      </c>
      <c r="N25" s="953" t="s">
        <v>3922</v>
      </c>
      <c r="O25" s="953" t="s">
        <v>3923</v>
      </c>
    </row>
    <row r="26" spans="1:15">
      <c r="A26" s="2069"/>
      <c r="B26" s="2069" t="s">
        <v>3924</v>
      </c>
      <c r="C26" s="931" t="s">
        <v>3690</v>
      </c>
      <c r="D26" s="932">
        <v>1150</v>
      </c>
      <c r="E26" s="933">
        <f>D26*11</f>
        <v>12650</v>
      </c>
      <c r="F26" s="2070">
        <f>SUM(E26:E30)</f>
        <v>27316.666666666664</v>
      </c>
      <c r="G26" s="2070">
        <v>11000</v>
      </c>
      <c r="H26" s="2069">
        <f>1-G26/F26</f>
        <v>0.59731543624161065</v>
      </c>
      <c r="I26" s="2067" t="s">
        <v>3915</v>
      </c>
      <c r="J26" s="2067" t="s">
        <v>3916</v>
      </c>
      <c r="K26" s="2068"/>
      <c r="M26" s="949" t="s">
        <v>3925</v>
      </c>
      <c r="N26" s="949">
        <v>1</v>
      </c>
      <c r="O26" s="954">
        <v>0.17</v>
      </c>
    </row>
    <row r="27" spans="1:15">
      <c r="A27" s="2069"/>
      <c r="B27" s="2069"/>
      <c r="C27" s="931" t="s">
        <v>3918</v>
      </c>
      <c r="D27" s="932">
        <v>50</v>
      </c>
      <c r="E27" s="933">
        <f>D27*$N$18</f>
        <v>14666.666666666666</v>
      </c>
      <c r="F27" s="2070"/>
      <c r="G27" s="2070"/>
      <c r="H27" s="2069"/>
      <c r="I27" s="2067"/>
      <c r="J27" s="2067"/>
      <c r="K27" s="2068"/>
      <c r="M27" s="949" t="s">
        <v>3926</v>
      </c>
      <c r="N27" s="949">
        <v>1</v>
      </c>
      <c r="O27" s="954">
        <v>0.25</v>
      </c>
    </row>
    <row r="28" spans="1:15">
      <c r="A28" s="2069"/>
      <c r="B28" s="2069"/>
      <c r="C28" s="931"/>
      <c r="D28" s="932"/>
      <c r="E28" s="933"/>
      <c r="F28" s="2070"/>
      <c r="G28" s="2070"/>
      <c r="H28" s="2069"/>
      <c r="I28" s="2067"/>
      <c r="J28" s="2067"/>
      <c r="K28" s="2068"/>
      <c r="M28" s="949" t="s">
        <v>3927</v>
      </c>
      <c r="N28" s="949">
        <v>1</v>
      </c>
      <c r="O28" s="954">
        <v>0.25</v>
      </c>
    </row>
    <row r="29" spans="1:15">
      <c r="A29" s="2069"/>
      <c r="B29" s="2069"/>
      <c r="C29" s="931"/>
      <c r="D29" s="932"/>
      <c r="E29" s="933"/>
      <c r="F29" s="2070"/>
      <c r="G29" s="2070"/>
      <c r="H29" s="2069"/>
      <c r="I29" s="2067"/>
      <c r="J29" s="2067"/>
      <c r="K29" s="2068"/>
      <c r="M29" s="949" t="s">
        <v>3928</v>
      </c>
      <c r="N29" s="949">
        <v>1</v>
      </c>
      <c r="O29" s="954">
        <v>0.17</v>
      </c>
    </row>
    <row r="30" spans="1:15">
      <c r="A30" s="2069"/>
      <c r="B30" s="2069"/>
      <c r="C30" s="931"/>
      <c r="D30" s="942"/>
      <c r="E30" s="933"/>
      <c r="F30" s="2070"/>
      <c r="G30" s="2070"/>
      <c r="H30" s="2069"/>
      <c r="I30" s="2067"/>
      <c r="J30" s="2067"/>
      <c r="K30" s="2068"/>
      <c r="M30" s="949" t="s">
        <v>3929</v>
      </c>
      <c r="N30" s="949">
        <v>1</v>
      </c>
      <c r="O30" s="954">
        <v>0.16</v>
      </c>
    </row>
    <row r="31" spans="1:15">
      <c r="A31" s="2069"/>
      <c r="B31" s="2069" t="s">
        <v>3930</v>
      </c>
      <c r="C31" s="931" t="s">
        <v>3690</v>
      </c>
      <c r="D31" s="932">
        <v>3500</v>
      </c>
      <c r="E31" s="933">
        <f>D31*11</f>
        <v>38500</v>
      </c>
      <c r="F31" s="2070">
        <f>SUM(E31:E35)</f>
        <v>99017.983308943658</v>
      </c>
      <c r="G31" s="2070">
        <v>33000</v>
      </c>
      <c r="H31" s="2069">
        <f>1-G31/F31</f>
        <v>0.66672720553157006</v>
      </c>
      <c r="I31" s="2067" t="s">
        <v>3915</v>
      </c>
      <c r="J31" s="2067" t="s">
        <v>3916</v>
      </c>
      <c r="K31" s="2068"/>
      <c r="M31" s="67" t="s">
        <v>3931</v>
      </c>
      <c r="N31" s="67"/>
    </row>
    <row r="32" spans="1:15">
      <c r="A32" s="2069"/>
      <c r="B32" s="2069"/>
      <c r="C32" s="931" t="s">
        <v>3918</v>
      </c>
      <c r="D32" s="932">
        <v>100</v>
      </c>
      <c r="E32" s="933">
        <f>D32*$N$18</f>
        <v>29333.333333333332</v>
      </c>
      <c r="F32" s="2070"/>
      <c r="G32" s="2070"/>
      <c r="H32" s="2069"/>
      <c r="I32" s="2067"/>
      <c r="J32" s="2067"/>
      <c r="K32" s="2068"/>
      <c r="M32" s="67"/>
      <c r="N32" s="67"/>
    </row>
    <row r="33" spans="1:13">
      <c r="A33" s="2069"/>
      <c r="B33" s="2069"/>
      <c r="C33" s="931" t="s">
        <v>3932</v>
      </c>
      <c r="D33" s="942">
        <v>20</v>
      </c>
      <c r="E33" s="933">
        <f>D33*N21</f>
        <v>31184.649975610337</v>
      </c>
      <c r="F33" s="2070"/>
      <c r="G33" s="2070"/>
      <c r="H33" s="2069"/>
      <c r="I33" s="2067"/>
      <c r="J33" s="2067"/>
      <c r="K33" s="2068"/>
    </row>
    <row r="34" spans="1:13">
      <c r="A34" s="2069"/>
      <c r="B34" s="2069"/>
      <c r="C34" s="955" t="s">
        <v>3933</v>
      </c>
      <c r="D34" s="932">
        <v>1</v>
      </c>
      <c r="E34" s="933"/>
      <c r="F34" s="2070"/>
      <c r="G34" s="2070"/>
      <c r="H34" s="2069"/>
      <c r="I34" s="2067"/>
      <c r="J34" s="2067"/>
      <c r="K34" s="2068"/>
    </row>
    <row r="35" spans="1:13">
      <c r="A35" s="2069"/>
      <c r="B35" s="2069"/>
      <c r="C35" s="931"/>
      <c r="D35" s="942"/>
      <c r="E35" s="933"/>
      <c r="F35" s="2070"/>
      <c r="G35" s="2070"/>
      <c r="H35" s="2069"/>
      <c r="I35" s="2067"/>
      <c r="J35" s="2067"/>
      <c r="K35" s="2068"/>
    </row>
    <row r="36" spans="1:13">
      <c r="A36" s="2069"/>
      <c r="B36" s="2069" t="s">
        <v>3934</v>
      </c>
      <c r="C36" s="931" t="s">
        <v>3690</v>
      </c>
      <c r="D36" s="932">
        <v>6000</v>
      </c>
      <c r="E36" s="933">
        <f>D36*11</f>
        <v>66000</v>
      </c>
      <c r="F36" s="2070">
        <f>SUM(E36:E40)</f>
        <v>148980.81246951292</v>
      </c>
      <c r="G36" s="2070">
        <v>55000</v>
      </c>
      <c r="H36" s="2069">
        <f>1-G36/F36</f>
        <v>0.63082494256597599</v>
      </c>
      <c r="I36" s="2067" t="s">
        <v>3915</v>
      </c>
      <c r="J36" s="2067" t="s">
        <v>3916</v>
      </c>
      <c r="K36" s="2068"/>
    </row>
    <row r="37" spans="1:13">
      <c r="A37" s="2069"/>
      <c r="B37" s="2069"/>
      <c r="C37" s="931" t="s">
        <v>3918</v>
      </c>
      <c r="D37" s="942">
        <v>150</v>
      </c>
      <c r="E37" s="933">
        <f>D37*$N$18</f>
        <v>44000</v>
      </c>
      <c r="F37" s="2070"/>
      <c r="G37" s="2070"/>
      <c r="H37" s="2069"/>
      <c r="I37" s="2067"/>
      <c r="J37" s="2067"/>
      <c r="K37" s="2068"/>
    </row>
    <row r="38" spans="1:13">
      <c r="A38" s="2069"/>
      <c r="B38" s="2069"/>
      <c r="C38" s="931" t="s">
        <v>3935</v>
      </c>
      <c r="D38" s="932">
        <v>25</v>
      </c>
      <c r="E38" s="933">
        <f>D38*N20</f>
        <v>38980.812469512923</v>
      </c>
      <c r="F38" s="2070"/>
      <c r="G38" s="2070"/>
      <c r="H38" s="2069"/>
      <c r="I38" s="2067"/>
      <c r="J38" s="2067"/>
      <c r="K38" s="2068"/>
      <c r="M38" s="956"/>
    </row>
    <row r="39" spans="1:13">
      <c r="A39" s="2069"/>
      <c r="B39" s="2069"/>
      <c r="C39" s="955" t="s">
        <v>3936</v>
      </c>
      <c r="D39" s="932">
        <v>1</v>
      </c>
      <c r="E39" s="933"/>
      <c r="F39" s="2070"/>
      <c r="G39" s="2070"/>
      <c r="H39" s="2069"/>
      <c r="I39" s="2067"/>
      <c r="J39" s="2067"/>
      <c r="K39" s="2068"/>
    </row>
    <row r="40" spans="1:13">
      <c r="A40" s="2069"/>
      <c r="B40" s="2069"/>
      <c r="C40" s="931"/>
      <c r="D40" s="932"/>
      <c r="E40" s="933"/>
      <c r="F40" s="2070"/>
      <c r="G40" s="2070"/>
      <c r="H40" s="2069"/>
      <c r="I40" s="2067"/>
      <c r="J40" s="2067"/>
      <c r="K40" s="2068"/>
    </row>
    <row r="41" spans="1:13">
      <c r="A41" s="2069"/>
      <c r="B41" s="2069" t="s">
        <v>3937</v>
      </c>
      <c r="C41" s="931" t="s">
        <v>3690</v>
      </c>
      <c r="D41" s="932">
        <v>12500</v>
      </c>
      <c r="E41" s="933">
        <f>D41*11</f>
        <v>137500</v>
      </c>
      <c r="F41" s="2070">
        <f>SUM(E41:E45)</f>
        <v>272276.97496341553</v>
      </c>
      <c r="G41" s="2070">
        <v>110000</v>
      </c>
      <c r="H41" s="2069">
        <f>1-G41/F41</f>
        <v>0.59599962495991399</v>
      </c>
      <c r="I41" s="2067" t="s">
        <v>3915</v>
      </c>
      <c r="J41" s="2067" t="s">
        <v>3916</v>
      </c>
      <c r="K41" s="2068"/>
    </row>
    <row r="42" spans="1:13">
      <c r="A42" s="2069"/>
      <c r="B42" s="2069"/>
      <c r="C42" s="931" t="s">
        <v>3918</v>
      </c>
      <c r="D42" s="942">
        <v>300</v>
      </c>
      <c r="E42" s="933">
        <f>D42*$N$18</f>
        <v>88000</v>
      </c>
      <c r="F42" s="2070"/>
      <c r="G42" s="2070"/>
      <c r="H42" s="2069"/>
      <c r="I42" s="2067"/>
      <c r="J42" s="2067"/>
      <c r="K42" s="2068"/>
    </row>
    <row r="43" spans="1:13">
      <c r="A43" s="2069"/>
      <c r="B43" s="2069"/>
      <c r="C43" s="931" t="s">
        <v>3938</v>
      </c>
      <c r="D43" s="932">
        <v>30</v>
      </c>
      <c r="E43" s="933">
        <f>D43*N19</f>
        <v>46776.974963415501</v>
      </c>
      <c r="F43" s="2070"/>
      <c r="G43" s="2070"/>
      <c r="H43" s="2069"/>
      <c r="I43" s="2067"/>
      <c r="J43" s="2067"/>
      <c r="K43" s="2068"/>
    </row>
    <row r="44" spans="1:13">
      <c r="A44" s="2069"/>
      <c r="B44" s="2069"/>
      <c r="C44" s="955" t="s">
        <v>3939</v>
      </c>
      <c r="D44" s="932">
        <v>1</v>
      </c>
      <c r="E44" s="933"/>
      <c r="F44" s="2070"/>
      <c r="G44" s="2070"/>
      <c r="H44" s="2069"/>
      <c r="I44" s="2067"/>
      <c r="J44" s="2067"/>
      <c r="K44" s="2068"/>
    </row>
    <row r="45" spans="1:13">
      <c r="A45" s="2069"/>
      <c r="B45" s="2069"/>
      <c r="C45" s="931"/>
      <c r="D45" s="932"/>
      <c r="E45" s="933"/>
      <c r="F45" s="2070"/>
      <c r="G45" s="2070"/>
      <c r="H45" s="2069"/>
      <c r="I45" s="2067"/>
      <c r="J45" s="2067"/>
      <c r="K45" s="2068"/>
    </row>
    <row r="46" spans="1:13">
      <c r="M46" s="956"/>
    </row>
    <row r="47" spans="1:13">
      <c r="A47" s="923" t="s">
        <v>3940</v>
      </c>
      <c r="E47" s="948"/>
    </row>
    <row r="48" spans="1:13">
      <c r="A48" s="925" t="s">
        <v>3847</v>
      </c>
      <c r="B48" s="925" t="s">
        <v>3848</v>
      </c>
      <c r="C48" s="926" t="s">
        <v>3849</v>
      </c>
      <c r="D48" s="927" t="s">
        <v>3850</v>
      </c>
      <c r="E48" s="950" t="s">
        <v>3851</v>
      </c>
      <c r="F48" s="928" t="s">
        <v>3852</v>
      </c>
      <c r="G48" s="928" t="s">
        <v>3853</v>
      </c>
      <c r="H48" s="929" t="s">
        <v>3854</v>
      </c>
      <c r="I48" s="925" t="s">
        <v>3855</v>
      </c>
      <c r="J48" s="925" t="s">
        <v>3856</v>
      </c>
      <c r="K48" s="925" t="s">
        <v>3857</v>
      </c>
    </row>
    <row r="49" spans="1:13">
      <c r="A49" s="2069" t="s">
        <v>3941</v>
      </c>
      <c r="B49" s="2067" t="s">
        <v>3942</v>
      </c>
      <c r="C49" s="957" t="s">
        <v>3938</v>
      </c>
      <c r="D49" s="958">
        <v>50</v>
      </c>
      <c r="E49" s="933">
        <f>D49*$N$19</f>
        <v>77961.624939025845</v>
      </c>
      <c r="F49" s="2070">
        <f>SUM(E49:E51)</f>
        <v>233884.87481707754</v>
      </c>
      <c r="G49" s="2070">
        <v>44000</v>
      </c>
      <c r="H49" s="2069">
        <f>1-G49/F49</f>
        <v>0.81187325587252013</v>
      </c>
      <c r="I49" s="2067" t="s">
        <v>3943</v>
      </c>
      <c r="J49" s="2067" t="s">
        <v>3916</v>
      </c>
      <c r="K49" s="2067" t="s">
        <v>3944</v>
      </c>
    </row>
    <row r="50" spans="1:13">
      <c r="A50" s="2069"/>
      <c r="B50" s="2067"/>
      <c r="C50" s="957" t="s">
        <v>3932</v>
      </c>
      <c r="D50" s="958">
        <v>50</v>
      </c>
      <c r="E50" s="933">
        <f>D50*$N$20</f>
        <v>77961.624939025845</v>
      </c>
      <c r="F50" s="2070"/>
      <c r="G50" s="2070"/>
      <c r="H50" s="2069"/>
      <c r="I50" s="2067"/>
      <c r="J50" s="2067"/>
      <c r="K50" s="2067"/>
    </row>
    <row r="51" spans="1:13">
      <c r="A51" s="2069"/>
      <c r="B51" s="2067"/>
      <c r="C51" s="957" t="s">
        <v>3945</v>
      </c>
      <c r="D51" s="958">
        <v>50</v>
      </c>
      <c r="E51" s="933">
        <f>D51*$N$21</f>
        <v>77961.624939025845</v>
      </c>
      <c r="F51" s="2070"/>
      <c r="G51" s="2070"/>
      <c r="H51" s="2069"/>
      <c r="I51" s="2067"/>
      <c r="J51" s="2067"/>
      <c r="K51" s="2067"/>
    </row>
    <row r="52" spans="1:13">
      <c r="A52" s="2069"/>
      <c r="B52" s="2069" t="s">
        <v>3946</v>
      </c>
      <c r="C52" s="931" t="s">
        <v>3947</v>
      </c>
      <c r="D52" s="932">
        <v>5000</v>
      </c>
      <c r="E52" s="933">
        <f>D52*N22</f>
        <v>71962.056370277496</v>
      </c>
      <c r="F52" s="2070">
        <f>SUM(E52:E54)</f>
        <v>77462.056370277496</v>
      </c>
      <c r="G52" s="2070">
        <v>22000</v>
      </c>
      <c r="H52" s="2069">
        <f>1-G52/F52</f>
        <v>0.71598998231033939</v>
      </c>
      <c r="I52" s="2067" t="s">
        <v>3948</v>
      </c>
      <c r="J52" s="2067" t="s">
        <v>3949</v>
      </c>
      <c r="K52" s="2069" t="s">
        <v>3950</v>
      </c>
    </row>
    <row r="53" spans="1:13">
      <c r="A53" s="2069"/>
      <c r="B53" s="2069"/>
      <c r="C53" s="931" t="s">
        <v>1780</v>
      </c>
      <c r="D53" s="942">
        <v>300000</v>
      </c>
      <c r="E53" s="933">
        <f>D53*N5</f>
        <v>5500</v>
      </c>
      <c r="F53" s="2070"/>
      <c r="G53" s="2070"/>
      <c r="H53" s="2069"/>
      <c r="I53" s="2067"/>
      <c r="J53" s="2067"/>
      <c r="K53" s="2069"/>
    </row>
    <row r="54" spans="1:13">
      <c r="A54" s="2069"/>
      <c r="B54" s="2069"/>
      <c r="C54" s="931"/>
      <c r="D54" s="932"/>
      <c r="E54" s="933"/>
      <c r="F54" s="2070"/>
      <c r="G54" s="2070"/>
      <c r="H54" s="2069"/>
      <c r="I54" s="2067"/>
      <c r="J54" s="2067"/>
      <c r="K54" s="2069"/>
    </row>
    <row r="55" spans="1:13">
      <c r="A55" s="2069"/>
      <c r="B55" s="2069" t="s">
        <v>3951</v>
      </c>
      <c r="C55" s="931" t="s">
        <v>3952</v>
      </c>
      <c r="D55" s="932">
        <v>100</v>
      </c>
      <c r="E55" s="933">
        <f>R13</f>
        <v>148500</v>
      </c>
      <c r="F55" s="2070">
        <f>SUM(E55:E57)</f>
        <v>319000</v>
      </c>
      <c r="G55" s="2070">
        <v>33000</v>
      </c>
      <c r="H55" s="2069">
        <f>1-G55/F55</f>
        <v>0.89655172413793105</v>
      </c>
      <c r="I55" s="2067" t="s">
        <v>3948</v>
      </c>
      <c r="J55" s="2067" t="s">
        <v>3916</v>
      </c>
      <c r="K55" s="2069" t="s">
        <v>3953</v>
      </c>
    </row>
    <row r="56" spans="1:13">
      <c r="A56" s="2069"/>
      <c r="B56" s="2069"/>
      <c r="C56" s="931" t="s">
        <v>3345</v>
      </c>
      <c r="D56" s="942">
        <v>50</v>
      </c>
      <c r="E56" s="933">
        <f>R14</f>
        <v>165000.00000000003</v>
      </c>
      <c r="F56" s="2070"/>
      <c r="G56" s="2070"/>
      <c r="H56" s="2069"/>
      <c r="I56" s="2067"/>
      <c r="J56" s="2067"/>
      <c r="K56" s="2069"/>
      <c r="M56" s="956"/>
    </row>
    <row r="57" spans="1:13">
      <c r="A57" s="2069"/>
      <c r="B57" s="2069"/>
      <c r="C57" s="931" t="s">
        <v>3954</v>
      </c>
      <c r="D57" s="932">
        <v>50</v>
      </c>
      <c r="E57" s="933">
        <f>D57*N14</f>
        <v>5500</v>
      </c>
      <c r="F57" s="2070"/>
      <c r="G57" s="2070"/>
      <c r="H57" s="2069"/>
      <c r="I57" s="2067"/>
      <c r="J57" s="2067"/>
      <c r="K57" s="2069"/>
    </row>
    <row r="58" spans="1:13">
      <c r="A58" s="2069"/>
      <c r="B58" s="2071" t="s">
        <v>3955</v>
      </c>
      <c r="C58" s="959" t="s">
        <v>3956</v>
      </c>
      <c r="D58" s="960">
        <v>30</v>
      </c>
      <c r="E58" s="961">
        <f>D58*N19</f>
        <v>46776.974963415501</v>
      </c>
      <c r="F58" s="2072">
        <f>SUM(E58:E60)</f>
        <v>52276.974963415501</v>
      </c>
      <c r="G58" s="2072">
        <v>22000</v>
      </c>
      <c r="H58" s="2071">
        <f>1-G58/F58</f>
        <v>0.57916463193602818</v>
      </c>
      <c r="I58" s="2073" t="s">
        <v>3948</v>
      </c>
      <c r="J58" s="2073" t="s">
        <v>3949</v>
      </c>
      <c r="K58" s="2071"/>
    </row>
    <row r="59" spans="1:13">
      <c r="A59" s="2069"/>
      <c r="B59" s="2071"/>
      <c r="C59" s="959" t="s">
        <v>3957</v>
      </c>
      <c r="D59" s="960">
        <v>300000</v>
      </c>
      <c r="E59" s="961">
        <f>D59*$N$5</f>
        <v>5500</v>
      </c>
      <c r="F59" s="2072"/>
      <c r="G59" s="2072"/>
      <c r="H59" s="2071"/>
      <c r="I59" s="2073"/>
      <c r="J59" s="2073"/>
      <c r="K59" s="2071"/>
    </row>
    <row r="60" spans="1:13">
      <c r="A60" s="2069"/>
      <c r="B60" s="2071"/>
      <c r="C60" s="959"/>
      <c r="D60" s="960"/>
      <c r="E60" s="961"/>
      <c r="F60" s="2072"/>
      <c r="G60" s="2072"/>
      <c r="H60" s="2071"/>
      <c r="I60" s="2073"/>
      <c r="J60" s="2073"/>
      <c r="K60" s="2071"/>
    </row>
    <row r="61" spans="1:13">
      <c r="A61" s="2069"/>
      <c r="B61" s="2071" t="s">
        <v>3958</v>
      </c>
      <c r="C61" s="959" t="s">
        <v>3935</v>
      </c>
      <c r="D61" s="960">
        <v>30</v>
      </c>
      <c r="E61" s="961">
        <f>D61*N20</f>
        <v>46776.974963415501</v>
      </c>
      <c r="F61" s="2072">
        <f>SUM(E61:E63)</f>
        <v>52276.974963415501</v>
      </c>
      <c r="G61" s="2072">
        <v>22000</v>
      </c>
      <c r="H61" s="2071">
        <f>1-G61/F61</f>
        <v>0.57916463193602818</v>
      </c>
      <c r="I61" s="2073" t="s">
        <v>3948</v>
      </c>
      <c r="J61" s="2073" t="s">
        <v>3916</v>
      </c>
      <c r="K61" s="2071"/>
    </row>
    <row r="62" spans="1:13">
      <c r="A62" s="2069"/>
      <c r="B62" s="2071"/>
      <c r="C62" s="959" t="s">
        <v>3959</v>
      </c>
      <c r="D62" s="960">
        <v>300000</v>
      </c>
      <c r="E62" s="961">
        <f>D62*$N$5</f>
        <v>5500</v>
      </c>
      <c r="F62" s="2072"/>
      <c r="G62" s="2072"/>
      <c r="H62" s="2071"/>
      <c r="I62" s="2073"/>
      <c r="J62" s="2073"/>
      <c r="K62" s="2071"/>
    </row>
    <row r="63" spans="1:13">
      <c r="A63" s="2069"/>
      <c r="B63" s="2071"/>
      <c r="C63" s="959"/>
      <c r="D63" s="960"/>
      <c r="E63" s="961"/>
      <c r="F63" s="2072"/>
      <c r="G63" s="2072"/>
      <c r="H63" s="2071"/>
      <c r="I63" s="2073"/>
      <c r="J63" s="2073"/>
      <c r="K63" s="2071"/>
    </row>
    <row r="64" spans="1:13">
      <c r="A64" s="2069"/>
      <c r="B64" s="2071" t="s">
        <v>3960</v>
      </c>
      <c r="C64" s="959" t="s">
        <v>3961</v>
      </c>
      <c r="D64" s="960">
        <v>30</v>
      </c>
      <c r="E64" s="961">
        <f>D64*N21</f>
        <v>46776.974963415501</v>
      </c>
      <c r="F64" s="2072">
        <f>SUM(E64:E66)</f>
        <v>52276.974963415501</v>
      </c>
      <c r="G64" s="2072">
        <v>22000</v>
      </c>
      <c r="H64" s="2071">
        <f>1-G64/F64</f>
        <v>0.57916463193602818</v>
      </c>
      <c r="I64" s="2073" t="s">
        <v>3948</v>
      </c>
      <c r="J64" s="2073" t="s">
        <v>3949</v>
      </c>
      <c r="K64" s="2071"/>
    </row>
    <row r="65" spans="1:11">
      <c r="A65" s="2069"/>
      <c r="B65" s="2071"/>
      <c r="C65" s="959" t="s">
        <v>3957</v>
      </c>
      <c r="D65" s="960">
        <v>300000</v>
      </c>
      <c r="E65" s="961">
        <f>D65*$N$5</f>
        <v>5500</v>
      </c>
      <c r="F65" s="2072"/>
      <c r="G65" s="2072"/>
      <c r="H65" s="2071"/>
      <c r="I65" s="2073"/>
      <c r="J65" s="2073"/>
      <c r="K65" s="2071"/>
    </row>
    <row r="66" spans="1:11">
      <c r="A66" s="2069"/>
      <c r="B66" s="2071"/>
      <c r="C66" s="959"/>
      <c r="D66" s="960"/>
      <c r="E66" s="961"/>
      <c r="F66" s="2072"/>
      <c r="G66" s="2072"/>
      <c r="H66" s="2071"/>
      <c r="I66" s="2073"/>
      <c r="J66" s="2073"/>
      <c r="K66" s="2071"/>
    </row>
  </sheetData>
  <mergeCells count="95">
    <mergeCell ref="K61:K63"/>
    <mergeCell ref="B64:B66"/>
    <mergeCell ref="F64:F66"/>
    <mergeCell ref="G64:G66"/>
    <mergeCell ref="H64:H66"/>
    <mergeCell ref="I64:I66"/>
    <mergeCell ref="J64:J66"/>
    <mergeCell ref="K64:K66"/>
    <mergeCell ref="B61:B63"/>
    <mergeCell ref="F61:F63"/>
    <mergeCell ref="G61:G63"/>
    <mergeCell ref="H61:H63"/>
    <mergeCell ref="I61:I63"/>
    <mergeCell ref="J61:J63"/>
    <mergeCell ref="J55:J57"/>
    <mergeCell ref="K55:K57"/>
    <mergeCell ref="B58:B60"/>
    <mergeCell ref="F58:F60"/>
    <mergeCell ref="G58:G60"/>
    <mergeCell ref="H58:H60"/>
    <mergeCell ref="I58:I60"/>
    <mergeCell ref="J58:J60"/>
    <mergeCell ref="K58:K60"/>
    <mergeCell ref="J49:J51"/>
    <mergeCell ref="K49:K51"/>
    <mergeCell ref="B52:B54"/>
    <mergeCell ref="F52:F54"/>
    <mergeCell ref="G52:G54"/>
    <mergeCell ref="H52:H54"/>
    <mergeCell ref="I52:I54"/>
    <mergeCell ref="J52:J54"/>
    <mergeCell ref="K52:K54"/>
    <mergeCell ref="I49:I51"/>
    <mergeCell ref="F41:F45"/>
    <mergeCell ref="G41:G45"/>
    <mergeCell ref="H41:H45"/>
    <mergeCell ref="I41:I45"/>
    <mergeCell ref="A49:A66"/>
    <mergeCell ref="B49:B51"/>
    <mergeCell ref="F49:F51"/>
    <mergeCell ref="G49:G51"/>
    <mergeCell ref="H49:H51"/>
    <mergeCell ref="B55:B57"/>
    <mergeCell ref="F55:F57"/>
    <mergeCell ref="G55:G57"/>
    <mergeCell ref="H55:H57"/>
    <mergeCell ref="I55:I57"/>
    <mergeCell ref="K21:K45"/>
    <mergeCell ref="B26:B30"/>
    <mergeCell ref="F26:F30"/>
    <mergeCell ref="G26:G30"/>
    <mergeCell ref="H26:H30"/>
    <mergeCell ref="I26:I30"/>
    <mergeCell ref="J26:J30"/>
    <mergeCell ref="B31:B35"/>
    <mergeCell ref="F31:F35"/>
    <mergeCell ref="G31:G35"/>
    <mergeCell ref="J41:J45"/>
    <mergeCell ref="J31:J35"/>
    <mergeCell ref="B36:B40"/>
    <mergeCell ref="F36:F40"/>
    <mergeCell ref="G36:G40"/>
    <mergeCell ref="H36:H40"/>
    <mergeCell ref="J13:J17"/>
    <mergeCell ref="A21:A45"/>
    <mergeCell ref="B21:B25"/>
    <mergeCell ref="F21:F25"/>
    <mergeCell ref="G21:G25"/>
    <mergeCell ref="H21:H25"/>
    <mergeCell ref="I21:I25"/>
    <mergeCell ref="J21:J25"/>
    <mergeCell ref="H31:H35"/>
    <mergeCell ref="I31:I35"/>
    <mergeCell ref="A3:A17"/>
    <mergeCell ref="H13:H17"/>
    <mergeCell ref="I13:I17"/>
    <mergeCell ref="I36:I40"/>
    <mergeCell ref="J36:J40"/>
    <mergeCell ref="B41:B45"/>
    <mergeCell ref="J3:J7"/>
    <mergeCell ref="K3:K17"/>
    <mergeCell ref="B8:B12"/>
    <mergeCell ref="F8:F12"/>
    <mergeCell ref="G8:G12"/>
    <mergeCell ref="H8:H12"/>
    <mergeCell ref="I8:I12"/>
    <mergeCell ref="J8:J12"/>
    <mergeCell ref="B13:B17"/>
    <mergeCell ref="F13:F17"/>
    <mergeCell ref="B3:B7"/>
    <mergeCell ref="F3:F7"/>
    <mergeCell ref="G3:G7"/>
    <mergeCell ref="H3:H7"/>
    <mergeCell ref="I3:I7"/>
    <mergeCell ref="G13:G17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L50"/>
  <sheetViews>
    <sheetView workbookViewId="0"/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4.375" bestFit="1" customWidth="1"/>
    <col min="5" max="6" width="16.625" bestFit="1" customWidth="1"/>
    <col min="7" max="7" width="80.25" bestFit="1" customWidth="1"/>
    <col min="8" max="8" width="22" customWidth="1"/>
    <col min="9" max="9" width="28.5" customWidth="1"/>
    <col min="10" max="10" width="20.25" customWidth="1"/>
    <col min="11" max="11" width="21.875" bestFit="1" customWidth="1"/>
    <col min="12" max="12" width="124.25" customWidth="1"/>
  </cols>
  <sheetData>
    <row r="2" spans="2:12">
      <c r="B2" s="923" t="s">
        <v>7194</v>
      </c>
    </row>
    <row r="3" spans="2:12" ht="36">
      <c r="B3" s="1790" t="s">
        <v>7195</v>
      </c>
      <c r="C3" s="1791" t="s">
        <v>7196</v>
      </c>
      <c r="D3" s="1790" t="s">
        <v>7197</v>
      </c>
      <c r="E3" s="1792" t="s">
        <v>7198</v>
      </c>
      <c r="F3" s="1792" t="s">
        <v>7199</v>
      </c>
      <c r="G3" s="1791" t="s">
        <v>7741</v>
      </c>
      <c r="H3" s="1791" t="s">
        <v>7201</v>
      </c>
      <c r="I3" s="1791" t="s">
        <v>7202</v>
      </c>
      <c r="J3" s="1793" t="s">
        <v>7203</v>
      </c>
      <c r="K3" s="1793" t="s">
        <v>7204</v>
      </c>
      <c r="L3" s="1793" t="s">
        <v>7205</v>
      </c>
    </row>
    <row r="4" spans="2:12">
      <c r="B4" s="1794" t="s">
        <v>7206</v>
      </c>
      <c r="C4" s="1795" t="s">
        <v>7207</v>
      </c>
      <c r="D4" s="1796">
        <v>50</v>
      </c>
      <c r="E4" s="1796" t="s">
        <v>7208</v>
      </c>
      <c r="F4" s="1796" t="s">
        <v>7209</v>
      </c>
      <c r="G4" s="1797" t="s">
        <v>7742</v>
      </c>
      <c r="H4" s="1798" t="s">
        <v>7211</v>
      </c>
      <c r="I4" s="1798" t="s">
        <v>7212</v>
      </c>
      <c r="J4" s="1798" t="s">
        <v>7213</v>
      </c>
      <c r="K4" s="1798" t="s">
        <v>7214</v>
      </c>
      <c r="L4" s="1798" t="s">
        <v>6156</v>
      </c>
    </row>
    <row r="5" spans="2:12">
      <c r="B5" s="1794" t="s">
        <v>7216</v>
      </c>
      <c r="C5" s="1795" t="s">
        <v>7217</v>
      </c>
      <c r="D5" s="1796">
        <v>50</v>
      </c>
      <c r="E5" s="1796" t="s">
        <v>7208</v>
      </c>
      <c r="F5" s="1796" t="s">
        <v>7219</v>
      </c>
      <c r="G5" s="1797" t="s">
        <v>7734</v>
      </c>
      <c r="H5" s="1798" t="s">
        <v>7221</v>
      </c>
      <c r="I5" s="1798" t="s">
        <v>7743</v>
      </c>
      <c r="J5" s="1798" t="s">
        <v>7223</v>
      </c>
      <c r="K5" s="1798" t="s">
        <v>7747</v>
      </c>
      <c r="L5" s="1798" t="s">
        <v>5365</v>
      </c>
    </row>
    <row r="6" spans="2:12">
      <c r="B6" s="1794" t="s">
        <v>7226</v>
      </c>
      <c r="C6" s="1795" t="s">
        <v>7227</v>
      </c>
      <c r="D6" s="1796">
        <v>50</v>
      </c>
      <c r="E6" s="1796" t="s">
        <v>7208</v>
      </c>
      <c r="F6" s="1796" t="s">
        <v>7229</v>
      </c>
      <c r="G6" s="1797" t="s">
        <v>7735</v>
      </c>
      <c r="H6" s="1798" t="s">
        <v>7231</v>
      </c>
      <c r="I6" s="1799" t="s">
        <v>7744</v>
      </c>
      <c r="J6" s="1798" t="s">
        <v>7223</v>
      </c>
      <c r="K6" s="1798" t="s">
        <v>7233</v>
      </c>
      <c r="L6" s="1798" t="s">
        <v>5365</v>
      </c>
    </row>
    <row r="7" spans="2:12">
      <c r="B7" s="1794" t="s">
        <v>7235</v>
      </c>
      <c r="C7" s="1795" t="s">
        <v>7227</v>
      </c>
      <c r="D7" s="1796">
        <v>50</v>
      </c>
      <c r="E7" s="1796" t="s">
        <v>7237</v>
      </c>
      <c r="F7" s="1796" t="s">
        <v>7229</v>
      </c>
      <c r="G7" s="1797" t="s">
        <v>7736</v>
      </c>
      <c r="H7" s="1798" t="s">
        <v>7240</v>
      </c>
      <c r="I7" s="1799" t="s">
        <v>7241</v>
      </c>
      <c r="J7" s="1798" t="s">
        <v>7242</v>
      </c>
      <c r="K7" s="1798" t="s">
        <v>7243</v>
      </c>
      <c r="L7" s="1798" t="s">
        <v>5365</v>
      </c>
    </row>
    <row r="8" spans="2:12">
      <c r="B8" s="1794" t="s">
        <v>7245</v>
      </c>
      <c r="C8" s="1795" t="s">
        <v>7246</v>
      </c>
      <c r="D8" s="1796">
        <v>50</v>
      </c>
      <c r="E8" s="1796" t="s">
        <v>7237</v>
      </c>
      <c r="F8" s="1796" t="s">
        <v>7229</v>
      </c>
      <c r="G8" s="1797" t="s">
        <v>7737</v>
      </c>
      <c r="H8" s="1798" t="s">
        <v>7248</v>
      </c>
      <c r="I8" s="1799" t="s">
        <v>7249</v>
      </c>
      <c r="J8" s="1798" t="s">
        <v>7250</v>
      </c>
      <c r="K8" s="1798" t="s">
        <v>7251</v>
      </c>
      <c r="L8" s="1798" t="s">
        <v>6156</v>
      </c>
    </row>
    <row r="9" spans="2:12">
      <c r="B9" s="1794" t="s">
        <v>7253</v>
      </c>
      <c r="C9" s="1795" t="s">
        <v>7254</v>
      </c>
      <c r="D9" s="1796">
        <v>50</v>
      </c>
      <c r="E9" s="1796" t="s">
        <v>7255</v>
      </c>
      <c r="F9" s="1796" t="s">
        <v>7256</v>
      </c>
      <c r="G9" s="1797" t="s">
        <v>7738</v>
      </c>
      <c r="H9" s="1798" t="s">
        <v>7258</v>
      </c>
      <c r="I9" s="1799" t="s">
        <v>7259</v>
      </c>
      <c r="J9" s="1798" t="s">
        <v>7213</v>
      </c>
      <c r="K9" s="1798" t="s">
        <v>7260</v>
      </c>
      <c r="L9" s="1798" t="s">
        <v>6156</v>
      </c>
    </row>
    <row r="10" spans="2:12">
      <c r="B10" s="1794" t="s">
        <v>7261</v>
      </c>
      <c r="C10" s="1795" t="s">
        <v>7254</v>
      </c>
      <c r="D10" s="1796">
        <v>50</v>
      </c>
      <c r="E10" s="1796" t="s">
        <v>7263</v>
      </c>
      <c r="F10" s="1796" t="s">
        <v>7209</v>
      </c>
      <c r="G10" s="1797" t="s">
        <v>7739</v>
      </c>
      <c r="H10" s="1798" t="s">
        <v>7266</v>
      </c>
      <c r="I10" s="1799" t="s">
        <v>7745</v>
      </c>
      <c r="J10" s="1798" t="s">
        <v>7268</v>
      </c>
      <c r="K10" s="1798" t="s">
        <v>7746</v>
      </c>
      <c r="L10" s="1797" t="s">
        <v>7270</v>
      </c>
    </row>
    <row r="11" spans="2:12">
      <c r="B11" s="1794" t="s">
        <v>7271</v>
      </c>
      <c r="C11" s="1795" t="s">
        <v>7254</v>
      </c>
      <c r="D11" s="1796">
        <v>50</v>
      </c>
      <c r="E11" s="1796" t="s">
        <v>7208</v>
      </c>
      <c r="F11" s="1796" t="s">
        <v>7209</v>
      </c>
      <c r="G11" s="1797" t="s">
        <v>7740</v>
      </c>
      <c r="H11" s="1798" t="s">
        <v>7276</v>
      </c>
      <c r="I11" s="1799" t="s">
        <v>7277</v>
      </c>
      <c r="J11" s="1798" t="s">
        <v>7278</v>
      </c>
      <c r="K11" s="1798" t="s">
        <v>7279</v>
      </c>
      <c r="L11" s="1798" t="s">
        <v>7280</v>
      </c>
    </row>
    <row r="13" spans="2:12">
      <c r="B13" s="1930" t="s">
        <v>7983</v>
      </c>
    </row>
    <row r="14" spans="2:12">
      <c r="B14" s="1927" t="s">
        <v>7984</v>
      </c>
    </row>
    <row r="15" spans="2:12">
      <c r="B15" s="1927" t="s">
        <v>7985</v>
      </c>
    </row>
    <row r="16" spans="2:12">
      <c r="B16" s="1927" t="s">
        <v>7986</v>
      </c>
    </row>
    <row r="17" spans="2:7">
      <c r="B17" s="1930" t="s">
        <v>7987</v>
      </c>
    </row>
    <row r="18" spans="2:7">
      <c r="B18" s="1927" t="s">
        <v>7988</v>
      </c>
    </row>
    <row r="19" spans="2:7">
      <c r="B19" s="1927" t="s">
        <v>7989</v>
      </c>
    </row>
    <row r="20" spans="2:7">
      <c r="B20" s="1931" t="s">
        <v>7990</v>
      </c>
    </row>
    <row r="21" spans="2:7">
      <c r="B21" s="1930" t="s">
        <v>7991</v>
      </c>
    </row>
    <row r="22" spans="2:7">
      <c r="B22" s="1927" t="s">
        <v>7992</v>
      </c>
    </row>
    <row r="23" spans="2:7">
      <c r="B23" s="1927" t="s">
        <v>7993</v>
      </c>
    </row>
    <row r="24" spans="2:7">
      <c r="B24" s="1927" t="s">
        <v>7994</v>
      </c>
    </row>
    <row r="25" spans="2:7">
      <c r="B25" s="1930" t="s">
        <v>7995</v>
      </c>
    </row>
    <row r="26" spans="2:7">
      <c r="B26" s="1927" t="s">
        <v>7996</v>
      </c>
      <c r="G26" s="1928"/>
    </row>
    <row r="27" spans="2:7">
      <c r="B27" s="1931" t="s">
        <v>7997</v>
      </c>
    </row>
    <row r="28" spans="2:7">
      <c r="B28" s="1931" t="s">
        <v>8002</v>
      </c>
    </row>
    <row r="29" spans="2:7">
      <c r="B29" s="1930" t="s">
        <v>7998</v>
      </c>
    </row>
    <row r="30" spans="2:7">
      <c r="B30" s="1927" t="s">
        <v>7999</v>
      </c>
    </row>
    <row r="31" spans="2:7">
      <c r="B31" s="1931" t="s">
        <v>8000</v>
      </c>
    </row>
    <row r="32" spans="2:7">
      <c r="B32" s="1930" t="s">
        <v>8001</v>
      </c>
    </row>
    <row r="33" spans="2:4">
      <c r="B33" s="1926"/>
    </row>
    <row r="34" spans="2:4">
      <c r="B34" s="1929" t="s">
        <v>8032</v>
      </c>
    </row>
    <row r="35" spans="2:4">
      <c r="B35" s="1919" t="s">
        <v>8003</v>
      </c>
      <c r="C35" s="1919" t="s">
        <v>8004</v>
      </c>
      <c r="D35" s="1919" t="s">
        <v>8005</v>
      </c>
    </row>
    <row r="36" spans="2:4">
      <c r="B36" s="1937" t="s">
        <v>8006</v>
      </c>
      <c r="C36" s="1920" t="s">
        <v>8007</v>
      </c>
      <c r="D36" s="1921" t="s">
        <v>8008</v>
      </c>
    </row>
    <row r="37" spans="2:4">
      <c r="B37" s="1938"/>
      <c r="C37" s="1920" t="s">
        <v>8009</v>
      </c>
      <c r="D37" s="1921" t="s">
        <v>8010</v>
      </c>
    </row>
    <row r="38" spans="2:4">
      <c r="B38" s="1938"/>
      <c r="C38" s="1920" t="s">
        <v>8011</v>
      </c>
      <c r="D38" s="1921" t="s">
        <v>8012</v>
      </c>
    </row>
    <row r="39" spans="2:4">
      <c r="B39" s="1939"/>
      <c r="C39" s="1920" t="s">
        <v>8013</v>
      </c>
      <c r="D39" s="1921" t="s">
        <v>8014</v>
      </c>
    </row>
    <row r="40" spans="2:4">
      <c r="B40" s="1937" t="s">
        <v>8015</v>
      </c>
      <c r="C40" s="1922" t="s">
        <v>8016</v>
      </c>
      <c r="D40" s="1921" t="s">
        <v>8017</v>
      </c>
    </row>
    <row r="41" spans="2:4">
      <c r="B41" s="1939"/>
      <c r="C41" s="1922" t="s">
        <v>8018</v>
      </c>
      <c r="D41" s="1921" t="s">
        <v>3332</v>
      </c>
    </row>
    <row r="42" spans="2:4">
      <c r="B42" s="1937" t="s">
        <v>8019</v>
      </c>
      <c r="C42" s="1923" t="s">
        <v>8020</v>
      </c>
      <c r="D42" s="1921" t="s">
        <v>8014</v>
      </c>
    </row>
    <row r="43" spans="2:4">
      <c r="B43" s="1938"/>
      <c r="C43" s="1923" t="s">
        <v>8021</v>
      </c>
      <c r="D43" s="1924" t="s">
        <v>8022</v>
      </c>
    </row>
    <row r="44" spans="2:4">
      <c r="B44" s="1938"/>
      <c r="C44" s="1923" t="s">
        <v>8023</v>
      </c>
      <c r="D44" s="1921" t="s">
        <v>8017</v>
      </c>
    </row>
    <row r="45" spans="2:4">
      <c r="B45" s="1938"/>
      <c r="C45" s="1923" t="s">
        <v>8024</v>
      </c>
      <c r="D45" s="1921" t="s">
        <v>8014</v>
      </c>
    </row>
    <row r="46" spans="2:4">
      <c r="B46" s="1939"/>
      <c r="C46" s="1923" t="s">
        <v>8025</v>
      </c>
      <c r="D46" s="1921" t="s">
        <v>8026</v>
      </c>
    </row>
    <row r="47" spans="2:4">
      <c r="B47" s="1937" t="s">
        <v>8027</v>
      </c>
      <c r="C47" s="1925" t="s">
        <v>8028</v>
      </c>
      <c r="D47" s="1921" t="s">
        <v>8029</v>
      </c>
    </row>
    <row r="48" spans="2:4">
      <c r="B48" s="1938"/>
      <c r="C48" s="1925" t="s">
        <v>8030</v>
      </c>
      <c r="D48" s="1921" t="s">
        <v>8014</v>
      </c>
    </row>
    <row r="49" spans="2:4">
      <c r="B49" s="1938"/>
      <c r="C49" s="1925" t="s">
        <v>8021</v>
      </c>
      <c r="D49" s="1921" t="s">
        <v>8022</v>
      </c>
    </row>
    <row r="50" spans="2:4">
      <c r="B50" s="1939"/>
      <c r="C50" s="1925" t="s">
        <v>8031</v>
      </c>
      <c r="D50" s="1921" t="s">
        <v>8026</v>
      </c>
    </row>
  </sheetData>
  <mergeCells count="4">
    <mergeCell ref="B36:B39"/>
    <mergeCell ref="B40:B41"/>
    <mergeCell ref="B42:B46"/>
    <mergeCell ref="B47:B50"/>
  </mergeCells>
  <phoneticPr fontId="6" type="noConversion"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127"/>
  <sheetViews>
    <sheetView zoomScale="85" workbookViewId="0">
      <pane ySplit="1" topLeftCell="A14" activePane="bottomLeft" state="frozen"/>
      <selection pane="bottomLeft" activeCell="H2" sqref="H2"/>
    </sheetView>
  </sheetViews>
  <sheetFormatPr defaultColWidth="9" defaultRowHeight="16.5" customHeight="1"/>
  <cols>
    <col min="1" max="1" width="26.75" style="205" customWidth="1"/>
    <col min="2" max="2" width="23.625" style="205" customWidth="1"/>
    <col min="3" max="3" width="41.625" style="217" customWidth="1"/>
    <col min="4" max="4" width="20.375" style="207" customWidth="1"/>
    <col min="5" max="5" width="15.5" style="217" customWidth="1"/>
    <col min="6" max="8" width="20.5" style="217" customWidth="1"/>
    <col min="9" max="9" width="49.125" style="217" customWidth="1"/>
    <col min="10" max="10" width="16" style="207" customWidth="1"/>
    <col min="11" max="16384" width="9" style="207"/>
  </cols>
  <sheetData>
    <row r="1" spans="1:10" ht="130.5" customHeight="1">
      <c r="A1" s="827" t="s">
        <v>10</v>
      </c>
      <c r="B1" s="828" t="s">
        <v>508</v>
      </c>
      <c r="C1" s="829" t="s">
        <v>509</v>
      </c>
      <c r="D1" s="38" t="s">
        <v>741</v>
      </c>
      <c r="E1" s="828" t="s">
        <v>510</v>
      </c>
      <c r="F1" s="830" t="s">
        <v>511</v>
      </c>
      <c r="G1" s="830" t="s">
        <v>512</v>
      </c>
      <c r="H1" s="830" t="s">
        <v>513</v>
      </c>
      <c r="I1" s="38" t="s">
        <v>241</v>
      </c>
    </row>
    <row r="2" spans="1:10" s="217" customFormat="1" ht="16.5" customHeight="1">
      <c r="A2" s="833" t="s">
        <v>3763</v>
      </c>
      <c r="B2" s="835">
        <v>7</v>
      </c>
      <c r="C2" s="836">
        <v>2</v>
      </c>
      <c r="D2" s="831" t="s">
        <v>743</v>
      </c>
      <c r="E2" s="837">
        <v>160006000</v>
      </c>
      <c r="F2" s="838">
        <v>40</v>
      </c>
      <c r="G2" s="839">
        <v>1</v>
      </c>
      <c r="H2" s="840">
        <v>3</v>
      </c>
      <c r="I2" s="841" t="s">
        <v>3567</v>
      </c>
      <c r="J2" s="207"/>
    </row>
    <row r="3" spans="1:10" s="217" customFormat="1" ht="16.5" customHeight="1">
      <c r="A3" s="833" t="s">
        <v>3763</v>
      </c>
      <c r="B3" s="842">
        <v>8</v>
      </c>
      <c r="C3" s="842">
        <v>2</v>
      </c>
      <c r="D3" s="831" t="s">
        <v>743</v>
      </c>
      <c r="E3" s="837">
        <v>160006009</v>
      </c>
      <c r="F3" s="843">
        <v>5</v>
      </c>
      <c r="G3" s="832">
        <v>1</v>
      </c>
      <c r="H3" s="834">
        <v>1</v>
      </c>
      <c r="I3" s="844" t="s">
        <v>3576</v>
      </c>
      <c r="J3" s="207"/>
    </row>
    <row r="4" spans="1:10" s="217" customFormat="1" ht="16.5" customHeight="1">
      <c r="A4" s="833" t="s">
        <v>3763</v>
      </c>
      <c r="B4" s="842">
        <v>8</v>
      </c>
      <c r="C4" s="842">
        <v>2</v>
      </c>
      <c r="D4" s="831" t="s">
        <v>743</v>
      </c>
      <c r="E4" s="837">
        <v>160006010</v>
      </c>
      <c r="F4" s="843">
        <v>7</v>
      </c>
      <c r="G4" s="832">
        <v>1</v>
      </c>
      <c r="H4" s="834">
        <v>1</v>
      </c>
      <c r="I4" s="844" t="s">
        <v>3577</v>
      </c>
      <c r="J4" s="207"/>
    </row>
    <row r="5" spans="1:10" s="217" customFormat="1" ht="16.5" customHeight="1">
      <c r="A5" s="833" t="s">
        <v>3763</v>
      </c>
      <c r="B5" s="842">
        <v>8</v>
      </c>
      <c r="C5" s="842">
        <v>2</v>
      </c>
      <c r="D5" s="831" t="s">
        <v>743</v>
      </c>
      <c r="E5" s="837">
        <v>160006011</v>
      </c>
      <c r="F5" s="843">
        <v>7</v>
      </c>
      <c r="G5" s="832">
        <v>1</v>
      </c>
      <c r="H5" s="834">
        <v>1</v>
      </c>
      <c r="I5" s="844" t="s">
        <v>3578</v>
      </c>
      <c r="J5" s="207"/>
    </row>
    <row r="6" spans="1:10" s="217" customFormat="1" ht="16.5" customHeight="1">
      <c r="A6" s="833" t="s">
        <v>3763</v>
      </c>
      <c r="B6" s="842">
        <v>8</v>
      </c>
      <c r="C6" s="842">
        <v>2</v>
      </c>
      <c r="D6" s="831" t="s">
        <v>743</v>
      </c>
      <c r="E6" s="837">
        <v>160006012</v>
      </c>
      <c r="F6" s="843">
        <v>7</v>
      </c>
      <c r="G6" s="832">
        <v>1</v>
      </c>
      <c r="H6" s="834">
        <v>1</v>
      </c>
      <c r="I6" s="844" t="s">
        <v>3579</v>
      </c>
      <c r="J6" s="207"/>
    </row>
    <row r="7" spans="1:10" s="217" customFormat="1" ht="16.5" customHeight="1">
      <c r="A7" s="833" t="s">
        <v>3763</v>
      </c>
      <c r="B7" s="842">
        <v>8</v>
      </c>
      <c r="C7" s="842">
        <v>2</v>
      </c>
      <c r="D7" s="831" t="s">
        <v>743</v>
      </c>
      <c r="E7" s="837">
        <v>160006013</v>
      </c>
      <c r="F7" s="843">
        <v>7</v>
      </c>
      <c r="G7" s="832">
        <v>1</v>
      </c>
      <c r="H7" s="834">
        <v>1</v>
      </c>
      <c r="I7" s="844" t="s">
        <v>3580</v>
      </c>
      <c r="J7" s="207"/>
    </row>
    <row r="8" spans="1:10" s="217" customFormat="1" ht="16.5" customHeight="1">
      <c r="A8" s="833" t="s">
        <v>3763</v>
      </c>
      <c r="B8" s="842">
        <v>8</v>
      </c>
      <c r="C8" s="842">
        <v>2</v>
      </c>
      <c r="D8" s="831" t="s">
        <v>743</v>
      </c>
      <c r="E8" s="837">
        <v>160006014</v>
      </c>
      <c r="F8" s="843">
        <v>7</v>
      </c>
      <c r="G8" s="832">
        <v>1</v>
      </c>
      <c r="H8" s="834">
        <v>1</v>
      </c>
      <c r="I8" s="844" t="s">
        <v>3581</v>
      </c>
      <c r="J8" s="207"/>
    </row>
    <row r="9" spans="1:10" s="217" customFormat="1" ht="16.5" customHeight="1">
      <c r="A9" s="833" t="s">
        <v>3763</v>
      </c>
      <c r="B9" s="842">
        <v>8</v>
      </c>
      <c r="C9" s="842">
        <v>2</v>
      </c>
      <c r="D9" s="831" t="s">
        <v>743</v>
      </c>
      <c r="E9" s="837">
        <v>160006015</v>
      </c>
      <c r="F9" s="843">
        <v>6</v>
      </c>
      <c r="G9" s="832">
        <v>1</v>
      </c>
      <c r="H9" s="834">
        <v>1</v>
      </c>
      <c r="I9" s="844" t="s">
        <v>3582</v>
      </c>
      <c r="J9" s="207"/>
    </row>
    <row r="10" spans="1:10" s="217" customFormat="1" ht="16.5" customHeight="1">
      <c r="A10" s="833" t="s">
        <v>3763</v>
      </c>
      <c r="B10" s="842">
        <v>8</v>
      </c>
      <c r="C10" s="842">
        <v>2</v>
      </c>
      <c r="D10" s="831" t="s">
        <v>743</v>
      </c>
      <c r="E10" s="837">
        <v>160006016</v>
      </c>
      <c r="F10" s="843">
        <v>6</v>
      </c>
      <c r="G10" s="832">
        <v>1</v>
      </c>
      <c r="H10" s="834">
        <v>1</v>
      </c>
      <c r="I10" s="844" t="s">
        <v>3583</v>
      </c>
      <c r="J10" s="207"/>
    </row>
    <row r="11" spans="1:10" s="217" customFormat="1" ht="16.5" customHeight="1">
      <c r="A11" s="845" t="s">
        <v>3764</v>
      </c>
      <c r="B11" s="835">
        <v>7</v>
      </c>
      <c r="C11" s="836">
        <v>2</v>
      </c>
      <c r="D11" s="831" t="s">
        <v>743</v>
      </c>
      <c r="E11" s="837">
        <v>160006000</v>
      </c>
      <c r="F11" s="838">
        <v>43</v>
      </c>
      <c r="G11" s="839">
        <v>1</v>
      </c>
      <c r="H11" s="840">
        <v>3</v>
      </c>
      <c r="I11" s="841" t="s">
        <v>3567</v>
      </c>
      <c r="J11" s="207"/>
    </row>
    <row r="12" spans="1:10" s="217" customFormat="1" ht="16.5" customHeight="1">
      <c r="A12" s="845" t="s">
        <v>3764</v>
      </c>
      <c r="B12" s="842">
        <v>8</v>
      </c>
      <c r="C12" s="842">
        <v>2</v>
      </c>
      <c r="D12" s="831" t="s">
        <v>743</v>
      </c>
      <c r="E12" s="837">
        <v>160006009</v>
      </c>
      <c r="F12" s="843">
        <v>5</v>
      </c>
      <c r="G12" s="832">
        <v>1</v>
      </c>
      <c r="H12" s="834">
        <v>1</v>
      </c>
      <c r="I12" s="844" t="s">
        <v>3576</v>
      </c>
      <c r="J12" s="207"/>
    </row>
    <row r="13" spans="1:10" s="217" customFormat="1" ht="16.5" customHeight="1">
      <c r="A13" s="845" t="s">
        <v>3764</v>
      </c>
      <c r="B13" s="842">
        <v>8</v>
      </c>
      <c r="C13" s="842">
        <v>2</v>
      </c>
      <c r="D13" s="831" t="s">
        <v>743</v>
      </c>
      <c r="E13" s="837">
        <v>160006010</v>
      </c>
      <c r="F13" s="843">
        <v>7</v>
      </c>
      <c r="G13" s="832">
        <v>1</v>
      </c>
      <c r="H13" s="834">
        <v>1</v>
      </c>
      <c r="I13" s="844" t="s">
        <v>3577</v>
      </c>
      <c r="J13" s="207"/>
    </row>
    <row r="14" spans="1:10" s="217" customFormat="1" ht="16.5" customHeight="1">
      <c r="A14" s="845" t="s">
        <v>3764</v>
      </c>
      <c r="B14" s="842">
        <v>8</v>
      </c>
      <c r="C14" s="842">
        <v>2</v>
      </c>
      <c r="D14" s="831" t="s">
        <v>743</v>
      </c>
      <c r="E14" s="837">
        <v>160006011</v>
      </c>
      <c r="F14" s="843">
        <v>7</v>
      </c>
      <c r="G14" s="832">
        <v>1</v>
      </c>
      <c r="H14" s="834">
        <v>1</v>
      </c>
      <c r="I14" s="844" t="s">
        <v>3578</v>
      </c>
      <c r="J14" s="207"/>
    </row>
    <row r="15" spans="1:10" s="217" customFormat="1" ht="16.5" customHeight="1">
      <c r="A15" s="845" t="s">
        <v>3764</v>
      </c>
      <c r="B15" s="842">
        <v>8</v>
      </c>
      <c r="C15" s="842">
        <v>2</v>
      </c>
      <c r="D15" s="831" t="s">
        <v>743</v>
      </c>
      <c r="E15" s="837">
        <v>160006012</v>
      </c>
      <c r="F15" s="843">
        <v>7</v>
      </c>
      <c r="G15" s="832">
        <v>1</v>
      </c>
      <c r="H15" s="834">
        <v>1</v>
      </c>
      <c r="I15" s="844" t="s">
        <v>3579</v>
      </c>
      <c r="J15" s="207"/>
    </row>
    <row r="16" spans="1:10" s="217" customFormat="1" ht="16.5" customHeight="1">
      <c r="A16" s="845" t="s">
        <v>3764</v>
      </c>
      <c r="B16" s="842">
        <v>8</v>
      </c>
      <c r="C16" s="842">
        <v>2</v>
      </c>
      <c r="D16" s="831" t="s">
        <v>743</v>
      </c>
      <c r="E16" s="837">
        <v>160006013</v>
      </c>
      <c r="F16" s="843">
        <v>7</v>
      </c>
      <c r="G16" s="832">
        <v>1</v>
      </c>
      <c r="H16" s="834">
        <v>1</v>
      </c>
      <c r="I16" s="844" t="s">
        <v>3580</v>
      </c>
      <c r="J16" s="207"/>
    </row>
    <row r="17" spans="1:10" s="217" customFormat="1" ht="16.5" customHeight="1">
      <c r="A17" s="845" t="s">
        <v>3764</v>
      </c>
      <c r="B17" s="842">
        <v>8</v>
      </c>
      <c r="C17" s="842">
        <v>2</v>
      </c>
      <c r="D17" s="831" t="s">
        <v>743</v>
      </c>
      <c r="E17" s="837">
        <v>160006014</v>
      </c>
      <c r="F17" s="843">
        <v>7</v>
      </c>
      <c r="G17" s="832">
        <v>1</v>
      </c>
      <c r="H17" s="834">
        <v>1</v>
      </c>
      <c r="I17" s="844" t="s">
        <v>3581</v>
      </c>
      <c r="J17" s="207"/>
    </row>
    <row r="18" spans="1:10" s="217" customFormat="1" ht="16.5" customHeight="1">
      <c r="A18" s="845" t="s">
        <v>3764</v>
      </c>
      <c r="B18" s="842">
        <v>8</v>
      </c>
      <c r="C18" s="842">
        <v>2</v>
      </c>
      <c r="D18" s="831" t="s">
        <v>743</v>
      </c>
      <c r="E18" s="837">
        <v>160006015</v>
      </c>
      <c r="F18" s="843">
        <v>6</v>
      </c>
      <c r="G18" s="832">
        <v>1</v>
      </c>
      <c r="H18" s="834">
        <v>1</v>
      </c>
      <c r="I18" s="844" t="s">
        <v>3582</v>
      </c>
      <c r="J18" s="207"/>
    </row>
    <row r="19" spans="1:10" s="217" customFormat="1" ht="16.5" customHeight="1">
      <c r="A19" s="845" t="s">
        <v>3764</v>
      </c>
      <c r="B19" s="842">
        <v>8</v>
      </c>
      <c r="C19" s="842">
        <v>2</v>
      </c>
      <c r="D19" s="831" t="s">
        <v>743</v>
      </c>
      <c r="E19" s="837">
        <v>160006016</v>
      </c>
      <c r="F19" s="843">
        <v>6</v>
      </c>
      <c r="G19" s="832">
        <v>1</v>
      </c>
      <c r="H19" s="834">
        <v>1</v>
      </c>
      <c r="I19" s="844" t="s">
        <v>3583</v>
      </c>
      <c r="J19" s="207"/>
    </row>
    <row r="20" spans="1:10" s="217" customFormat="1" ht="16.5" customHeight="1">
      <c r="A20" s="846" t="s">
        <v>3765</v>
      </c>
      <c r="B20" s="835">
        <v>7</v>
      </c>
      <c r="C20" s="836">
        <v>2</v>
      </c>
      <c r="D20" s="831" t="s">
        <v>743</v>
      </c>
      <c r="E20" s="837">
        <v>160006000</v>
      </c>
      <c r="F20" s="838">
        <v>45</v>
      </c>
      <c r="G20" s="839">
        <v>1</v>
      </c>
      <c r="H20" s="840">
        <v>3</v>
      </c>
      <c r="I20" s="841" t="s">
        <v>3567</v>
      </c>
      <c r="J20" s="207"/>
    </row>
    <row r="21" spans="1:10" s="217" customFormat="1" ht="16.5" customHeight="1">
      <c r="A21" s="846" t="s">
        <v>3765</v>
      </c>
      <c r="B21" s="842">
        <v>8</v>
      </c>
      <c r="C21" s="842">
        <v>2</v>
      </c>
      <c r="D21" s="831" t="s">
        <v>743</v>
      </c>
      <c r="E21" s="837">
        <v>160006009</v>
      </c>
      <c r="F21" s="843">
        <v>6</v>
      </c>
      <c r="G21" s="832">
        <v>1</v>
      </c>
      <c r="H21" s="834">
        <v>1</v>
      </c>
      <c r="I21" s="844" t="s">
        <v>3576</v>
      </c>
      <c r="J21" s="207"/>
    </row>
    <row r="22" spans="1:10" s="217" customFormat="1" ht="16.5" customHeight="1">
      <c r="A22" s="846" t="s">
        <v>3765</v>
      </c>
      <c r="B22" s="842">
        <v>8</v>
      </c>
      <c r="C22" s="842">
        <v>2</v>
      </c>
      <c r="D22" s="831" t="s">
        <v>743</v>
      </c>
      <c r="E22" s="837">
        <v>160006010</v>
      </c>
      <c r="F22" s="843">
        <v>8</v>
      </c>
      <c r="G22" s="832">
        <v>1</v>
      </c>
      <c r="H22" s="834">
        <v>1</v>
      </c>
      <c r="I22" s="844" t="s">
        <v>3577</v>
      </c>
      <c r="J22" s="207"/>
    </row>
    <row r="23" spans="1:10" s="217" customFormat="1" ht="16.5" customHeight="1">
      <c r="A23" s="846" t="s">
        <v>3765</v>
      </c>
      <c r="B23" s="842">
        <v>8</v>
      </c>
      <c r="C23" s="842">
        <v>2</v>
      </c>
      <c r="D23" s="831" t="s">
        <v>743</v>
      </c>
      <c r="E23" s="837">
        <v>160006011</v>
      </c>
      <c r="F23" s="843">
        <v>8</v>
      </c>
      <c r="G23" s="832">
        <v>1</v>
      </c>
      <c r="H23" s="834">
        <v>1</v>
      </c>
      <c r="I23" s="844" t="s">
        <v>3578</v>
      </c>
      <c r="J23" s="207"/>
    </row>
    <row r="24" spans="1:10" s="217" customFormat="1" ht="16.5" customHeight="1">
      <c r="A24" s="846" t="s">
        <v>3765</v>
      </c>
      <c r="B24" s="842">
        <v>8</v>
      </c>
      <c r="C24" s="842">
        <v>2</v>
      </c>
      <c r="D24" s="831" t="s">
        <v>743</v>
      </c>
      <c r="E24" s="837">
        <v>160006012</v>
      </c>
      <c r="F24" s="843">
        <v>8</v>
      </c>
      <c r="G24" s="832">
        <v>1</v>
      </c>
      <c r="H24" s="834">
        <v>1</v>
      </c>
      <c r="I24" s="844" t="s">
        <v>3579</v>
      </c>
      <c r="J24" s="207"/>
    </row>
    <row r="25" spans="1:10" s="217" customFormat="1" ht="16.5" customHeight="1">
      <c r="A25" s="846" t="s">
        <v>3765</v>
      </c>
      <c r="B25" s="842">
        <v>8</v>
      </c>
      <c r="C25" s="842">
        <v>2</v>
      </c>
      <c r="D25" s="831" t="s">
        <v>743</v>
      </c>
      <c r="E25" s="837">
        <v>160006013</v>
      </c>
      <c r="F25" s="843">
        <v>8</v>
      </c>
      <c r="G25" s="832">
        <v>1</v>
      </c>
      <c r="H25" s="834">
        <v>1</v>
      </c>
      <c r="I25" s="844" t="s">
        <v>3580</v>
      </c>
      <c r="J25" s="207"/>
    </row>
    <row r="26" spans="1:10" s="217" customFormat="1" ht="16.5" customHeight="1">
      <c r="A26" s="846" t="s">
        <v>3765</v>
      </c>
      <c r="B26" s="842">
        <v>8</v>
      </c>
      <c r="C26" s="842">
        <v>2</v>
      </c>
      <c r="D26" s="831" t="s">
        <v>743</v>
      </c>
      <c r="E26" s="837">
        <v>160006014</v>
      </c>
      <c r="F26" s="843">
        <v>8</v>
      </c>
      <c r="G26" s="832">
        <v>1</v>
      </c>
      <c r="H26" s="834">
        <v>1</v>
      </c>
      <c r="I26" s="844" t="s">
        <v>3581</v>
      </c>
      <c r="J26" s="207"/>
    </row>
    <row r="27" spans="1:10" s="217" customFormat="1" ht="16.5" customHeight="1">
      <c r="A27" s="846" t="s">
        <v>3765</v>
      </c>
      <c r="B27" s="842">
        <v>8</v>
      </c>
      <c r="C27" s="842">
        <v>2</v>
      </c>
      <c r="D27" s="831" t="s">
        <v>743</v>
      </c>
      <c r="E27" s="837">
        <v>160006015</v>
      </c>
      <c r="F27" s="843">
        <v>7</v>
      </c>
      <c r="G27" s="832">
        <v>1</v>
      </c>
      <c r="H27" s="834">
        <v>1</v>
      </c>
      <c r="I27" s="844" t="s">
        <v>3582</v>
      </c>
      <c r="J27" s="207"/>
    </row>
    <row r="28" spans="1:10" s="217" customFormat="1" ht="16.5" customHeight="1">
      <c r="A28" s="846" t="s">
        <v>3765</v>
      </c>
      <c r="B28" s="842">
        <v>8</v>
      </c>
      <c r="C28" s="842">
        <v>2</v>
      </c>
      <c r="D28" s="831" t="s">
        <v>743</v>
      </c>
      <c r="E28" s="837">
        <v>160006016</v>
      </c>
      <c r="F28" s="843">
        <v>7</v>
      </c>
      <c r="G28" s="832">
        <v>1</v>
      </c>
      <c r="H28" s="834">
        <v>1</v>
      </c>
      <c r="I28" s="844" t="s">
        <v>3583</v>
      </c>
      <c r="J28" s="207"/>
    </row>
    <row r="29" spans="1:10" s="217" customFormat="1" ht="16.5" customHeight="1">
      <c r="A29" s="845" t="s">
        <v>3766</v>
      </c>
      <c r="B29" s="835">
        <v>7</v>
      </c>
      <c r="C29" s="836">
        <v>2</v>
      </c>
      <c r="D29" s="831" t="s">
        <v>743</v>
      </c>
      <c r="E29" s="837">
        <v>160006000</v>
      </c>
      <c r="F29" s="838">
        <v>47</v>
      </c>
      <c r="G29" s="839">
        <v>1</v>
      </c>
      <c r="H29" s="840">
        <v>3</v>
      </c>
      <c r="I29" s="841" t="s">
        <v>3567</v>
      </c>
      <c r="J29" s="207"/>
    </row>
    <row r="30" spans="1:10" s="217" customFormat="1" ht="16.5" customHeight="1">
      <c r="A30" s="845" t="s">
        <v>3766</v>
      </c>
      <c r="B30" s="842">
        <v>8</v>
      </c>
      <c r="C30" s="842">
        <v>2</v>
      </c>
      <c r="D30" s="831" t="s">
        <v>743</v>
      </c>
      <c r="E30" s="837">
        <v>160006009</v>
      </c>
      <c r="F30" s="843">
        <v>6</v>
      </c>
      <c r="G30" s="832">
        <v>1</v>
      </c>
      <c r="H30" s="834">
        <v>1</v>
      </c>
      <c r="I30" s="844" t="s">
        <v>3576</v>
      </c>
      <c r="J30" s="207"/>
    </row>
    <row r="31" spans="1:10" s="217" customFormat="1" ht="16.5" customHeight="1">
      <c r="A31" s="845" t="s">
        <v>3766</v>
      </c>
      <c r="B31" s="842">
        <v>8</v>
      </c>
      <c r="C31" s="842">
        <v>2</v>
      </c>
      <c r="D31" s="831" t="s">
        <v>743</v>
      </c>
      <c r="E31" s="837">
        <v>160006010</v>
      </c>
      <c r="F31" s="843">
        <v>8</v>
      </c>
      <c r="G31" s="832">
        <v>1</v>
      </c>
      <c r="H31" s="834">
        <v>1</v>
      </c>
      <c r="I31" s="844" t="s">
        <v>3577</v>
      </c>
      <c r="J31" s="207"/>
    </row>
    <row r="32" spans="1:10" s="217" customFormat="1" ht="16.5" customHeight="1">
      <c r="A32" s="845" t="s">
        <v>3766</v>
      </c>
      <c r="B32" s="842">
        <v>8</v>
      </c>
      <c r="C32" s="842">
        <v>2</v>
      </c>
      <c r="D32" s="831" t="s">
        <v>743</v>
      </c>
      <c r="E32" s="837">
        <v>160006011</v>
      </c>
      <c r="F32" s="843">
        <v>8</v>
      </c>
      <c r="G32" s="832">
        <v>1</v>
      </c>
      <c r="H32" s="834">
        <v>1</v>
      </c>
      <c r="I32" s="844" t="s">
        <v>3578</v>
      </c>
      <c r="J32" s="207"/>
    </row>
    <row r="33" spans="1:10" s="217" customFormat="1" ht="16.5" customHeight="1">
      <c r="A33" s="845" t="s">
        <v>3766</v>
      </c>
      <c r="B33" s="842">
        <v>8</v>
      </c>
      <c r="C33" s="842">
        <v>2</v>
      </c>
      <c r="D33" s="831" t="s">
        <v>743</v>
      </c>
      <c r="E33" s="837">
        <v>160006012</v>
      </c>
      <c r="F33" s="843">
        <v>8</v>
      </c>
      <c r="G33" s="832">
        <v>1</v>
      </c>
      <c r="H33" s="834">
        <v>1</v>
      </c>
      <c r="I33" s="844" t="s">
        <v>3579</v>
      </c>
      <c r="J33" s="207"/>
    </row>
    <row r="34" spans="1:10" s="217" customFormat="1" ht="16.5" customHeight="1">
      <c r="A34" s="845" t="s">
        <v>3766</v>
      </c>
      <c r="B34" s="842">
        <v>8</v>
      </c>
      <c r="C34" s="842">
        <v>2</v>
      </c>
      <c r="D34" s="831" t="s">
        <v>743</v>
      </c>
      <c r="E34" s="837">
        <v>160006013</v>
      </c>
      <c r="F34" s="843">
        <v>8</v>
      </c>
      <c r="G34" s="832">
        <v>1</v>
      </c>
      <c r="H34" s="834">
        <v>1</v>
      </c>
      <c r="I34" s="844" t="s">
        <v>3580</v>
      </c>
      <c r="J34" s="207"/>
    </row>
    <row r="35" spans="1:10" s="217" customFormat="1" ht="16.5" customHeight="1">
      <c r="A35" s="845" t="s">
        <v>3766</v>
      </c>
      <c r="B35" s="842">
        <v>8</v>
      </c>
      <c r="C35" s="842">
        <v>2</v>
      </c>
      <c r="D35" s="831" t="s">
        <v>743</v>
      </c>
      <c r="E35" s="837">
        <v>160006014</v>
      </c>
      <c r="F35" s="843">
        <v>8</v>
      </c>
      <c r="G35" s="832">
        <v>1</v>
      </c>
      <c r="H35" s="834">
        <v>1</v>
      </c>
      <c r="I35" s="844" t="s">
        <v>3581</v>
      </c>
      <c r="J35" s="207"/>
    </row>
    <row r="36" spans="1:10" s="217" customFormat="1" ht="16.5" customHeight="1">
      <c r="A36" s="845" t="s">
        <v>3766</v>
      </c>
      <c r="B36" s="842">
        <v>8</v>
      </c>
      <c r="C36" s="842">
        <v>2</v>
      </c>
      <c r="D36" s="831" t="s">
        <v>743</v>
      </c>
      <c r="E36" s="837">
        <v>160006015</v>
      </c>
      <c r="F36" s="843">
        <v>7</v>
      </c>
      <c r="G36" s="832">
        <v>1</v>
      </c>
      <c r="H36" s="834">
        <v>1</v>
      </c>
      <c r="I36" s="844" t="s">
        <v>3582</v>
      </c>
      <c r="J36" s="207"/>
    </row>
    <row r="37" spans="1:10" s="217" customFormat="1" ht="16.5" customHeight="1">
      <c r="A37" s="845" t="s">
        <v>3766</v>
      </c>
      <c r="B37" s="842">
        <v>8</v>
      </c>
      <c r="C37" s="842">
        <v>2</v>
      </c>
      <c r="D37" s="831" t="s">
        <v>743</v>
      </c>
      <c r="E37" s="837">
        <v>160006016</v>
      </c>
      <c r="F37" s="843">
        <v>7</v>
      </c>
      <c r="G37" s="832">
        <v>1</v>
      </c>
      <c r="H37" s="834">
        <v>1</v>
      </c>
      <c r="I37" s="844" t="s">
        <v>3583</v>
      </c>
      <c r="J37" s="207"/>
    </row>
    <row r="38" spans="1:10" s="217" customFormat="1" ht="16.5" customHeight="1">
      <c r="A38" s="833" t="s">
        <v>3767</v>
      </c>
      <c r="B38" s="835">
        <v>7</v>
      </c>
      <c r="C38" s="836">
        <v>2</v>
      </c>
      <c r="D38" s="831" t="s">
        <v>743</v>
      </c>
      <c r="E38" s="837">
        <v>160006000</v>
      </c>
      <c r="F38" s="838">
        <v>49</v>
      </c>
      <c r="G38" s="839">
        <v>1</v>
      </c>
      <c r="H38" s="840">
        <v>3</v>
      </c>
      <c r="I38" s="841" t="s">
        <v>3567</v>
      </c>
      <c r="J38" s="207"/>
    </row>
    <row r="39" spans="1:10" s="217" customFormat="1" ht="16.5" customHeight="1">
      <c r="A39" s="833" t="s">
        <v>3767</v>
      </c>
      <c r="B39" s="842">
        <v>8</v>
      </c>
      <c r="C39" s="842">
        <v>2</v>
      </c>
      <c r="D39" s="831" t="s">
        <v>743</v>
      </c>
      <c r="E39" s="837">
        <v>160006009</v>
      </c>
      <c r="F39" s="843">
        <v>7</v>
      </c>
      <c r="G39" s="832">
        <v>1</v>
      </c>
      <c r="H39" s="834">
        <v>1</v>
      </c>
      <c r="I39" s="844" t="s">
        <v>3576</v>
      </c>
      <c r="J39" s="207"/>
    </row>
    <row r="40" spans="1:10" s="217" customFormat="1" ht="16.5" customHeight="1">
      <c r="A40" s="833" t="s">
        <v>3767</v>
      </c>
      <c r="B40" s="842">
        <v>8</v>
      </c>
      <c r="C40" s="842">
        <v>2</v>
      </c>
      <c r="D40" s="831" t="s">
        <v>743</v>
      </c>
      <c r="E40" s="837">
        <v>160006010</v>
      </c>
      <c r="F40" s="843">
        <v>9</v>
      </c>
      <c r="G40" s="832">
        <v>1</v>
      </c>
      <c r="H40" s="834">
        <v>1</v>
      </c>
      <c r="I40" s="844" t="s">
        <v>3577</v>
      </c>
      <c r="J40" s="207"/>
    </row>
    <row r="41" spans="1:10" s="217" customFormat="1" ht="16.5" customHeight="1">
      <c r="A41" s="833" t="s">
        <v>3767</v>
      </c>
      <c r="B41" s="842">
        <v>8</v>
      </c>
      <c r="C41" s="842">
        <v>2</v>
      </c>
      <c r="D41" s="831" t="s">
        <v>743</v>
      </c>
      <c r="E41" s="837">
        <v>160006011</v>
      </c>
      <c r="F41" s="843">
        <v>9</v>
      </c>
      <c r="G41" s="832">
        <v>1</v>
      </c>
      <c r="H41" s="834">
        <v>1</v>
      </c>
      <c r="I41" s="844" t="s">
        <v>3578</v>
      </c>
      <c r="J41" s="207"/>
    </row>
    <row r="42" spans="1:10" s="217" customFormat="1" ht="16.5" customHeight="1">
      <c r="A42" s="833" t="s">
        <v>3767</v>
      </c>
      <c r="B42" s="842">
        <v>8</v>
      </c>
      <c r="C42" s="842">
        <v>2</v>
      </c>
      <c r="D42" s="831" t="s">
        <v>743</v>
      </c>
      <c r="E42" s="837">
        <v>160006012</v>
      </c>
      <c r="F42" s="843">
        <v>9</v>
      </c>
      <c r="G42" s="832">
        <v>1</v>
      </c>
      <c r="H42" s="834">
        <v>1</v>
      </c>
      <c r="I42" s="844" t="s">
        <v>3579</v>
      </c>
      <c r="J42" s="207"/>
    </row>
    <row r="43" spans="1:10" s="217" customFormat="1" ht="16.5" customHeight="1">
      <c r="A43" s="833" t="s">
        <v>3767</v>
      </c>
      <c r="B43" s="842">
        <v>8</v>
      </c>
      <c r="C43" s="842">
        <v>2</v>
      </c>
      <c r="D43" s="831" t="s">
        <v>743</v>
      </c>
      <c r="E43" s="837">
        <v>160006013</v>
      </c>
      <c r="F43" s="843">
        <v>9</v>
      </c>
      <c r="G43" s="832">
        <v>1</v>
      </c>
      <c r="H43" s="834">
        <v>1</v>
      </c>
      <c r="I43" s="844" t="s">
        <v>3580</v>
      </c>
      <c r="J43" s="207"/>
    </row>
    <row r="44" spans="1:10" s="217" customFormat="1" ht="16.5" customHeight="1">
      <c r="A44" s="833" t="s">
        <v>3767</v>
      </c>
      <c r="B44" s="842">
        <v>8</v>
      </c>
      <c r="C44" s="842">
        <v>2</v>
      </c>
      <c r="D44" s="831" t="s">
        <v>743</v>
      </c>
      <c r="E44" s="837">
        <v>160006014</v>
      </c>
      <c r="F44" s="843">
        <v>9</v>
      </c>
      <c r="G44" s="832">
        <v>1</v>
      </c>
      <c r="H44" s="834">
        <v>1</v>
      </c>
      <c r="I44" s="844" t="s">
        <v>3581</v>
      </c>
      <c r="J44" s="207"/>
    </row>
    <row r="45" spans="1:10" s="217" customFormat="1" ht="16.5" customHeight="1">
      <c r="A45" s="833" t="s">
        <v>3767</v>
      </c>
      <c r="B45" s="842">
        <v>8</v>
      </c>
      <c r="C45" s="842">
        <v>2</v>
      </c>
      <c r="D45" s="831" t="s">
        <v>743</v>
      </c>
      <c r="E45" s="837">
        <v>160006015</v>
      </c>
      <c r="F45" s="843">
        <v>8</v>
      </c>
      <c r="G45" s="832">
        <v>1</v>
      </c>
      <c r="H45" s="834">
        <v>1</v>
      </c>
      <c r="I45" s="844" t="s">
        <v>3582</v>
      </c>
      <c r="J45" s="207"/>
    </row>
    <row r="46" spans="1:10" s="217" customFormat="1" ht="16.5" customHeight="1">
      <c r="A46" s="833" t="s">
        <v>3767</v>
      </c>
      <c r="B46" s="842">
        <v>8</v>
      </c>
      <c r="C46" s="842">
        <v>2</v>
      </c>
      <c r="D46" s="831" t="s">
        <v>743</v>
      </c>
      <c r="E46" s="837">
        <v>160006016</v>
      </c>
      <c r="F46" s="843">
        <v>8</v>
      </c>
      <c r="G46" s="832">
        <v>1</v>
      </c>
      <c r="H46" s="834">
        <v>1</v>
      </c>
      <c r="I46" s="844" t="s">
        <v>3583</v>
      </c>
      <c r="J46" s="207"/>
    </row>
    <row r="47" spans="1:10" s="217" customFormat="1" ht="16.5" customHeight="1">
      <c r="A47" s="845" t="s">
        <v>3768</v>
      </c>
      <c r="B47" s="835">
        <v>7</v>
      </c>
      <c r="C47" s="836">
        <v>2</v>
      </c>
      <c r="D47" s="831" t="s">
        <v>743</v>
      </c>
      <c r="E47" s="837">
        <v>160006000</v>
      </c>
      <c r="F47" s="838">
        <v>51</v>
      </c>
      <c r="G47" s="839">
        <v>1</v>
      </c>
      <c r="H47" s="840">
        <v>3</v>
      </c>
      <c r="I47" s="841" t="s">
        <v>3567</v>
      </c>
      <c r="J47" s="207"/>
    </row>
    <row r="48" spans="1:10" s="217" customFormat="1" ht="16.5" customHeight="1">
      <c r="A48" s="845" t="s">
        <v>3768</v>
      </c>
      <c r="B48" s="842">
        <v>8</v>
      </c>
      <c r="C48" s="842">
        <v>2</v>
      </c>
      <c r="D48" s="831" t="s">
        <v>743</v>
      </c>
      <c r="E48" s="837">
        <v>160006009</v>
      </c>
      <c r="F48" s="843">
        <v>7</v>
      </c>
      <c r="G48" s="832">
        <v>1</v>
      </c>
      <c r="H48" s="834">
        <v>1</v>
      </c>
      <c r="I48" s="844" t="s">
        <v>3576</v>
      </c>
      <c r="J48" s="207"/>
    </row>
    <row r="49" spans="1:10" s="217" customFormat="1" ht="16.5" customHeight="1">
      <c r="A49" s="845" t="s">
        <v>3768</v>
      </c>
      <c r="B49" s="842">
        <v>8</v>
      </c>
      <c r="C49" s="842">
        <v>2</v>
      </c>
      <c r="D49" s="831" t="s">
        <v>743</v>
      </c>
      <c r="E49" s="837">
        <v>160006010</v>
      </c>
      <c r="F49" s="843">
        <v>9</v>
      </c>
      <c r="G49" s="832">
        <v>1</v>
      </c>
      <c r="H49" s="834">
        <v>1</v>
      </c>
      <c r="I49" s="844" t="s">
        <v>3577</v>
      </c>
      <c r="J49" s="207"/>
    </row>
    <row r="50" spans="1:10" s="217" customFormat="1" ht="16.5" customHeight="1">
      <c r="A50" s="845" t="s">
        <v>3768</v>
      </c>
      <c r="B50" s="842">
        <v>8</v>
      </c>
      <c r="C50" s="842">
        <v>2</v>
      </c>
      <c r="D50" s="831" t="s">
        <v>743</v>
      </c>
      <c r="E50" s="837">
        <v>160006011</v>
      </c>
      <c r="F50" s="843">
        <v>9</v>
      </c>
      <c r="G50" s="832">
        <v>1</v>
      </c>
      <c r="H50" s="834">
        <v>1</v>
      </c>
      <c r="I50" s="844" t="s">
        <v>3578</v>
      </c>
      <c r="J50" s="207"/>
    </row>
    <row r="51" spans="1:10" s="217" customFormat="1" ht="16.5" customHeight="1">
      <c r="A51" s="845" t="s">
        <v>3768</v>
      </c>
      <c r="B51" s="842">
        <v>8</v>
      </c>
      <c r="C51" s="842">
        <v>2</v>
      </c>
      <c r="D51" s="831" t="s">
        <v>743</v>
      </c>
      <c r="E51" s="837">
        <v>160006012</v>
      </c>
      <c r="F51" s="843">
        <v>9</v>
      </c>
      <c r="G51" s="832">
        <v>1</v>
      </c>
      <c r="H51" s="834">
        <v>1</v>
      </c>
      <c r="I51" s="844" t="s">
        <v>3579</v>
      </c>
      <c r="J51" s="207"/>
    </row>
    <row r="52" spans="1:10" s="217" customFormat="1" ht="16.5" customHeight="1">
      <c r="A52" s="845" t="s">
        <v>3768</v>
      </c>
      <c r="B52" s="842">
        <v>8</v>
      </c>
      <c r="C52" s="842">
        <v>2</v>
      </c>
      <c r="D52" s="831" t="s">
        <v>743</v>
      </c>
      <c r="E52" s="837">
        <v>160006013</v>
      </c>
      <c r="F52" s="843">
        <v>9</v>
      </c>
      <c r="G52" s="832">
        <v>1</v>
      </c>
      <c r="H52" s="834">
        <v>1</v>
      </c>
      <c r="I52" s="844" t="s">
        <v>3580</v>
      </c>
      <c r="J52" s="207"/>
    </row>
    <row r="53" spans="1:10" s="217" customFormat="1" ht="16.5" customHeight="1">
      <c r="A53" s="845" t="s">
        <v>3768</v>
      </c>
      <c r="B53" s="842">
        <v>8</v>
      </c>
      <c r="C53" s="842">
        <v>2</v>
      </c>
      <c r="D53" s="831" t="s">
        <v>743</v>
      </c>
      <c r="E53" s="837">
        <v>160006014</v>
      </c>
      <c r="F53" s="843">
        <v>9</v>
      </c>
      <c r="G53" s="832">
        <v>1</v>
      </c>
      <c r="H53" s="834">
        <v>1</v>
      </c>
      <c r="I53" s="844" t="s">
        <v>3581</v>
      </c>
      <c r="J53" s="207"/>
    </row>
    <row r="54" spans="1:10" s="217" customFormat="1" ht="16.5" customHeight="1">
      <c r="A54" s="845" t="s">
        <v>3768</v>
      </c>
      <c r="B54" s="842">
        <v>8</v>
      </c>
      <c r="C54" s="842">
        <v>2</v>
      </c>
      <c r="D54" s="831" t="s">
        <v>743</v>
      </c>
      <c r="E54" s="837">
        <v>160006015</v>
      </c>
      <c r="F54" s="843">
        <v>8</v>
      </c>
      <c r="G54" s="832">
        <v>1</v>
      </c>
      <c r="H54" s="834">
        <v>1</v>
      </c>
      <c r="I54" s="844" t="s">
        <v>3582</v>
      </c>
      <c r="J54" s="207"/>
    </row>
    <row r="55" spans="1:10" s="217" customFormat="1" ht="16.5" customHeight="1">
      <c r="A55" s="845" t="s">
        <v>3768</v>
      </c>
      <c r="B55" s="842">
        <v>8</v>
      </c>
      <c r="C55" s="842">
        <v>2</v>
      </c>
      <c r="D55" s="831" t="s">
        <v>743</v>
      </c>
      <c r="E55" s="837">
        <v>160006016</v>
      </c>
      <c r="F55" s="843">
        <v>8</v>
      </c>
      <c r="G55" s="832">
        <v>1</v>
      </c>
      <c r="H55" s="834">
        <v>1</v>
      </c>
      <c r="I55" s="844" t="s">
        <v>3583</v>
      </c>
      <c r="J55" s="207"/>
    </row>
    <row r="56" spans="1:10" s="217" customFormat="1" ht="16.5" customHeight="1">
      <c r="A56" s="846" t="s">
        <v>3769</v>
      </c>
      <c r="B56" s="835">
        <v>7</v>
      </c>
      <c r="C56" s="836">
        <v>2</v>
      </c>
      <c r="D56" s="831" t="s">
        <v>743</v>
      </c>
      <c r="E56" s="837">
        <v>160006000</v>
      </c>
      <c r="F56" s="838">
        <v>53</v>
      </c>
      <c r="G56" s="839">
        <v>1</v>
      </c>
      <c r="H56" s="840">
        <v>3</v>
      </c>
      <c r="I56" s="841" t="s">
        <v>3567</v>
      </c>
      <c r="J56" s="207"/>
    </row>
    <row r="57" spans="1:10" s="217" customFormat="1" ht="16.5" customHeight="1">
      <c r="A57" s="846" t="s">
        <v>3769</v>
      </c>
      <c r="B57" s="842">
        <v>8</v>
      </c>
      <c r="C57" s="842">
        <v>2</v>
      </c>
      <c r="D57" s="831" t="s">
        <v>743</v>
      </c>
      <c r="E57" s="837">
        <v>160006009</v>
      </c>
      <c r="F57" s="843">
        <v>8</v>
      </c>
      <c r="G57" s="832">
        <v>1</v>
      </c>
      <c r="H57" s="834">
        <v>1</v>
      </c>
      <c r="I57" s="844" t="s">
        <v>3576</v>
      </c>
      <c r="J57" s="207"/>
    </row>
    <row r="58" spans="1:10" s="217" customFormat="1" ht="16.5" customHeight="1">
      <c r="A58" s="846" t="s">
        <v>3769</v>
      </c>
      <c r="B58" s="842">
        <v>8</v>
      </c>
      <c r="C58" s="842">
        <v>2</v>
      </c>
      <c r="D58" s="831" t="s">
        <v>743</v>
      </c>
      <c r="E58" s="837">
        <v>160006010</v>
      </c>
      <c r="F58" s="843">
        <v>10</v>
      </c>
      <c r="G58" s="832">
        <v>1</v>
      </c>
      <c r="H58" s="834">
        <v>1</v>
      </c>
      <c r="I58" s="844" t="s">
        <v>3577</v>
      </c>
      <c r="J58" s="207"/>
    </row>
    <row r="59" spans="1:10" s="217" customFormat="1" ht="16.5" customHeight="1">
      <c r="A59" s="846" t="s">
        <v>3769</v>
      </c>
      <c r="B59" s="842">
        <v>8</v>
      </c>
      <c r="C59" s="842">
        <v>2</v>
      </c>
      <c r="D59" s="831" t="s">
        <v>743</v>
      </c>
      <c r="E59" s="837">
        <v>160006011</v>
      </c>
      <c r="F59" s="843">
        <v>10</v>
      </c>
      <c r="G59" s="832">
        <v>1</v>
      </c>
      <c r="H59" s="834">
        <v>1</v>
      </c>
      <c r="I59" s="844" t="s">
        <v>3578</v>
      </c>
      <c r="J59" s="207"/>
    </row>
    <row r="60" spans="1:10" s="217" customFormat="1" ht="16.5" customHeight="1">
      <c r="A60" s="846" t="s">
        <v>3769</v>
      </c>
      <c r="B60" s="842">
        <v>8</v>
      </c>
      <c r="C60" s="842">
        <v>2</v>
      </c>
      <c r="D60" s="831" t="s">
        <v>743</v>
      </c>
      <c r="E60" s="837">
        <v>160006012</v>
      </c>
      <c r="F60" s="843">
        <v>10</v>
      </c>
      <c r="G60" s="832">
        <v>1</v>
      </c>
      <c r="H60" s="834">
        <v>1</v>
      </c>
      <c r="I60" s="844" t="s">
        <v>3579</v>
      </c>
      <c r="J60" s="207"/>
    </row>
    <row r="61" spans="1:10" s="217" customFormat="1" ht="16.5" customHeight="1">
      <c r="A61" s="846" t="s">
        <v>3769</v>
      </c>
      <c r="B61" s="842">
        <v>8</v>
      </c>
      <c r="C61" s="842">
        <v>2</v>
      </c>
      <c r="D61" s="831" t="s">
        <v>743</v>
      </c>
      <c r="E61" s="837">
        <v>160006013</v>
      </c>
      <c r="F61" s="843">
        <v>10</v>
      </c>
      <c r="G61" s="832">
        <v>1</v>
      </c>
      <c r="H61" s="834">
        <v>1</v>
      </c>
      <c r="I61" s="844" t="s">
        <v>3580</v>
      </c>
      <c r="J61" s="207"/>
    </row>
    <row r="62" spans="1:10" s="217" customFormat="1" ht="16.5" customHeight="1">
      <c r="A62" s="846" t="s">
        <v>3769</v>
      </c>
      <c r="B62" s="842">
        <v>8</v>
      </c>
      <c r="C62" s="842">
        <v>2</v>
      </c>
      <c r="D62" s="831" t="s">
        <v>743</v>
      </c>
      <c r="E62" s="837">
        <v>160006014</v>
      </c>
      <c r="F62" s="843">
        <v>10</v>
      </c>
      <c r="G62" s="832">
        <v>1</v>
      </c>
      <c r="H62" s="834">
        <v>1</v>
      </c>
      <c r="I62" s="844" t="s">
        <v>3581</v>
      </c>
      <c r="J62" s="207"/>
    </row>
    <row r="63" spans="1:10" s="217" customFormat="1" ht="16.5" customHeight="1">
      <c r="A63" s="846" t="s">
        <v>3769</v>
      </c>
      <c r="B63" s="842">
        <v>8</v>
      </c>
      <c r="C63" s="842">
        <v>2</v>
      </c>
      <c r="D63" s="831" t="s">
        <v>743</v>
      </c>
      <c r="E63" s="837">
        <v>160006015</v>
      </c>
      <c r="F63" s="843">
        <v>9</v>
      </c>
      <c r="G63" s="832">
        <v>1</v>
      </c>
      <c r="H63" s="834">
        <v>1</v>
      </c>
      <c r="I63" s="844" t="s">
        <v>3582</v>
      </c>
      <c r="J63" s="207"/>
    </row>
    <row r="64" spans="1:10" s="217" customFormat="1" ht="16.5" customHeight="1">
      <c r="A64" s="846" t="s">
        <v>3769</v>
      </c>
      <c r="B64" s="842">
        <v>8</v>
      </c>
      <c r="C64" s="842">
        <v>2</v>
      </c>
      <c r="D64" s="831" t="s">
        <v>743</v>
      </c>
      <c r="E64" s="837">
        <v>160006016</v>
      </c>
      <c r="F64" s="843">
        <v>9</v>
      </c>
      <c r="G64" s="832">
        <v>1</v>
      </c>
      <c r="H64" s="834">
        <v>1</v>
      </c>
      <c r="I64" s="844" t="s">
        <v>3583</v>
      </c>
      <c r="J64" s="207"/>
    </row>
    <row r="65" spans="1:10" s="217" customFormat="1" ht="16.5" customHeight="1">
      <c r="A65" s="845" t="s">
        <v>3770</v>
      </c>
      <c r="B65" s="835">
        <v>7</v>
      </c>
      <c r="C65" s="836">
        <v>2</v>
      </c>
      <c r="D65" s="831" t="s">
        <v>743</v>
      </c>
      <c r="E65" s="837">
        <v>160006000</v>
      </c>
      <c r="F65" s="838">
        <v>55</v>
      </c>
      <c r="G65" s="839">
        <v>1</v>
      </c>
      <c r="H65" s="840">
        <v>3</v>
      </c>
      <c r="I65" s="841" t="s">
        <v>3567</v>
      </c>
      <c r="J65" s="207"/>
    </row>
    <row r="66" spans="1:10" s="217" customFormat="1" ht="16.5" customHeight="1">
      <c r="A66" s="845" t="s">
        <v>3770</v>
      </c>
      <c r="B66" s="842">
        <v>8</v>
      </c>
      <c r="C66" s="842">
        <v>2</v>
      </c>
      <c r="D66" s="831" t="s">
        <v>743</v>
      </c>
      <c r="E66" s="837">
        <v>160006009</v>
      </c>
      <c r="F66" s="843">
        <v>8</v>
      </c>
      <c r="G66" s="832">
        <v>1</v>
      </c>
      <c r="H66" s="834">
        <v>1</v>
      </c>
      <c r="I66" s="844" t="s">
        <v>3576</v>
      </c>
      <c r="J66" s="207"/>
    </row>
    <row r="67" spans="1:10" s="217" customFormat="1" ht="16.5" customHeight="1">
      <c r="A67" s="845" t="s">
        <v>3770</v>
      </c>
      <c r="B67" s="842">
        <v>8</v>
      </c>
      <c r="C67" s="842">
        <v>2</v>
      </c>
      <c r="D67" s="831" t="s">
        <v>743</v>
      </c>
      <c r="E67" s="837">
        <v>160006010</v>
      </c>
      <c r="F67" s="843">
        <v>10</v>
      </c>
      <c r="G67" s="832">
        <v>1</v>
      </c>
      <c r="H67" s="834">
        <v>1</v>
      </c>
      <c r="I67" s="844" t="s">
        <v>3577</v>
      </c>
      <c r="J67" s="207"/>
    </row>
    <row r="68" spans="1:10" s="217" customFormat="1" ht="16.5" customHeight="1">
      <c r="A68" s="845" t="s">
        <v>3770</v>
      </c>
      <c r="B68" s="842">
        <v>8</v>
      </c>
      <c r="C68" s="842">
        <v>2</v>
      </c>
      <c r="D68" s="831" t="s">
        <v>743</v>
      </c>
      <c r="E68" s="837">
        <v>160006011</v>
      </c>
      <c r="F68" s="843">
        <v>10</v>
      </c>
      <c r="G68" s="832">
        <v>1</v>
      </c>
      <c r="H68" s="834">
        <v>1</v>
      </c>
      <c r="I68" s="844" t="s">
        <v>3578</v>
      </c>
      <c r="J68" s="207"/>
    </row>
    <row r="69" spans="1:10" s="217" customFormat="1" ht="16.5" customHeight="1">
      <c r="A69" s="845" t="s">
        <v>3770</v>
      </c>
      <c r="B69" s="842">
        <v>8</v>
      </c>
      <c r="C69" s="842">
        <v>2</v>
      </c>
      <c r="D69" s="831" t="s">
        <v>743</v>
      </c>
      <c r="E69" s="837">
        <v>160006012</v>
      </c>
      <c r="F69" s="843">
        <v>10</v>
      </c>
      <c r="G69" s="832">
        <v>1</v>
      </c>
      <c r="H69" s="834">
        <v>1</v>
      </c>
      <c r="I69" s="844" t="s">
        <v>3579</v>
      </c>
      <c r="J69" s="207"/>
    </row>
    <row r="70" spans="1:10" s="217" customFormat="1" ht="16.5" customHeight="1">
      <c r="A70" s="845" t="s">
        <v>3770</v>
      </c>
      <c r="B70" s="842">
        <v>8</v>
      </c>
      <c r="C70" s="842">
        <v>2</v>
      </c>
      <c r="D70" s="831" t="s">
        <v>743</v>
      </c>
      <c r="E70" s="837">
        <v>160006013</v>
      </c>
      <c r="F70" s="843">
        <v>10</v>
      </c>
      <c r="G70" s="832">
        <v>1</v>
      </c>
      <c r="H70" s="834">
        <v>1</v>
      </c>
      <c r="I70" s="844" t="s">
        <v>3580</v>
      </c>
      <c r="J70" s="207"/>
    </row>
    <row r="71" spans="1:10" s="217" customFormat="1" ht="16.5" customHeight="1">
      <c r="A71" s="845" t="s">
        <v>3770</v>
      </c>
      <c r="B71" s="842">
        <v>8</v>
      </c>
      <c r="C71" s="842">
        <v>2</v>
      </c>
      <c r="D71" s="831" t="s">
        <v>743</v>
      </c>
      <c r="E71" s="837">
        <v>160006014</v>
      </c>
      <c r="F71" s="843">
        <v>10</v>
      </c>
      <c r="G71" s="832">
        <v>1</v>
      </c>
      <c r="H71" s="834">
        <v>1</v>
      </c>
      <c r="I71" s="844" t="s">
        <v>3581</v>
      </c>
      <c r="J71" s="207"/>
    </row>
    <row r="72" spans="1:10" s="217" customFormat="1" ht="16.5" customHeight="1">
      <c r="A72" s="845" t="s">
        <v>3770</v>
      </c>
      <c r="B72" s="842">
        <v>8</v>
      </c>
      <c r="C72" s="842">
        <v>2</v>
      </c>
      <c r="D72" s="831" t="s">
        <v>743</v>
      </c>
      <c r="E72" s="837">
        <v>160006015</v>
      </c>
      <c r="F72" s="843">
        <v>9</v>
      </c>
      <c r="G72" s="832">
        <v>1</v>
      </c>
      <c r="H72" s="834">
        <v>1</v>
      </c>
      <c r="I72" s="844" t="s">
        <v>3582</v>
      </c>
      <c r="J72" s="207"/>
    </row>
    <row r="73" spans="1:10" s="217" customFormat="1" ht="16.5" customHeight="1">
      <c r="A73" s="845" t="s">
        <v>3770</v>
      </c>
      <c r="B73" s="842">
        <v>8</v>
      </c>
      <c r="C73" s="842">
        <v>2</v>
      </c>
      <c r="D73" s="831" t="s">
        <v>743</v>
      </c>
      <c r="E73" s="837">
        <v>160006016</v>
      </c>
      <c r="F73" s="843">
        <v>9</v>
      </c>
      <c r="G73" s="832">
        <v>1</v>
      </c>
      <c r="H73" s="834">
        <v>1</v>
      </c>
      <c r="I73" s="844" t="s">
        <v>3583</v>
      </c>
      <c r="J73" s="207"/>
    </row>
    <row r="74" spans="1:10" s="217" customFormat="1" ht="16.5" customHeight="1">
      <c r="A74" s="833" t="s">
        <v>3771</v>
      </c>
      <c r="B74" s="835">
        <v>7</v>
      </c>
      <c r="C74" s="836">
        <v>2</v>
      </c>
      <c r="D74" s="831" t="s">
        <v>743</v>
      </c>
      <c r="E74" s="837">
        <v>160006000</v>
      </c>
      <c r="F74" s="838">
        <v>57</v>
      </c>
      <c r="G74" s="839">
        <v>1</v>
      </c>
      <c r="H74" s="840">
        <v>3</v>
      </c>
      <c r="I74" s="841" t="s">
        <v>3567</v>
      </c>
      <c r="J74" s="207"/>
    </row>
    <row r="75" spans="1:10" s="217" customFormat="1" ht="16.5" customHeight="1">
      <c r="A75" s="833" t="s">
        <v>3771</v>
      </c>
      <c r="B75" s="842">
        <v>8</v>
      </c>
      <c r="C75" s="842">
        <v>2</v>
      </c>
      <c r="D75" s="831" t="s">
        <v>743</v>
      </c>
      <c r="E75" s="837">
        <v>160006009</v>
      </c>
      <c r="F75" s="843">
        <v>9</v>
      </c>
      <c r="G75" s="832">
        <v>1</v>
      </c>
      <c r="H75" s="834">
        <v>1</v>
      </c>
      <c r="I75" s="844" t="s">
        <v>3576</v>
      </c>
      <c r="J75" s="207"/>
    </row>
    <row r="76" spans="1:10" s="217" customFormat="1" ht="16.5" customHeight="1">
      <c r="A76" s="833" t="s">
        <v>3771</v>
      </c>
      <c r="B76" s="842">
        <v>8</v>
      </c>
      <c r="C76" s="842">
        <v>2</v>
      </c>
      <c r="D76" s="831" t="s">
        <v>743</v>
      </c>
      <c r="E76" s="837">
        <v>160006010</v>
      </c>
      <c r="F76" s="843">
        <v>11</v>
      </c>
      <c r="G76" s="832">
        <v>1</v>
      </c>
      <c r="H76" s="834">
        <v>1</v>
      </c>
      <c r="I76" s="844" t="s">
        <v>3577</v>
      </c>
      <c r="J76" s="207"/>
    </row>
    <row r="77" spans="1:10" s="217" customFormat="1" ht="16.5" customHeight="1">
      <c r="A77" s="833" t="s">
        <v>3771</v>
      </c>
      <c r="B77" s="842">
        <v>8</v>
      </c>
      <c r="C77" s="842">
        <v>2</v>
      </c>
      <c r="D77" s="831" t="s">
        <v>743</v>
      </c>
      <c r="E77" s="837">
        <v>160006011</v>
      </c>
      <c r="F77" s="843">
        <v>11</v>
      </c>
      <c r="G77" s="832">
        <v>1</v>
      </c>
      <c r="H77" s="834">
        <v>1</v>
      </c>
      <c r="I77" s="844" t="s">
        <v>3578</v>
      </c>
      <c r="J77" s="207"/>
    </row>
    <row r="78" spans="1:10" s="217" customFormat="1" ht="16.5" customHeight="1">
      <c r="A78" s="833" t="s">
        <v>3771</v>
      </c>
      <c r="B78" s="842">
        <v>8</v>
      </c>
      <c r="C78" s="842">
        <v>2</v>
      </c>
      <c r="D78" s="831" t="s">
        <v>743</v>
      </c>
      <c r="E78" s="837">
        <v>160006012</v>
      </c>
      <c r="F78" s="843">
        <v>11</v>
      </c>
      <c r="G78" s="832">
        <v>1</v>
      </c>
      <c r="H78" s="834">
        <v>1</v>
      </c>
      <c r="I78" s="844" t="s">
        <v>3579</v>
      </c>
      <c r="J78" s="207"/>
    </row>
    <row r="79" spans="1:10" s="217" customFormat="1" ht="16.5" customHeight="1">
      <c r="A79" s="833" t="s">
        <v>3771</v>
      </c>
      <c r="B79" s="842">
        <v>8</v>
      </c>
      <c r="C79" s="842">
        <v>2</v>
      </c>
      <c r="D79" s="831" t="s">
        <v>743</v>
      </c>
      <c r="E79" s="837">
        <v>160006013</v>
      </c>
      <c r="F79" s="843">
        <v>11</v>
      </c>
      <c r="G79" s="832">
        <v>1</v>
      </c>
      <c r="H79" s="834">
        <v>1</v>
      </c>
      <c r="I79" s="844" t="s">
        <v>3580</v>
      </c>
      <c r="J79" s="207"/>
    </row>
    <row r="80" spans="1:10" s="217" customFormat="1" ht="16.5" customHeight="1">
      <c r="A80" s="833" t="s">
        <v>3771</v>
      </c>
      <c r="B80" s="842">
        <v>8</v>
      </c>
      <c r="C80" s="842">
        <v>2</v>
      </c>
      <c r="D80" s="831" t="s">
        <v>743</v>
      </c>
      <c r="E80" s="837">
        <v>160006014</v>
      </c>
      <c r="F80" s="843">
        <v>11</v>
      </c>
      <c r="G80" s="832">
        <v>1</v>
      </c>
      <c r="H80" s="834">
        <v>1</v>
      </c>
      <c r="I80" s="844" t="s">
        <v>3581</v>
      </c>
      <c r="J80" s="207"/>
    </row>
    <row r="81" spans="1:10" s="217" customFormat="1" ht="16.5" customHeight="1">
      <c r="A81" s="833" t="s">
        <v>3771</v>
      </c>
      <c r="B81" s="842">
        <v>8</v>
      </c>
      <c r="C81" s="842">
        <v>2</v>
      </c>
      <c r="D81" s="831" t="s">
        <v>743</v>
      </c>
      <c r="E81" s="837">
        <v>160006015</v>
      </c>
      <c r="F81" s="843">
        <v>10</v>
      </c>
      <c r="G81" s="832">
        <v>1</v>
      </c>
      <c r="H81" s="834">
        <v>1</v>
      </c>
      <c r="I81" s="844" t="s">
        <v>3582</v>
      </c>
      <c r="J81" s="207"/>
    </row>
    <row r="82" spans="1:10" s="217" customFormat="1" ht="16.5" customHeight="1">
      <c r="A82" s="833" t="s">
        <v>3771</v>
      </c>
      <c r="B82" s="842">
        <v>8</v>
      </c>
      <c r="C82" s="842">
        <v>2</v>
      </c>
      <c r="D82" s="831" t="s">
        <v>743</v>
      </c>
      <c r="E82" s="837">
        <v>160006016</v>
      </c>
      <c r="F82" s="843">
        <v>10</v>
      </c>
      <c r="G82" s="832">
        <v>1</v>
      </c>
      <c r="H82" s="834">
        <v>1</v>
      </c>
      <c r="I82" s="844" t="s">
        <v>3583</v>
      </c>
      <c r="J82" s="207"/>
    </row>
    <row r="83" spans="1:10" s="217" customFormat="1" ht="16.5" customHeight="1">
      <c r="A83" s="845" t="s">
        <v>3772</v>
      </c>
      <c r="B83" s="835">
        <v>7</v>
      </c>
      <c r="C83" s="836">
        <v>2</v>
      </c>
      <c r="D83" s="831" t="s">
        <v>743</v>
      </c>
      <c r="E83" s="837">
        <v>160006000</v>
      </c>
      <c r="F83" s="838">
        <v>59</v>
      </c>
      <c r="G83" s="839">
        <v>1</v>
      </c>
      <c r="H83" s="840">
        <v>3</v>
      </c>
      <c r="I83" s="841" t="s">
        <v>3567</v>
      </c>
      <c r="J83" s="207"/>
    </row>
    <row r="84" spans="1:10" s="217" customFormat="1" ht="16.5" customHeight="1">
      <c r="A84" s="845" t="s">
        <v>3772</v>
      </c>
      <c r="B84" s="842">
        <v>8</v>
      </c>
      <c r="C84" s="842">
        <v>2</v>
      </c>
      <c r="D84" s="831" t="s">
        <v>743</v>
      </c>
      <c r="E84" s="837">
        <v>160006009</v>
      </c>
      <c r="F84" s="843">
        <v>9</v>
      </c>
      <c r="G84" s="832">
        <v>1</v>
      </c>
      <c r="H84" s="834">
        <v>1</v>
      </c>
      <c r="I84" s="844" t="s">
        <v>3576</v>
      </c>
      <c r="J84" s="207"/>
    </row>
    <row r="85" spans="1:10" s="217" customFormat="1" ht="16.5" customHeight="1">
      <c r="A85" s="845" t="s">
        <v>3772</v>
      </c>
      <c r="B85" s="842">
        <v>8</v>
      </c>
      <c r="C85" s="842">
        <v>2</v>
      </c>
      <c r="D85" s="831" t="s">
        <v>743</v>
      </c>
      <c r="E85" s="837">
        <v>160006010</v>
      </c>
      <c r="F85" s="843">
        <v>11</v>
      </c>
      <c r="G85" s="832">
        <v>1</v>
      </c>
      <c r="H85" s="834">
        <v>1</v>
      </c>
      <c r="I85" s="844" t="s">
        <v>3577</v>
      </c>
      <c r="J85" s="207"/>
    </row>
    <row r="86" spans="1:10" s="217" customFormat="1" ht="16.5" customHeight="1">
      <c r="A86" s="845" t="s">
        <v>3772</v>
      </c>
      <c r="B86" s="842">
        <v>8</v>
      </c>
      <c r="C86" s="842">
        <v>2</v>
      </c>
      <c r="D86" s="831" t="s">
        <v>743</v>
      </c>
      <c r="E86" s="837">
        <v>160006011</v>
      </c>
      <c r="F86" s="843">
        <v>11</v>
      </c>
      <c r="G86" s="832">
        <v>1</v>
      </c>
      <c r="H86" s="834">
        <v>1</v>
      </c>
      <c r="I86" s="844" t="s">
        <v>3578</v>
      </c>
      <c r="J86" s="207"/>
    </row>
    <row r="87" spans="1:10" s="217" customFormat="1" ht="16.5" customHeight="1">
      <c r="A87" s="845" t="s">
        <v>3772</v>
      </c>
      <c r="B87" s="842">
        <v>8</v>
      </c>
      <c r="C87" s="842">
        <v>2</v>
      </c>
      <c r="D87" s="831" t="s">
        <v>743</v>
      </c>
      <c r="E87" s="837">
        <v>160006012</v>
      </c>
      <c r="F87" s="843">
        <v>11</v>
      </c>
      <c r="G87" s="832">
        <v>1</v>
      </c>
      <c r="H87" s="834">
        <v>1</v>
      </c>
      <c r="I87" s="844" t="s">
        <v>3579</v>
      </c>
      <c r="J87" s="207"/>
    </row>
    <row r="88" spans="1:10" s="217" customFormat="1" ht="16.5" customHeight="1">
      <c r="A88" s="845" t="s">
        <v>3772</v>
      </c>
      <c r="B88" s="842">
        <v>8</v>
      </c>
      <c r="C88" s="842">
        <v>2</v>
      </c>
      <c r="D88" s="831" t="s">
        <v>743</v>
      </c>
      <c r="E88" s="837">
        <v>160006013</v>
      </c>
      <c r="F88" s="843">
        <v>11</v>
      </c>
      <c r="G88" s="832">
        <v>1</v>
      </c>
      <c r="H88" s="834">
        <v>1</v>
      </c>
      <c r="I88" s="844" t="s">
        <v>3580</v>
      </c>
      <c r="J88" s="207"/>
    </row>
    <row r="89" spans="1:10" s="217" customFormat="1" ht="16.5" customHeight="1">
      <c r="A89" s="845" t="s">
        <v>3772</v>
      </c>
      <c r="B89" s="842">
        <v>8</v>
      </c>
      <c r="C89" s="842">
        <v>2</v>
      </c>
      <c r="D89" s="831" t="s">
        <v>743</v>
      </c>
      <c r="E89" s="837">
        <v>160006014</v>
      </c>
      <c r="F89" s="843">
        <v>11</v>
      </c>
      <c r="G89" s="832">
        <v>1</v>
      </c>
      <c r="H89" s="834">
        <v>1</v>
      </c>
      <c r="I89" s="844" t="s">
        <v>3581</v>
      </c>
      <c r="J89" s="207"/>
    </row>
    <row r="90" spans="1:10" s="217" customFormat="1" ht="16.5" customHeight="1">
      <c r="A90" s="845" t="s">
        <v>3772</v>
      </c>
      <c r="B90" s="842">
        <v>8</v>
      </c>
      <c r="C90" s="842">
        <v>2</v>
      </c>
      <c r="D90" s="831" t="s">
        <v>743</v>
      </c>
      <c r="E90" s="837">
        <v>160006015</v>
      </c>
      <c r="F90" s="843">
        <v>10</v>
      </c>
      <c r="G90" s="832">
        <v>1</v>
      </c>
      <c r="H90" s="834">
        <v>1</v>
      </c>
      <c r="I90" s="844" t="s">
        <v>3582</v>
      </c>
      <c r="J90" s="207"/>
    </row>
    <row r="91" spans="1:10" s="217" customFormat="1" ht="16.5" customHeight="1">
      <c r="A91" s="845" t="s">
        <v>3772</v>
      </c>
      <c r="B91" s="842">
        <v>8</v>
      </c>
      <c r="C91" s="842">
        <v>2</v>
      </c>
      <c r="D91" s="831" t="s">
        <v>743</v>
      </c>
      <c r="E91" s="837">
        <v>160006016</v>
      </c>
      <c r="F91" s="843">
        <v>10</v>
      </c>
      <c r="G91" s="832">
        <v>1</v>
      </c>
      <c r="H91" s="834">
        <v>1</v>
      </c>
      <c r="I91" s="844" t="s">
        <v>3583</v>
      </c>
      <c r="J91" s="207"/>
    </row>
    <row r="92" spans="1:10" s="217" customFormat="1" ht="16.5" customHeight="1">
      <c r="A92" s="846" t="s">
        <v>3773</v>
      </c>
      <c r="B92" s="835">
        <v>7</v>
      </c>
      <c r="C92" s="836">
        <v>2</v>
      </c>
      <c r="D92" s="831" t="s">
        <v>743</v>
      </c>
      <c r="E92" s="837">
        <v>160006000</v>
      </c>
      <c r="F92" s="838">
        <v>61</v>
      </c>
      <c r="G92" s="839">
        <v>1</v>
      </c>
      <c r="H92" s="840">
        <v>3</v>
      </c>
      <c r="I92" s="841" t="s">
        <v>3567</v>
      </c>
      <c r="J92" s="207"/>
    </row>
    <row r="93" spans="1:10" s="217" customFormat="1" ht="16.5" customHeight="1">
      <c r="A93" s="846" t="s">
        <v>3773</v>
      </c>
      <c r="B93" s="842">
        <v>8</v>
      </c>
      <c r="C93" s="842">
        <v>2</v>
      </c>
      <c r="D93" s="831" t="s">
        <v>743</v>
      </c>
      <c r="E93" s="837">
        <v>160006009</v>
      </c>
      <c r="F93" s="843">
        <v>10</v>
      </c>
      <c r="G93" s="832">
        <v>1</v>
      </c>
      <c r="H93" s="834">
        <v>1</v>
      </c>
      <c r="I93" s="844" t="s">
        <v>3576</v>
      </c>
      <c r="J93" s="207"/>
    </row>
    <row r="94" spans="1:10" s="217" customFormat="1" ht="16.5" customHeight="1">
      <c r="A94" s="846" t="s">
        <v>3773</v>
      </c>
      <c r="B94" s="842">
        <v>8</v>
      </c>
      <c r="C94" s="842">
        <v>2</v>
      </c>
      <c r="D94" s="831" t="s">
        <v>743</v>
      </c>
      <c r="E94" s="837">
        <v>160006010</v>
      </c>
      <c r="F94" s="843">
        <v>12</v>
      </c>
      <c r="G94" s="832">
        <v>1</v>
      </c>
      <c r="H94" s="834">
        <v>1</v>
      </c>
      <c r="I94" s="844" t="s">
        <v>3577</v>
      </c>
      <c r="J94" s="207"/>
    </row>
    <row r="95" spans="1:10" s="217" customFormat="1" ht="16.5" customHeight="1">
      <c r="A95" s="846" t="s">
        <v>3773</v>
      </c>
      <c r="B95" s="842">
        <v>8</v>
      </c>
      <c r="C95" s="842">
        <v>2</v>
      </c>
      <c r="D95" s="831" t="s">
        <v>743</v>
      </c>
      <c r="E95" s="837">
        <v>160006011</v>
      </c>
      <c r="F95" s="843">
        <v>12</v>
      </c>
      <c r="G95" s="832">
        <v>1</v>
      </c>
      <c r="H95" s="834">
        <v>1</v>
      </c>
      <c r="I95" s="844" t="s">
        <v>3578</v>
      </c>
      <c r="J95" s="207"/>
    </row>
    <row r="96" spans="1:10" s="217" customFormat="1" ht="16.5" customHeight="1">
      <c r="A96" s="846" t="s">
        <v>3773</v>
      </c>
      <c r="B96" s="842">
        <v>8</v>
      </c>
      <c r="C96" s="842">
        <v>2</v>
      </c>
      <c r="D96" s="831" t="s">
        <v>743</v>
      </c>
      <c r="E96" s="837">
        <v>160006012</v>
      </c>
      <c r="F96" s="843">
        <v>12</v>
      </c>
      <c r="G96" s="832">
        <v>1</v>
      </c>
      <c r="H96" s="834">
        <v>1</v>
      </c>
      <c r="I96" s="844" t="s">
        <v>3579</v>
      </c>
      <c r="J96" s="207"/>
    </row>
    <row r="97" spans="1:10" s="217" customFormat="1" ht="16.5" customHeight="1">
      <c r="A97" s="846" t="s">
        <v>3773</v>
      </c>
      <c r="B97" s="842">
        <v>8</v>
      </c>
      <c r="C97" s="842">
        <v>2</v>
      </c>
      <c r="D97" s="831" t="s">
        <v>743</v>
      </c>
      <c r="E97" s="837">
        <v>160006013</v>
      </c>
      <c r="F97" s="843">
        <v>12</v>
      </c>
      <c r="G97" s="832">
        <v>1</v>
      </c>
      <c r="H97" s="834">
        <v>1</v>
      </c>
      <c r="I97" s="844" t="s">
        <v>3580</v>
      </c>
      <c r="J97" s="207"/>
    </row>
    <row r="98" spans="1:10" s="217" customFormat="1" ht="16.5" customHeight="1">
      <c r="A98" s="846" t="s">
        <v>3773</v>
      </c>
      <c r="B98" s="842">
        <v>8</v>
      </c>
      <c r="C98" s="842">
        <v>2</v>
      </c>
      <c r="D98" s="831" t="s">
        <v>743</v>
      </c>
      <c r="E98" s="837">
        <v>160006014</v>
      </c>
      <c r="F98" s="843">
        <v>12</v>
      </c>
      <c r="G98" s="832">
        <v>1</v>
      </c>
      <c r="H98" s="834">
        <v>1</v>
      </c>
      <c r="I98" s="844" t="s">
        <v>3581</v>
      </c>
      <c r="J98" s="207"/>
    </row>
    <row r="99" spans="1:10" s="217" customFormat="1" ht="16.5" customHeight="1">
      <c r="A99" s="846" t="s">
        <v>3773</v>
      </c>
      <c r="B99" s="842">
        <v>8</v>
      </c>
      <c r="C99" s="842">
        <v>2</v>
      </c>
      <c r="D99" s="831" t="s">
        <v>743</v>
      </c>
      <c r="E99" s="837">
        <v>160006015</v>
      </c>
      <c r="F99" s="843">
        <v>11</v>
      </c>
      <c r="G99" s="832">
        <v>1</v>
      </c>
      <c r="H99" s="834">
        <v>1</v>
      </c>
      <c r="I99" s="844" t="s">
        <v>3582</v>
      </c>
      <c r="J99" s="207"/>
    </row>
    <row r="100" spans="1:10" s="217" customFormat="1" ht="16.5" customHeight="1">
      <c r="A100" s="846" t="s">
        <v>3773</v>
      </c>
      <c r="B100" s="842">
        <v>8</v>
      </c>
      <c r="C100" s="842">
        <v>2</v>
      </c>
      <c r="D100" s="831" t="s">
        <v>743</v>
      </c>
      <c r="E100" s="837">
        <v>160006016</v>
      </c>
      <c r="F100" s="843">
        <v>11</v>
      </c>
      <c r="G100" s="832">
        <v>1</v>
      </c>
      <c r="H100" s="834">
        <v>1</v>
      </c>
      <c r="I100" s="844" t="s">
        <v>3583</v>
      </c>
      <c r="J100" s="207"/>
    </row>
    <row r="101" spans="1:10" s="217" customFormat="1" ht="16.5" customHeight="1">
      <c r="A101" s="845" t="s">
        <v>3774</v>
      </c>
      <c r="B101" s="835">
        <v>7</v>
      </c>
      <c r="C101" s="836">
        <v>2</v>
      </c>
      <c r="D101" s="831" t="s">
        <v>743</v>
      </c>
      <c r="E101" s="837">
        <v>160006000</v>
      </c>
      <c r="F101" s="838">
        <v>63</v>
      </c>
      <c r="G101" s="839">
        <v>1</v>
      </c>
      <c r="H101" s="840">
        <v>3</v>
      </c>
      <c r="I101" s="841" t="s">
        <v>3567</v>
      </c>
      <c r="J101" s="207"/>
    </row>
    <row r="102" spans="1:10" s="217" customFormat="1" ht="16.5" customHeight="1">
      <c r="A102" s="845" t="s">
        <v>3774</v>
      </c>
      <c r="B102" s="842">
        <v>8</v>
      </c>
      <c r="C102" s="842">
        <v>2</v>
      </c>
      <c r="D102" s="831" t="s">
        <v>743</v>
      </c>
      <c r="E102" s="837">
        <v>160006009</v>
      </c>
      <c r="F102" s="843">
        <v>10</v>
      </c>
      <c r="G102" s="832">
        <v>1</v>
      </c>
      <c r="H102" s="834">
        <v>1</v>
      </c>
      <c r="I102" s="844" t="s">
        <v>3576</v>
      </c>
      <c r="J102" s="207"/>
    </row>
    <row r="103" spans="1:10" s="217" customFormat="1" ht="16.5" customHeight="1">
      <c r="A103" s="845" t="s">
        <v>3774</v>
      </c>
      <c r="B103" s="842">
        <v>8</v>
      </c>
      <c r="C103" s="842">
        <v>2</v>
      </c>
      <c r="D103" s="831" t="s">
        <v>743</v>
      </c>
      <c r="E103" s="837">
        <v>160006010</v>
      </c>
      <c r="F103" s="843">
        <v>12</v>
      </c>
      <c r="G103" s="832">
        <v>1</v>
      </c>
      <c r="H103" s="834">
        <v>1</v>
      </c>
      <c r="I103" s="844" t="s">
        <v>3577</v>
      </c>
      <c r="J103" s="207"/>
    </row>
    <row r="104" spans="1:10" s="217" customFormat="1" ht="16.5" customHeight="1">
      <c r="A104" s="845" t="s">
        <v>3774</v>
      </c>
      <c r="B104" s="842">
        <v>8</v>
      </c>
      <c r="C104" s="842">
        <v>2</v>
      </c>
      <c r="D104" s="831" t="s">
        <v>743</v>
      </c>
      <c r="E104" s="837">
        <v>160006011</v>
      </c>
      <c r="F104" s="843">
        <v>12</v>
      </c>
      <c r="G104" s="832">
        <v>1</v>
      </c>
      <c r="H104" s="834">
        <v>1</v>
      </c>
      <c r="I104" s="844" t="s">
        <v>3578</v>
      </c>
      <c r="J104" s="207"/>
    </row>
    <row r="105" spans="1:10" s="217" customFormat="1" ht="16.5" customHeight="1">
      <c r="A105" s="845" t="s">
        <v>3774</v>
      </c>
      <c r="B105" s="842">
        <v>8</v>
      </c>
      <c r="C105" s="842">
        <v>2</v>
      </c>
      <c r="D105" s="831" t="s">
        <v>743</v>
      </c>
      <c r="E105" s="837">
        <v>160006012</v>
      </c>
      <c r="F105" s="843">
        <v>12</v>
      </c>
      <c r="G105" s="832">
        <v>1</v>
      </c>
      <c r="H105" s="834">
        <v>1</v>
      </c>
      <c r="I105" s="844" t="s">
        <v>3579</v>
      </c>
      <c r="J105" s="207"/>
    </row>
    <row r="106" spans="1:10" s="217" customFormat="1" ht="16.5" customHeight="1">
      <c r="A106" s="845" t="s">
        <v>3774</v>
      </c>
      <c r="B106" s="842">
        <v>8</v>
      </c>
      <c r="C106" s="842">
        <v>2</v>
      </c>
      <c r="D106" s="831" t="s">
        <v>743</v>
      </c>
      <c r="E106" s="837">
        <v>160006013</v>
      </c>
      <c r="F106" s="843">
        <v>12</v>
      </c>
      <c r="G106" s="832">
        <v>1</v>
      </c>
      <c r="H106" s="834">
        <v>1</v>
      </c>
      <c r="I106" s="844" t="s">
        <v>3580</v>
      </c>
      <c r="J106" s="207"/>
    </row>
    <row r="107" spans="1:10" s="217" customFormat="1" ht="16.5" customHeight="1">
      <c r="A107" s="845" t="s">
        <v>3774</v>
      </c>
      <c r="B107" s="842">
        <v>8</v>
      </c>
      <c r="C107" s="842">
        <v>2</v>
      </c>
      <c r="D107" s="831" t="s">
        <v>743</v>
      </c>
      <c r="E107" s="837">
        <v>160006014</v>
      </c>
      <c r="F107" s="843">
        <v>12</v>
      </c>
      <c r="G107" s="832">
        <v>1</v>
      </c>
      <c r="H107" s="834">
        <v>1</v>
      </c>
      <c r="I107" s="844" t="s">
        <v>3581</v>
      </c>
      <c r="J107" s="207"/>
    </row>
    <row r="108" spans="1:10" s="217" customFormat="1" ht="16.5" customHeight="1">
      <c r="A108" s="845" t="s">
        <v>3774</v>
      </c>
      <c r="B108" s="842">
        <v>8</v>
      </c>
      <c r="C108" s="842">
        <v>2</v>
      </c>
      <c r="D108" s="831" t="s">
        <v>743</v>
      </c>
      <c r="E108" s="837">
        <v>160006015</v>
      </c>
      <c r="F108" s="843">
        <v>11</v>
      </c>
      <c r="G108" s="832">
        <v>1</v>
      </c>
      <c r="H108" s="834">
        <v>1</v>
      </c>
      <c r="I108" s="844" t="s">
        <v>3582</v>
      </c>
      <c r="J108" s="207"/>
    </row>
    <row r="109" spans="1:10" s="217" customFormat="1" ht="16.5" customHeight="1">
      <c r="A109" s="845" t="s">
        <v>3774</v>
      </c>
      <c r="B109" s="842">
        <v>8</v>
      </c>
      <c r="C109" s="842">
        <v>2</v>
      </c>
      <c r="D109" s="831" t="s">
        <v>743</v>
      </c>
      <c r="E109" s="837">
        <v>160006016</v>
      </c>
      <c r="F109" s="843">
        <v>11</v>
      </c>
      <c r="G109" s="832">
        <v>1</v>
      </c>
      <c r="H109" s="834">
        <v>1</v>
      </c>
      <c r="I109" s="844" t="s">
        <v>3583</v>
      </c>
      <c r="J109" s="207"/>
    </row>
    <row r="110" spans="1:10" s="217" customFormat="1" ht="16.5" customHeight="1">
      <c r="A110" s="846" t="s">
        <v>3775</v>
      </c>
      <c r="B110" s="835">
        <v>7</v>
      </c>
      <c r="C110" s="836">
        <v>2</v>
      </c>
      <c r="D110" s="831" t="s">
        <v>743</v>
      </c>
      <c r="E110" s="837">
        <v>160006000</v>
      </c>
      <c r="F110" s="838">
        <v>65</v>
      </c>
      <c r="G110" s="839">
        <v>1</v>
      </c>
      <c r="H110" s="840">
        <v>3</v>
      </c>
      <c r="I110" s="841" t="s">
        <v>3567</v>
      </c>
      <c r="J110" s="207"/>
    </row>
    <row r="111" spans="1:10" s="217" customFormat="1" ht="16.5" customHeight="1">
      <c r="A111" s="846" t="s">
        <v>3775</v>
      </c>
      <c r="B111" s="842">
        <v>8</v>
      </c>
      <c r="C111" s="842">
        <v>2</v>
      </c>
      <c r="D111" s="831" t="s">
        <v>743</v>
      </c>
      <c r="E111" s="837">
        <v>160006009</v>
      </c>
      <c r="F111" s="843">
        <v>11</v>
      </c>
      <c r="G111" s="832">
        <v>1</v>
      </c>
      <c r="H111" s="834">
        <v>1</v>
      </c>
      <c r="I111" s="844" t="s">
        <v>3576</v>
      </c>
      <c r="J111" s="207"/>
    </row>
    <row r="112" spans="1:10" s="217" customFormat="1" ht="16.5" customHeight="1">
      <c r="A112" s="846" t="s">
        <v>3775</v>
      </c>
      <c r="B112" s="842">
        <v>8</v>
      </c>
      <c r="C112" s="842">
        <v>2</v>
      </c>
      <c r="D112" s="831" t="s">
        <v>743</v>
      </c>
      <c r="E112" s="837">
        <v>160006010</v>
      </c>
      <c r="F112" s="843">
        <v>13</v>
      </c>
      <c r="G112" s="832">
        <v>1</v>
      </c>
      <c r="H112" s="834">
        <v>1</v>
      </c>
      <c r="I112" s="844" t="s">
        <v>3577</v>
      </c>
      <c r="J112" s="207"/>
    </row>
    <row r="113" spans="1:10" s="217" customFormat="1" ht="16.5" customHeight="1">
      <c r="A113" s="846" t="s">
        <v>3775</v>
      </c>
      <c r="B113" s="842">
        <v>8</v>
      </c>
      <c r="C113" s="842">
        <v>2</v>
      </c>
      <c r="D113" s="831" t="s">
        <v>743</v>
      </c>
      <c r="E113" s="837">
        <v>160006011</v>
      </c>
      <c r="F113" s="843">
        <v>13</v>
      </c>
      <c r="G113" s="832">
        <v>1</v>
      </c>
      <c r="H113" s="834">
        <v>1</v>
      </c>
      <c r="I113" s="844" t="s">
        <v>3578</v>
      </c>
      <c r="J113" s="207"/>
    </row>
    <row r="114" spans="1:10" s="217" customFormat="1" ht="16.5" customHeight="1">
      <c r="A114" s="846" t="s">
        <v>3775</v>
      </c>
      <c r="B114" s="842">
        <v>8</v>
      </c>
      <c r="C114" s="842">
        <v>2</v>
      </c>
      <c r="D114" s="831" t="s">
        <v>743</v>
      </c>
      <c r="E114" s="837">
        <v>160006012</v>
      </c>
      <c r="F114" s="843">
        <v>13</v>
      </c>
      <c r="G114" s="832">
        <v>1</v>
      </c>
      <c r="H114" s="834">
        <v>1</v>
      </c>
      <c r="I114" s="844" t="s">
        <v>3579</v>
      </c>
      <c r="J114" s="207"/>
    </row>
    <row r="115" spans="1:10" s="217" customFormat="1" ht="16.5" customHeight="1">
      <c r="A115" s="846" t="s">
        <v>3775</v>
      </c>
      <c r="B115" s="842">
        <v>8</v>
      </c>
      <c r="C115" s="842">
        <v>2</v>
      </c>
      <c r="D115" s="831" t="s">
        <v>743</v>
      </c>
      <c r="E115" s="837">
        <v>160006013</v>
      </c>
      <c r="F115" s="843">
        <v>13</v>
      </c>
      <c r="G115" s="832">
        <v>1</v>
      </c>
      <c r="H115" s="834">
        <v>1</v>
      </c>
      <c r="I115" s="844" t="s">
        <v>3580</v>
      </c>
      <c r="J115" s="207"/>
    </row>
    <row r="116" spans="1:10" s="217" customFormat="1" ht="16.5" customHeight="1">
      <c r="A116" s="846" t="s">
        <v>3775</v>
      </c>
      <c r="B116" s="842">
        <v>8</v>
      </c>
      <c r="C116" s="842">
        <v>2</v>
      </c>
      <c r="D116" s="831" t="s">
        <v>743</v>
      </c>
      <c r="E116" s="837">
        <v>160006014</v>
      </c>
      <c r="F116" s="843">
        <v>13</v>
      </c>
      <c r="G116" s="832">
        <v>1</v>
      </c>
      <c r="H116" s="834">
        <v>1</v>
      </c>
      <c r="I116" s="844" t="s">
        <v>3581</v>
      </c>
      <c r="J116" s="207"/>
    </row>
    <row r="117" spans="1:10" s="217" customFormat="1" ht="16.5" customHeight="1">
      <c r="A117" s="846" t="s">
        <v>3775</v>
      </c>
      <c r="B117" s="842">
        <v>8</v>
      </c>
      <c r="C117" s="842">
        <v>2</v>
      </c>
      <c r="D117" s="831" t="s">
        <v>743</v>
      </c>
      <c r="E117" s="837">
        <v>160006015</v>
      </c>
      <c r="F117" s="843">
        <v>12</v>
      </c>
      <c r="G117" s="832">
        <v>1</v>
      </c>
      <c r="H117" s="834">
        <v>1</v>
      </c>
      <c r="I117" s="844" t="s">
        <v>3582</v>
      </c>
      <c r="J117" s="207"/>
    </row>
    <row r="118" spans="1:10" s="217" customFormat="1" ht="16.5" customHeight="1">
      <c r="A118" s="846" t="s">
        <v>3775</v>
      </c>
      <c r="B118" s="842">
        <v>8</v>
      </c>
      <c r="C118" s="842">
        <v>2</v>
      </c>
      <c r="D118" s="831" t="s">
        <v>743</v>
      </c>
      <c r="E118" s="837">
        <v>160006016</v>
      </c>
      <c r="F118" s="843">
        <v>12</v>
      </c>
      <c r="G118" s="832">
        <v>1</v>
      </c>
      <c r="H118" s="834">
        <v>1</v>
      </c>
      <c r="I118" s="844" t="s">
        <v>3583</v>
      </c>
      <c r="J118" s="207"/>
    </row>
    <row r="119" spans="1:10" s="217" customFormat="1" ht="16.5" customHeight="1">
      <c r="A119" s="845" t="s">
        <v>3776</v>
      </c>
      <c r="B119" s="835">
        <v>7</v>
      </c>
      <c r="C119" s="836">
        <v>2</v>
      </c>
      <c r="D119" s="831" t="s">
        <v>743</v>
      </c>
      <c r="E119" s="837">
        <v>160006000</v>
      </c>
      <c r="F119" s="838">
        <v>67</v>
      </c>
      <c r="G119" s="839">
        <v>1</v>
      </c>
      <c r="H119" s="840">
        <v>3</v>
      </c>
      <c r="I119" s="841" t="s">
        <v>3567</v>
      </c>
      <c r="J119" s="207"/>
    </row>
    <row r="120" spans="1:10" s="217" customFormat="1" ht="16.5" customHeight="1">
      <c r="A120" s="845" t="s">
        <v>3776</v>
      </c>
      <c r="B120" s="842">
        <v>8</v>
      </c>
      <c r="C120" s="842">
        <v>2</v>
      </c>
      <c r="D120" s="831" t="s">
        <v>743</v>
      </c>
      <c r="E120" s="837">
        <v>160006009</v>
      </c>
      <c r="F120" s="843">
        <v>11</v>
      </c>
      <c r="G120" s="832">
        <v>1</v>
      </c>
      <c r="H120" s="834">
        <v>1</v>
      </c>
      <c r="I120" s="844" t="s">
        <v>3576</v>
      </c>
      <c r="J120" s="207"/>
    </row>
    <row r="121" spans="1:10" s="217" customFormat="1" ht="16.5" customHeight="1">
      <c r="A121" s="845" t="s">
        <v>3776</v>
      </c>
      <c r="B121" s="842">
        <v>8</v>
      </c>
      <c r="C121" s="842">
        <v>2</v>
      </c>
      <c r="D121" s="831" t="s">
        <v>743</v>
      </c>
      <c r="E121" s="837">
        <v>160006010</v>
      </c>
      <c r="F121" s="843">
        <v>13</v>
      </c>
      <c r="G121" s="832">
        <v>1</v>
      </c>
      <c r="H121" s="834">
        <v>1</v>
      </c>
      <c r="I121" s="844" t="s">
        <v>3577</v>
      </c>
      <c r="J121" s="207"/>
    </row>
    <row r="122" spans="1:10" s="217" customFormat="1" ht="16.5" customHeight="1">
      <c r="A122" s="845" t="s">
        <v>3776</v>
      </c>
      <c r="B122" s="842">
        <v>8</v>
      </c>
      <c r="C122" s="842">
        <v>2</v>
      </c>
      <c r="D122" s="831" t="s">
        <v>743</v>
      </c>
      <c r="E122" s="837">
        <v>160006011</v>
      </c>
      <c r="F122" s="843">
        <v>13</v>
      </c>
      <c r="G122" s="832">
        <v>1</v>
      </c>
      <c r="H122" s="834">
        <v>1</v>
      </c>
      <c r="I122" s="844" t="s">
        <v>3578</v>
      </c>
      <c r="J122" s="207"/>
    </row>
    <row r="123" spans="1:10" s="217" customFormat="1" ht="16.5" customHeight="1">
      <c r="A123" s="845" t="s">
        <v>3776</v>
      </c>
      <c r="B123" s="842">
        <v>8</v>
      </c>
      <c r="C123" s="842">
        <v>2</v>
      </c>
      <c r="D123" s="831" t="s">
        <v>743</v>
      </c>
      <c r="E123" s="837">
        <v>160006012</v>
      </c>
      <c r="F123" s="843">
        <v>13</v>
      </c>
      <c r="G123" s="832">
        <v>1</v>
      </c>
      <c r="H123" s="834">
        <v>1</v>
      </c>
      <c r="I123" s="844" t="s">
        <v>3579</v>
      </c>
      <c r="J123" s="207"/>
    </row>
    <row r="124" spans="1:10" s="217" customFormat="1" ht="16.5" customHeight="1">
      <c r="A124" s="845" t="s">
        <v>3776</v>
      </c>
      <c r="B124" s="842">
        <v>8</v>
      </c>
      <c r="C124" s="842">
        <v>2</v>
      </c>
      <c r="D124" s="831" t="s">
        <v>743</v>
      </c>
      <c r="E124" s="837">
        <v>160006013</v>
      </c>
      <c r="F124" s="843">
        <v>13</v>
      </c>
      <c r="G124" s="832">
        <v>1</v>
      </c>
      <c r="H124" s="834">
        <v>1</v>
      </c>
      <c r="I124" s="844" t="s">
        <v>3580</v>
      </c>
      <c r="J124" s="207"/>
    </row>
    <row r="125" spans="1:10" s="217" customFormat="1" ht="16.5" customHeight="1">
      <c r="A125" s="845" t="s">
        <v>3776</v>
      </c>
      <c r="B125" s="842">
        <v>8</v>
      </c>
      <c r="C125" s="842">
        <v>2</v>
      </c>
      <c r="D125" s="831" t="s">
        <v>743</v>
      </c>
      <c r="E125" s="837">
        <v>160006014</v>
      </c>
      <c r="F125" s="843">
        <v>13</v>
      </c>
      <c r="G125" s="832">
        <v>1</v>
      </c>
      <c r="H125" s="834">
        <v>1</v>
      </c>
      <c r="I125" s="844" t="s">
        <v>3581</v>
      </c>
      <c r="J125" s="207"/>
    </row>
    <row r="126" spans="1:10" s="217" customFormat="1" ht="16.5" customHeight="1">
      <c r="A126" s="845" t="s">
        <v>3776</v>
      </c>
      <c r="B126" s="842">
        <v>8</v>
      </c>
      <c r="C126" s="842">
        <v>2</v>
      </c>
      <c r="D126" s="831" t="s">
        <v>743</v>
      </c>
      <c r="E126" s="837">
        <v>160006015</v>
      </c>
      <c r="F126" s="843">
        <v>12</v>
      </c>
      <c r="G126" s="832">
        <v>1</v>
      </c>
      <c r="H126" s="834">
        <v>1</v>
      </c>
      <c r="I126" s="844" t="s">
        <v>3582</v>
      </c>
      <c r="J126" s="207"/>
    </row>
    <row r="127" spans="1:10" s="217" customFormat="1" ht="16.5" customHeight="1">
      <c r="A127" s="845" t="s">
        <v>3776</v>
      </c>
      <c r="B127" s="842">
        <v>8</v>
      </c>
      <c r="C127" s="842">
        <v>2</v>
      </c>
      <c r="D127" s="831" t="s">
        <v>743</v>
      </c>
      <c r="E127" s="837">
        <v>160006016</v>
      </c>
      <c r="F127" s="843">
        <v>12</v>
      </c>
      <c r="G127" s="832">
        <v>1</v>
      </c>
      <c r="H127" s="834">
        <v>1</v>
      </c>
      <c r="I127" s="844" t="s">
        <v>3583</v>
      </c>
      <c r="J127" s="207"/>
    </row>
  </sheetData>
  <phoneticPr fontId="6" type="noConversion"/>
  <pageMargins left="0.7" right="0.7" top="0.75" bottom="0.75" header="0.3" footer="0.3"/>
  <pageSetup paperSize="9" orientation="portrait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785"/>
  <sheetViews>
    <sheetView workbookViewId="0">
      <pane xSplit="2" ySplit="1" topLeftCell="C2" activePane="bottomRight" state="frozen"/>
      <selection pane="topRight" activeCell="D1" sqref="D1"/>
      <selection pane="bottomLeft" activeCell="A6" sqref="A6"/>
      <selection pane="bottomRight" activeCell="A8" sqref="A8:H27"/>
    </sheetView>
  </sheetViews>
  <sheetFormatPr defaultColWidth="9" defaultRowHeight="16.5" customHeight="1"/>
  <cols>
    <col min="1" max="1" width="38.5" style="41" customWidth="1"/>
    <col min="2" max="2" width="17.375" style="41" customWidth="1"/>
    <col min="3" max="3" width="16.75" style="41" customWidth="1"/>
    <col min="4" max="5" width="12.75" style="41" customWidth="1"/>
    <col min="6" max="6" width="22.875" style="41" customWidth="1"/>
    <col min="7" max="7" width="12.125" style="41" customWidth="1"/>
    <col min="8" max="8" width="25.25" style="786" customWidth="1"/>
    <col min="9" max="9" width="9" style="786"/>
    <col min="10" max="10" width="20.875" style="786" customWidth="1"/>
    <col min="11" max="16384" width="9" style="786"/>
  </cols>
  <sheetData>
    <row r="1" spans="1:11" ht="50.1" customHeight="1">
      <c r="A1" s="38" t="s">
        <v>3736</v>
      </c>
      <c r="B1" s="329" t="s">
        <v>3694</v>
      </c>
      <c r="C1" s="329" t="s">
        <v>3695</v>
      </c>
      <c r="D1" s="30" t="s">
        <v>3728</v>
      </c>
      <c r="E1" s="38" t="s">
        <v>3729</v>
      </c>
      <c r="F1" s="329" t="s">
        <v>3723</v>
      </c>
      <c r="G1" s="30" t="s">
        <v>3722</v>
      </c>
      <c r="H1" s="30" t="s">
        <v>3828</v>
      </c>
      <c r="J1" s="786" t="s">
        <v>3787</v>
      </c>
    </row>
    <row r="2" spans="1:11" ht="16.5" customHeight="1">
      <c r="A2" s="788" t="s">
        <v>3696</v>
      </c>
      <c r="B2" s="787">
        <v>908231001</v>
      </c>
      <c r="C2" s="865" t="s">
        <v>3791</v>
      </c>
      <c r="D2" s="790">
        <v>5</v>
      </c>
      <c r="E2" s="793">
        <v>3</v>
      </c>
      <c r="F2" s="896">
        <v>160002005</v>
      </c>
      <c r="G2" s="901">
        <v>20</v>
      </c>
      <c r="H2" s="902" t="s">
        <v>3827</v>
      </c>
    </row>
    <row r="3" spans="1:11" ht="16.5" customHeight="1">
      <c r="A3" s="788" t="s">
        <v>3697</v>
      </c>
      <c r="B3" s="787">
        <v>908231002</v>
      </c>
      <c r="C3" s="865" t="s">
        <v>3792</v>
      </c>
      <c r="D3" s="790">
        <v>10</v>
      </c>
      <c r="E3" s="793">
        <v>3</v>
      </c>
      <c r="F3" s="897">
        <v>160001002</v>
      </c>
      <c r="G3" s="901">
        <v>100</v>
      </c>
      <c r="H3" s="902" t="s">
        <v>3690</v>
      </c>
      <c r="J3" s="855" t="s">
        <v>3326</v>
      </c>
      <c r="K3" s="856">
        <v>10</v>
      </c>
    </row>
    <row r="4" spans="1:11" ht="16.5" customHeight="1">
      <c r="A4" s="788" t="s">
        <v>3698</v>
      </c>
      <c r="B4" s="787">
        <v>908231003</v>
      </c>
      <c r="C4" s="865" t="s">
        <v>3792</v>
      </c>
      <c r="D4" s="790">
        <v>15</v>
      </c>
      <c r="E4" s="795">
        <v>5</v>
      </c>
      <c r="F4" s="909">
        <v>160000601</v>
      </c>
      <c r="G4" s="910">
        <v>3</v>
      </c>
      <c r="H4" s="911" t="s">
        <v>1777</v>
      </c>
    </row>
    <row r="5" spans="1:11" ht="16.5" customHeight="1">
      <c r="A5" s="788" t="s">
        <v>3699</v>
      </c>
      <c r="B5" s="787">
        <v>908231004</v>
      </c>
      <c r="C5" s="865" t="s">
        <v>3792</v>
      </c>
      <c r="D5" s="790">
        <v>20</v>
      </c>
      <c r="E5" s="795">
        <v>5</v>
      </c>
      <c r="F5" s="897">
        <v>160000602</v>
      </c>
      <c r="G5" s="901">
        <v>3</v>
      </c>
      <c r="H5" s="902" t="s">
        <v>1778</v>
      </c>
      <c r="J5" s="857" t="s">
        <v>3690</v>
      </c>
      <c r="K5" s="858">
        <v>100</v>
      </c>
    </row>
    <row r="6" spans="1:11" ht="16.5" customHeight="1">
      <c r="A6" s="788" t="s">
        <v>3700</v>
      </c>
      <c r="B6" s="787">
        <v>908231005</v>
      </c>
      <c r="C6" s="865" t="s">
        <v>3792</v>
      </c>
      <c r="D6" s="790">
        <v>25</v>
      </c>
      <c r="E6" s="793">
        <v>7</v>
      </c>
      <c r="F6" s="894">
        <v>156103012</v>
      </c>
      <c r="G6" s="905">
        <v>1</v>
      </c>
      <c r="H6" s="906" t="s">
        <v>3408</v>
      </c>
    </row>
    <row r="7" spans="1:11" ht="16.5" customHeight="1">
      <c r="A7" s="788" t="s">
        <v>3701</v>
      </c>
      <c r="B7" s="787">
        <v>908231006</v>
      </c>
      <c r="C7" s="865" t="s">
        <v>3792</v>
      </c>
      <c r="D7" s="791">
        <v>30</v>
      </c>
      <c r="E7" s="791">
        <v>5</v>
      </c>
      <c r="F7" s="896">
        <v>160002005</v>
      </c>
      <c r="G7" s="901">
        <v>30</v>
      </c>
      <c r="H7" s="902" t="s">
        <v>3827</v>
      </c>
      <c r="J7" s="857" t="s">
        <v>3326</v>
      </c>
      <c r="K7" s="858">
        <v>20</v>
      </c>
    </row>
    <row r="8" spans="1:11" ht="16.5" customHeight="1">
      <c r="A8" s="788" t="s">
        <v>3702</v>
      </c>
      <c r="B8" s="787">
        <v>908231007</v>
      </c>
      <c r="C8" s="865" t="s">
        <v>3792</v>
      </c>
      <c r="D8" s="791">
        <v>35</v>
      </c>
      <c r="E8" s="791">
        <v>5</v>
      </c>
      <c r="F8" s="897">
        <v>160000603</v>
      </c>
      <c r="G8" s="901">
        <v>3</v>
      </c>
      <c r="H8" s="902" t="s">
        <v>1779</v>
      </c>
    </row>
    <row r="9" spans="1:11" ht="16.5" customHeight="1">
      <c r="A9" s="788" t="s">
        <v>3703</v>
      </c>
      <c r="B9" s="787">
        <v>908231008</v>
      </c>
      <c r="C9" s="865" t="s">
        <v>3792</v>
      </c>
      <c r="D9" s="791">
        <v>40</v>
      </c>
      <c r="E9" s="794">
        <v>7</v>
      </c>
      <c r="F9" s="907">
        <v>160006007</v>
      </c>
      <c r="G9" s="903">
        <v>3</v>
      </c>
      <c r="H9" s="904" t="s">
        <v>3574</v>
      </c>
      <c r="J9" s="857" t="s">
        <v>3690</v>
      </c>
      <c r="K9" s="856">
        <v>300</v>
      </c>
    </row>
    <row r="10" spans="1:11" ht="16.5" customHeight="1">
      <c r="A10" s="788" t="s">
        <v>3704</v>
      </c>
      <c r="B10" s="787">
        <v>908231009</v>
      </c>
      <c r="C10" s="865" t="s">
        <v>3792</v>
      </c>
      <c r="D10" s="791">
        <v>45</v>
      </c>
      <c r="E10" s="794">
        <v>7</v>
      </c>
      <c r="F10" s="907">
        <v>160006008</v>
      </c>
      <c r="G10" s="903">
        <v>3</v>
      </c>
      <c r="H10" s="904" t="s">
        <v>3575</v>
      </c>
    </row>
    <row r="11" spans="1:11" ht="16.5" customHeight="1">
      <c r="A11" s="788" t="s">
        <v>3705</v>
      </c>
      <c r="B11" s="787">
        <v>908231010</v>
      </c>
      <c r="C11" s="865" t="s">
        <v>3792</v>
      </c>
      <c r="D11" s="791">
        <v>50</v>
      </c>
      <c r="E11" s="791">
        <v>11</v>
      </c>
      <c r="F11" s="894">
        <v>156102012</v>
      </c>
      <c r="G11" s="905">
        <v>1</v>
      </c>
      <c r="H11" s="906" t="s">
        <v>3392</v>
      </c>
      <c r="J11" s="857" t="s">
        <v>3326</v>
      </c>
      <c r="K11" s="858">
        <v>30</v>
      </c>
    </row>
    <row r="12" spans="1:11" ht="16.5" customHeight="1">
      <c r="A12" s="788" t="s">
        <v>3706</v>
      </c>
      <c r="B12" s="787">
        <v>908231011</v>
      </c>
      <c r="C12" s="865" t="s">
        <v>3792</v>
      </c>
      <c r="D12" s="790">
        <v>55</v>
      </c>
      <c r="E12" s="790">
        <v>7</v>
      </c>
      <c r="F12" s="896">
        <v>160002005</v>
      </c>
      <c r="G12" s="901">
        <v>40</v>
      </c>
      <c r="H12" s="902" t="s">
        <v>3827</v>
      </c>
    </row>
    <row r="13" spans="1:11" ht="16.5" customHeight="1">
      <c r="A13" s="788" t="s">
        <v>3707</v>
      </c>
      <c r="B13" s="787">
        <v>908231012</v>
      </c>
      <c r="C13" s="865" t="s">
        <v>3792</v>
      </c>
      <c r="D13" s="790">
        <v>60</v>
      </c>
      <c r="E13" s="790">
        <v>7</v>
      </c>
      <c r="F13" s="897">
        <v>160000602</v>
      </c>
      <c r="G13" s="901">
        <v>5</v>
      </c>
      <c r="H13" s="902" t="s">
        <v>1778</v>
      </c>
      <c r="J13" s="857" t="s">
        <v>3690</v>
      </c>
      <c r="K13" s="858">
        <v>500</v>
      </c>
    </row>
    <row r="14" spans="1:11" ht="16.5" customHeight="1">
      <c r="A14" s="788" t="s">
        <v>3708</v>
      </c>
      <c r="B14" s="787">
        <v>908231013</v>
      </c>
      <c r="C14" s="865" t="s">
        <v>3792</v>
      </c>
      <c r="D14" s="790">
        <v>65</v>
      </c>
      <c r="E14" s="795">
        <v>11</v>
      </c>
      <c r="F14" s="898">
        <v>160006002</v>
      </c>
      <c r="G14" s="899">
        <v>5</v>
      </c>
      <c r="H14" s="908" t="s">
        <v>3569</v>
      </c>
    </row>
    <row r="15" spans="1:11" ht="16.5" customHeight="1">
      <c r="A15" s="788" t="s">
        <v>3709</v>
      </c>
      <c r="B15" s="787">
        <v>908231014</v>
      </c>
      <c r="C15" s="865" t="s">
        <v>3792</v>
      </c>
      <c r="D15" s="790">
        <v>70</v>
      </c>
      <c r="E15" s="795">
        <v>11</v>
      </c>
      <c r="F15" s="898">
        <v>160006003</v>
      </c>
      <c r="G15" s="899">
        <v>5</v>
      </c>
      <c r="H15" s="908" t="s">
        <v>3570</v>
      </c>
      <c r="J15" s="857" t="s">
        <v>3777</v>
      </c>
      <c r="K15" s="858">
        <v>1</v>
      </c>
    </row>
    <row r="16" spans="1:11" ht="16.5" customHeight="1">
      <c r="A16" s="788" t="s">
        <v>3710</v>
      </c>
      <c r="B16" s="787">
        <v>908231015</v>
      </c>
      <c r="C16" s="865" t="s">
        <v>3792</v>
      </c>
      <c r="D16" s="790">
        <v>75</v>
      </c>
      <c r="E16" s="790">
        <v>13</v>
      </c>
      <c r="F16" s="894">
        <v>156102012</v>
      </c>
      <c r="G16" s="905">
        <v>2</v>
      </c>
      <c r="H16" s="906" t="s">
        <v>3392</v>
      </c>
    </row>
    <row r="17" spans="1:11" ht="16.5" customHeight="1">
      <c r="A17" s="788" t="s">
        <v>3711</v>
      </c>
      <c r="B17" s="787">
        <v>908231016</v>
      </c>
      <c r="C17" s="865" t="s">
        <v>3792</v>
      </c>
      <c r="D17" s="791">
        <v>80</v>
      </c>
      <c r="E17" s="791">
        <v>11</v>
      </c>
      <c r="F17" s="896">
        <v>160002005</v>
      </c>
      <c r="G17" s="901">
        <v>50</v>
      </c>
      <c r="H17" s="902" t="s">
        <v>3827</v>
      </c>
      <c r="J17" s="857" t="s">
        <v>3778</v>
      </c>
      <c r="K17" s="858">
        <v>1</v>
      </c>
    </row>
    <row r="18" spans="1:11" ht="16.5" customHeight="1">
      <c r="A18" s="788" t="s">
        <v>3712</v>
      </c>
      <c r="B18" s="787">
        <v>908231017</v>
      </c>
      <c r="C18" s="865" t="s">
        <v>3792</v>
      </c>
      <c r="D18" s="791">
        <v>85</v>
      </c>
      <c r="E18" s="791">
        <v>11</v>
      </c>
      <c r="F18" s="895">
        <v>160006004</v>
      </c>
      <c r="G18" s="899">
        <v>5</v>
      </c>
      <c r="H18" s="900" t="s">
        <v>3571</v>
      </c>
    </row>
    <row r="19" spans="1:11" ht="16.5" customHeight="1">
      <c r="A19" s="788" t="s">
        <v>3713</v>
      </c>
      <c r="B19" s="787">
        <v>908231018</v>
      </c>
      <c r="C19" s="865" t="s">
        <v>3792</v>
      </c>
      <c r="D19" s="791">
        <v>90</v>
      </c>
      <c r="E19" s="794">
        <v>13</v>
      </c>
      <c r="F19" s="895">
        <v>160006005</v>
      </c>
      <c r="G19" s="899">
        <v>5</v>
      </c>
      <c r="H19" s="900" t="s">
        <v>3572</v>
      </c>
      <c r="J19" s="857" t="s">
        <v>3779</v>
      </c>
      <c r="K19" s="858">
        <v>1</v>
      </c>
    </row>
    <row r="20" spans="1:11" ht="16.5" customHeight="1">
      <c r="A20" s="788" t="s">
        <v>3714</v>
      </c>
      <c r="B20" s="787">
        <v>908231019</v>
      </c>
      <c r="C20" s="865" t="s">
        <v>3792</v>
      </c>
      <c r="D20" s="791">
        <v>95</v>
      </c>
      <c r="E20" s="794">
        <v>13</v>
      </c>
      <c r="F20" s="898">
        <v>160006006</v>
      </c>
      <c r="G20" s="899">
        <v>5</v>
      </c>
      <c r="H20" s="908" t="s">
        <v>3573</v>
      </c>
      <c r="J20" s="859" t="s">
        <v>3568</v>
      </c>
      <c r="K20" s="856">
        <v>3</v>
      </c>
    </row>
    <row r="21" spans="1:11" ht="16.5" customHeight="1">
      <c r="A21" s="788" t="s">
        <v>3715</v>
      </c>
      <c r="B21" s="787">
        <v>908231020</v>
      </c>
      <c r="C21" s="865" t="s">
        <v>3792</v>
      </c>
      <c r="D21" s="791">
        <v>100</v>
      </c>
      <c r="E21" s="791">
        <v>17</v>
      </c>
      <c r="F21" s="796">
        <v>156101012</v>
      </c>
      <c r="G21" s="905">
        <v>1</v>
      </c>
      <c r="H21" s="906" t="s">
        <v>3375</v>
      </c>
      <c r="J21" s="857" t="s">
        <v>3780</v>
      </c>
      <c r="K21" s="856">
        <v>1</v>
      </c>
    </row>
    <row r="22" spans="1:11" ht="16.5" customHeight="1">
      <c r="A22" s="788" t="s">
        <v>3716</v>
      </c>
      <c r="B22" s="787">
        <v>908231021</v>
      </c>
      <c r="C22" s="865" t="s">
        <v>3792</v>
      </c>
      <c r="D22" s="790">
        <v>105</v>
      </c>
      <c r="E22" s="790">
        <v>13</v>
      </c>
      <c r="F22" s="896">
        <v>160002005</v>
      </c>
      <c r="G22" s="901">
        <v>70</v>
      </c>
      <c r="H22" s="902" t="s">
        <v>3827</v>
      </c>
      <c r="J22" s="859" t="s">
        <v>3781</v>
      </c>
      <c r="K22" s="856">
        <v>5</v>
      </c>
    </row>
    <row r="23" spans="1:11" ht="16.5" customHeight="1">
      <c r="A23" s="788" t="s">
        <v>3717</v>
      </c>
      <c r="B23" s="787">
        <v>908231022</v>
      </c>
      <c r="C23" s="865" t="s">
        <v>3792</v>
      </c>
      <c r="D23" s="790">
        <v>110</v>
      </c>
      <c r="E23" s="790">
        <v>13</v>
      </c>
      <c r="F23" s="912">
        <v>160006001</v>
      </c>
      <c r="G23" s="913">
        <v>5</v>
      </c>
      <c r="H23" s="914" t="s">
        <v>3568</v>
      </c>
      <c r="J23" s="857" t="s">
        <v>3782</v>
      </c>
      <c r="K23" s="858">
        <v>1</v>
      </c>
    </row>
    <row r="24" spans="1:11" ht="16.5" customHeight="1">
      <c r="A24" s="788" t="s">
        <v>3718</v>
      </c>
      <c r="B24" s="787">
        <v>908231023</v>
      </c>
      <c r="C24" s="865" t="s">
        <v>3792</v>
      </c>
      <c r="D24" s="790">
        <v>115</v>
      </c>
      <c r="E24" s="795">
        <v>17</v>
      </c>
      <c r="F24" s="909">
        <v>160000601</v>
      </c>
      <c r="G24" s="910">
        <v>7</v>
      </c>
      <c r="H24" s="911" t="s">
        <v>1777</v>
      </c>
      <c r="J24" s="859" t="s">
        <v>3783</v>
      </c>
      <c r="K24" s="858">
        <v>10</v>
      </c>
    </row>
    <row r="25" spans="1:11" ht="16.5" customHeight="1">
      <c r="A25" s="788" t="s">
        <v>3719</v>
      </c>
      <c r="B25" s="787">
        <v>908231024</v>
      </c>
      <c r="C25" s="865" t="s">
        <v>3792</v>
      </c>
      <c r="D25" s="790">
        <v>120</v>
      </c>
      <c r="E25" s="795">
        <v>17</v>
      </c>
      <c r="F25" s="897">
        <v>160000602</v>
      </c>
      <c r="G25" s="901">
        <v>7</v>
      </c>
      <c r="H25" s="902" t="s">
        <v>1778</v>
      </c>
      <c r="J25" s="860" t="s">
        <v>3784</v>
      </c>
      <c r="K25" s="858">
        <v>1</v>
      </c>
    </row>
    <row r="26" spans="1:11" ht="16.5" customHeight="1">
      <c r="A26" s="788" t="s">
        <v>3720</v>
      </c>
      <c r="B26" s="787">
        <v>908231025</v>
      </c>
      <c r="C26" s="865" t="s">
        <v>3792</v>
      </c>
      <c r="D26" s="790">
        <v>125</v>
      </c>
      <c r="E26" s="790">
        <v>23</v>
      </c>
      <c r="F26" s="796">
        <v>156103013</v>
      </c>
      <c r="G26" s="905">
        <v>1</v>
      </c>
      <c r="H26" s="906" t="s">
        <v>3409</v>
      </c>
      <c r="J26" s="861" t="s">
        <v>3785</v>
      </c>
      <c r="K26" s="862">
        <v>100</v>
      </c>
    </row>
    <row r="27" spans="1:11" ht="16.5" customHeight="1" thickBot="1">
      <c r="A27" s="788" t="s">
        <v>3721</v>
      </c>
      <c r="B27" s="787">
        <v>908231026</v>
      </c>
      <c r="C27" s="865" t="s">
        <v>3792</v>
      </c>
      <c r="D27" s="792">
        <v>130</v>
      </c>
      <c r="E27" s="792">
        <v>17</v>
      </c>
      <c r="F27" s="896">
        <v>160002005</v>
      </c>
      <c r="G27" s="901">
        <v>100</v>
      </c>
      <c r="H27" s="902" t="s">
        <v>3827</v>
      </c>
      <c r="J27" s="863" t="s">
        <v>3786</v>
      </c>
      <c r="K27" s="864">
        <v>1</v>
      </c>
    </row>
    <row r="28" spans="1:11" ht="16.5" customHeight="1">
      <c r="F28" s="789"/>
    </row>
    <row r="29" spans="1:11" ht="16.5" customHeight="1">
      <c r="F29" s="789"/>
      <c r="H29" s="906" t="s">
        <v>3375</v>
      </c>
    </row>
    <row r="30" spans="1:11" ht="16.5" customHeight="1">
      <c r="F30" s="789"/>
      <c r="H30" s="1091" t="s">
        <v>3834</v>
      </c>
    </row>
    <row r="31" spans="1:11" ht="16.5" customHeight="1">
      <c r="F31" s="789"/>
      <c r="H31" s="1091" t="s">
        <v>4044</v>
      </c>
    </row>
    <row r="32" spans="1:11" ht="16.5" customHeight="1">
      <c r="F32" s="789"/>
    </row>
    <row r="33" spans="6:8" ht="16.5" customHeight="1">
      <c r="F33" s="789"/>
    </row>
    <row r="34" spans="6:8" ht="16.5" customHeight="1">
      <c r="F34" s="789"/>
    </row>
    <row r="35" spans="6:8" ht="16.5" customHeight="1">
      <c r="F35" s="789"/>
    </row>
    <row r="36" spans="6:8" ht="16.5" customHeight="1">
      <c r="F36" s="789"/>
    </row>
    <row r="37" spans="6:8" ht="16.5" customHeight="1">
      <c r="F37" s="789"/>
    </row>
    <row r="38" spans="6:8" ht="16.5" customHeight="1">
      <c r="F38" s="789"/>
    </row>
    <row r="39" spans="6:8" ht="16.5" customHeight="1">
      <c r="F39" s="789"/>
    </row>
    <row r="40" spans="6:8" ht="16.5" customHeight="1">
      <c r="F40" s="789"/>
    </row>
    <row r="41" spans="6:8" ht="16.5" customHeight="1">
      <c r="F41" s="789"/>
    </row>
    <row r="42" spans="6:8" ht="16.5" customHeight="1">
      <c r="F42" s="789"/>
    </row>
    <row r="43" spans="6:8" ht="16.5" customHeight="1">
      <c r="F43" s="789"/>
    </row>
    <row r="44" spans="6:8" ht="16.5" customHeight="1">
      <c r="F44" s="789"/>
    </row>
    <row r="45" spans="6:8" ht="16.5" customHeight="1">
      <c r="F45" s="789"/>
    </row>
    <row r="46" spans="6:8" ht="16.5" customHeight="1">
      <c r="F46" s="789"/>
    </row>
    <row r="47" spans="6:8" s="41" customFormat="1" ht="16.5" customHeight="1">
      <c r="F47" s="789"/>
      <c r="H47" s="786"/>
    </row>
    <row r="48" spans="6:8" s="41" customFormat="1" ht="16.5" customHeight="1">
      <c r="F48" s="789"/>
      <c r="H48" s="786"/>
    </row>
    <row r="49" spans="6:8" s="41" customFormat="1" ht="16.5" customHeight="1">
      <c r="F49" s="789"/>
      <c r="H49" s="786"/>
    </row>
    <row r="50" spans="6:8" s="41" customFormat="1" ht="16.5" customHeight="1">
      <c r="F50" s="789"/>
      <c r="H50" s="786"/>
    </row>
    <row r="51" spans="6:8" s="41" customFormat="1" ht="16.5" customHeight="1">
      <c r="F51" s="789"/>
      <c r="H51" s="786"/>
    </row>
    <row r="52" spans="6:8" s="41" customFormat="1" ht="16.5" customHeight="1">
      <c r="F52" s="789"/>
      <c r="H52" s="786"/>
    </row>
    <row r="53" spans="6:8" s="41" customFormat="1" ht="16.5" customHeight="1">
      <c r="F53" s="789"/>
      <c r="H53" s="786"/>
    </row>
    <row r="54" spans="6:8" s="41" customFormat="1" ht="16.5" customHeight="1">
      <c r="F54" s="789"/>
      <c r="H54" s="786"/>
    </row>
    <row r="55" spans="6:8" s="41" customFormat="1" ht="16.5" customHeight="1">
      <c r="F55" s="789"/>
      <c r="H55" s="786"/>
    </row>
    <row r="56" spans="6:8" s="41" customFormat="1" ht="16.5" customHeight="1">
      <c r="F56" s="789"/>
      <c r="H56" s="786"/>
    </row>
    <row r="57" spans="6:8" s="41" customFormat="1" ht="16.5" customHeight="1">
      <c r="F57" s="789"/>
      <c r="H57" s="786"/>
    </row>
    <row r="58" spans="6:8" s="41" customFormat="1" ht="16.5" customHeight="1">
      <c r="F58" s="789"/>
      <c r="H58" s="786"/>
    </row>
    <row r="59" spans="6:8" s="41" customFormat="1" ht="16.5" customHeight="1">
      <c r="F59" s="789"/>
      <c r="H59" s="786"/>
    </row>
    <row r="60" spans="6:8" s="41" customFormat="1" ht="16.5" customHeight="1">
      <c r="F60" s="789"/>
      <c r="H60" s="786"/>
    </row>
    <row r="61" spans="6:8" s="41" customFormat="1" ht="16.5" customHeight="1">
      <c r="F61" s="789"/>
      <c r="H61" s="786"/>
    </row>
    <row r="62" spans="6:8" s="41" customFormat="1" ht="16.5" customHeight="1">
      <c r="F62" s="789"/>
      <c r="H62" s="786"/>
    </row>
    <row r="63" spans="6:8" s="41" customFormat="1" ht="16.5" customHeight="1">
      <c r="F63" s="789"/>
      <c r="H63" s="786"/>
    </row>
    <row r="64" spans="6:8" s="41" customFormat="1" ht="16.5" customHeight="1">
      <c r="F64" s="789"/>
      <c r="H64" s="786"/>
    </row>
    <row r="65" spans="6:8" s="41" customFormat="1" ht="16.5" customHeight="1">
      <c r="F65" s="789"/>
      <c r="H65" s="786"/>
    </row>
    <row r="66" spans="6:8" s="41" customFormat="1" ht="16.5" customHeight="1">
      <c r="F66" s="789"/>
      <c r="H66" s="786"/>
    </row>
    <row r="67" spans="6:8" s="41" customFormat="1" ht="16.5" customHeight="1">
      <c r="F67" s="789"/>
      <c r="H67" s="786"/>
    </row>
    <row r="68" spans="6:8" s="41" customFormat="1" ht="16.5" customHeight="1">
      <c r="F68" s="789"/>
      <c r="H68" s="786"/>
    </row>
    <row r="69" spans="6:8" s="41" customFormat="1" ht="16.5" customHeight="1">
      <c r="F69" s="789"/>
      <c r="H69" s="786"/>
    </row>
    <row r="70" spans="6:8" s="41" customFormat="1" ht="16.5" customHeight="1">
      <c r="F70" s="789"/>
      <c r="H70" s="786"/>
    </row>
    <row r="71" spans="6:8" s="41" customFormat="1" ht="16.5" customHeight="1">
      <c r="F71" s="789"/>
      <c r="H71" s="786"/>
    </row>
    <row r="72" spans="6:8" s="41" customFormat="1" ht="16.5" customHeight="1">
      <c r="F72" s="789"/>
      <c r="H72" s="786"/>
    </row>
    <row r="73" spans="6:8" s="41" customFormat="1" ht="16.5" customHeight="1">
      <c r="F73" s="789"/>
      <c r="H73" s="786"/>
    </row>
    <row r="74" spans="6:8" s="41" customFormat="1" ht="16.5" customHeight="1">
      <c r="F74" s="789"/>
      <c r="H74" s="786"/>
    </row>
    <row r="75" spans="6:8" s="41" customFormat="1" ht="16.5" customHeight="1">
      <c r="F75" s="789"/>
      <c r="H75" s="786"/>
    </row>
    <row r="76" spans="6:8" s="41" customFormat="1" ht="16.5" customHeight="1">
      <c r="F76" s="789"/>
      <c r="H76" s="786"/>
    </row>
    <row r="77" spans="6:8" s="41" customFormat="1" ht="16.5" customHeight="1">
      <c r="F77" s="789"/>
      <c r="H77" s="786"/>
    </row>
    <row r="78" spans="6:8" s="41" customFormat="1" ht="16.5" customHeight="1">
      <c r="F78" s="789"/>
      <c r="H78" s="786"/>
    </row>
    <row r="79" spans="6:8" s="41" customFormat="1" ht="16.5" customHeight="1">
      <c r="F79" s="789"/>
      <c r="H79" s="786"/>
    </row>
    <row r="80" spans="6:8" s="41" customFormat="1" ht="16.5" customHeight="1">
      <c r="F80" s="789"/>
      <c r="H80" s="786"/>
    </row>
    <row r="81" spans="6:8" s="41" customFormat="1" ht="16.5" customHeight="1">
      <c r="F81" s="789"/>
      <c r="H81" s="786"/>
    </row>
    <row r="82" spans="6:8" s="41" customFormat="1" ht="16.5" customHeight="1">
      <c r="F82" s="789"/>
      <c r="H82" s="786"/>
    </row>
    <row r="83" spans="6:8" s="41" customFormat="1" ht="16.5" customHeight="1">
      <c r="F83" s="789"/>
      <c r="H83" s="786"/>
    </row>
    <row r="84" spans="6:8" s="41" customFormat="1" ht="16.5" customHeight="1">
      <c r="F84" s="789"/>
      <c r="H84" s="786"/>
    </row>
    <row r="85" spans="6:8" s="41" customFormat="1" ht="16.5" customHeight="1">
      <c r="F85" s="789"/>
      <c r="H85" s="786"/>
    </row>
    <row r="86" spans="6:8" s="41" customFormat="1" ht="16.5" customHeight="1">
      <c r="F86" s="789"/>
      <c r="H86" s="786"/>
    </row>
    <row r="87" spans="6:8" s="41" customFormat="1" ht="16.5" customHeight="1">
      <c r="F87" s="789"/>
      <c r="H87" s="786"/>
    </row>
    <row r="88" spans="6:8" s="41" customFormat="1" ht="16.5" customHeight="1">
      <c r="F88" s="789"/>
      <c r="H88" s="786"/>
    </row>
    <row r="89" spans="6:8" s="41" customFormat="1" ht="16.5" customHeight="1">
      <c r="F89" s="789"/>
      <c r="H89" s="786"/>
    </row>
    <row r="90" spans="6:8" s="41" customFormat="1" ht="16.5" customHeight="1">
      <c r="F90" s="789"/>
      <c r="H90" s="786"/>
    </row>
    <row r="91" spans="6:8" s="41" customFormat="1" ht="16.5" customHeight="1">
      <c r="F91" s="789"/>
      <c r="H91" s="786"/>
    </row>
    <row r="92" spans="6:8" s="41" customFormat="1" ht="16.5" customHeight="1">
      <c r="F92" s="789"/>
      <c r="H92" s="786"/>
    </row>
    <row r="93" spans="6:8" s="41" customFormat="1" ht="16.5" customHeight="1">
      <c r="F93" s="789"/>
      <c r="H93" s="786"/>
    </row>
    <row r="94" spans="6:8" s="41" customFormat="1" ht="16.5" customHeight="1">
      <c r="F94" s="789"/>
      <c r="H94" s="786"/>
    </row>
    <row r="95" spans="6:8" s="41" customFormat="1" ht="16.5" customHeight="1">
      <c r="F95" s="789"/>
      <c r="H95" s="786"/>
    </row>
    <row r="96" spans="6:8" s="41" customFormat="1" ht="16.5" customHeight="1">
      <c r="F96" s="789"/>
      <c r="H96" s="786"/>
    </row>
    <row r="97" spans="6:8" s="41" customFormat="1" ht="16.5" customHeight="1">
      <c r="F97" s="789"/>
      <c r="H97" s="786"/>
    </row>
    <row r="98" spans="6:8" s="41" customFormat="1" ht="16.5" customHeight="1">
      <c r="F98" s="789"/>
      <c r="H98" s="786"/>
    </row>
    <row r="99" spans="6:8" s="41" customFormat="1" ht="16.5" customHeight="1">
      <c r="F99" s="789"/>
      <c r="H99" s="786"/>
    </row>
    <row r="100" spans="6:8" s="41" customFormat="1" ht="16.5" customHeight="1">
      <c r="F100" s="789"/>
      <c r="H100" s="786"/>
    </row>
    <row r="101" spans="6:8" s="41" customFormat="1" ht="16.5" customHeight="1">
      <c r="F101" s="789"/>
      <c r="H101" s="786"/>
    </row>
    <row r="102" spans="6:8" s="41" customFormat="1" ht="16.5" customHeight="1">
      <c r="F102" s="789"/>
      <c r="H102" s="786"/>
    </row>
    <row r="103" spans="6:8" s="41" customFormat="1" ht="16.5" customHeight="1">
      <c r="F103" s="789"/>
      <c r="H103" s="786"/>
    </row>
    <row r="104" spans="6:8" s="41" customFormat="1" ht="16.5" customHeight="1">
      <c r="F104" s="789"/>
      <c r="H104" s="786"/>
    </row>
    <row r="105" spans="6:8" s="41" customFormat="1" ht="16.5" customHeight="1">
      <c r="F105" s="789"/>
      <c r="H105" s="786"/>
    </row>
    <row r="106" spans="6:8" s="41" customFormat="1" ht="16.5" customHeight="1">
      <c r="F106" s="789"/>
      <c r="H106" s="786"/>
    </row>
    <row r="107" spans="6:8" s="41" customFormat="1" ht="16.5" customHeight="1">
      <c r="F107" s="789"/>
      <c r="H107" s="786"/>
    </row>
    <row r="108" spans="6:8" s="41" customFormat="1" ht="16.5" customHeight="1">
      <c r="F108" s="789"/>
      <c r="H108" s="786"/>
    </row>
    <row r="109" spans="6:8" s="41" customFormat="1" ht="16.5" customHeight="1">
      <c r="F109" s="789"/>
      <c r="H109" s="786"/>
    </row>
    <row r="110" spans="6:8" s="41" customFormat="1" ht="16.5" customHeight="1">
      <c r="F110" s="789"/>
      <c r="H110" s="786"/>
    </row>
    <row r="111" spans="6:8" s="41" customFormat="1" ht="16.5" customHeight="1">
      <c r="F111" s="789"/>
      <c r="H111" s="786"/>
    </row>
    <row r="112" spans="6:8" s="41" customFormat="1" ht="16.5" customHeight="1">
      <c r="F112" s="789"/>
      <c r="H112" s="786"/>
    </row>
    <row r="113" spans="6:8" s="41" customFormat="1" ht="16.5" customHeight="1">
      <c r="F113" s="789"/>
      <c r="H113" s="786"/>
    </row>
    <row r="114" spans="6:8" s="41" customFormat="1" ht="16.5" customHeight="1">
      <c r="F114" s="789"/>
      <c r="H114" s="786"/>
    </row>
    <row r="115" spans="6:8" s="41" customFormat="1" ht="16.5" customHeight="1">
      <c r="F115" s="789"/>
      <c r="H115" s="786"/>
    </row>
    <row r="116" spans="6:8" s="41" customFormat="1" ht="16.5" customHeight="1">
      <c r="F116" s="789"/>
      <c r="H116" s="786"/>
    </row>
    <row r="117" spans="6:8" s="41" customFormat="1" ht="16.5" customHeight="1">
      <c r="F117" s="789"/>
      <c r="H117" s="786"/>
    </row>
    <row r="118" spans="6:8" s="41" customFormat="1" ht="16.5" customHeight="1">
      <c r="F118" s="789"/>
      <c r="H118" s="786"/>
    </row>
    <row r="119" spans="6:8" s="41" customFormat="1" ht="16.5" customHeight="1">
      <c r="F119" s="789"/>
      <c r="H119" s="786"/>
    </row>
    <row r="120" spans="6:8" s="41" customFormat="1" ht="16.5" customHeight="1">
      <c r="F120" s="789"/>
      <c r="H120" s="786"/>
    </row>
    <row r="121" spans="6:8" s="41" customFormat="1" ht="16.5" customHeight="1">
      <c r="F121" s="789"/>
      <c r="H121" s="786"/>
    </row>
    <row r="122" spans="6:8" s="41" customFormat="1" ht="16.5" customHeight="1">
      <c r="F122" s="789"/>
      <c r="H122" s="786"/>
    </row>
    <row r="123" spans="6:8" s="41" customFormat="1" ht="16.5" customHeight="1">
      <c r="F123" s="789"/>
      <c r="H123" s="786"/>
    </row>
    <row r="124" spans="6:8" s="41" customFormat="1" ht="16.5" customHeight="1">
      <c r="F124" s="789"/>
      <c r="H124" s="786"/>
    </row>
    <row r="125" spans="6:8" s="41" customFormat="1" ht="16.5" customHeight="1">
      <c r="F125" s="789"/>
      <c r="H125" s="786"/>
    </row>
    <row r="126" spans="6:8" s="41" customFormat="1" ht="16.5" customHeight="1">
      <c r="F126" s="789"/>
      <c r="H126" s="786"/>
    </row>
    <row r="127" spans="6:8" s="41" customFormat="1" ht="16.5" customHeight="1">
      <c r="F127" s="789"/>
      <c r="H127" s="786"/>
    </row>
    <row r="128" spans="6:8" s="41" customFormat="1" ht="16.5" customHeight="1">
      <c r="F128" s="789"/>
      <c r="H128" s="786"/>
    </row>
    <row r="129" spans="6:8" s="41" customFormat="1" ht="16.5" customHeight="1">
      <c r="F129" s="789"/>
      <c r="H129" s="786"/>
    </row>
    <row r="130" spans="6:8" s="41" customFormat="1" ht="16.5" customHeight="1">
      <c r="F130" s="789"/>
      <c r="H130" s="786"/>
    </row>
    <row r="131" spans="6:8" s="41" customFormat="1" ht="16.5" customHeight="1">
      <c r="F131" s="789"/>
      <c r="H131" s="786"/>
    </row>
    <row r="132" spans="6:8" s="41" customFormat="1" ht="16.5" customHeight="1">
      <c r="F132" s="789"/>
      <c r="H132" s="786"/>
    </row>
    <row r="133" spans="6:8" s="41" customFormat="1" ht="16.5" customHeight="1">
      <c r="F133" s="789"/>
      <c r="H133" s="786"/>
    </row>
    <row r="134" spans="6:8" s="41" customFormat="1" ht="16.5" customHeight="1">
      <c r="F134" s="789"/>
      <c r="H134" s="786"/>
    </row>
    <row r="135" spans="6:8" s="41" customFormat="1" ht="16.5" customHeight="1">
      <c r="F135" s="789"/>
      <c r="H135" s="786"/>
    </row>
    <row r="136" spans="6:8" s="41" customFormat="1" ht="16.5" customHeight="1">
      <c r="F136" s="789"/>
      <c r="H136" s="786"/>
    </row>
    <row r="137" spans="6:8" s="41" customFormat="1" ht="16.5" customHeight="1">
      <c r="F137" s="789"/>
      <c r="H137" s="786"/>
    </row>
    <row r="138" spans="6:8" s="41" customFormat="1" ht="16.5" customHeight="1">
      <c r="F138" s="789"/>
      <c r="H138" s="786"/>
    </row>
    <row r="139" spans="6:8" s="41" customFormat="1" ht="16.5" customHeight="1">
      <c r="F139" s="789"/>
      <c r="H139" s="786"/>
    </row>
    <row r="140" spans="6:8" s="41" customFormat="1" ht="16.5" customHeight="1">
      <c r="F140" s="789"/>
      <c r="H140" s="786"/>
    </row>
    <row r="141" spans="6:8" s="41" customFormat="1" ht="16.5" customHeight="1">
      <c r="F141" s="789"/>
      <c r="H141" s="786"/>
    </row>
    <row r="142" spans="6:8" s="41" customFormat="1" ht="16.5" customHeight="1">
      <c r="F142" s="789"/>
      <c r="H142" s="786"/>
    </row>
    <row r="143" spans="6:8" s="41" customFormat="1" ht="16.5" customHeight="1">
      <c r="F143" s="789"/>
      <c r="H143" s="786"/>
    </row>
    <row r="144" spans="6:8" s="41" customFormat="1" ht="16.5" customHeight="1">
      <c r="F144" s="789"/>
      <c r="H144" s="786"/>
    </row>
    <row r="145" spans="6:8" s="41" customFormat="1" ht="16.5" customHeight="1">
      <c r="F145" s="789"/>
      <c r="H145" s="786"/>
    </row>
    <row r="146" spans="6:8" s="41" customFormat="1" ht="16.5" customHeight="1">
      <c r="F146" s="789"/>
      <c r="H146" s="786"/>
    </row>
    <row r="147" spans="6:8" s="41" customFormat="1" ht="16.5" customHeight="1">
      <c r="F147" s="789"/>
      <c r="H147" s="786"/>
    </row>
    <row r="148" spans="6:8" s="41" customFormat="1" ht="16.5" customHeight="1">
      <c r="F148" s="789"/>
      <c r="H148" s="786"/>
    </row>
    <row r="149" spans="6:8" s="41" customFormat="1" ht="16.5" customHeight="1">
      <c r="F149" s="789"/>
      <c r="H149" s="786"/>
    </row>
    <row r="150" spans="6:8" s="41" customFormat="1" ht="16.5" customHeight="1">
      <c r="F150" s="789"/>
      <c r="H150" s="786"/>
    </row>
    <row r="151" spans="6:8" s="41" customFormat="1" ht="16.5" customHeight="1">
      <c r="F151" s="789"/>
      <c r="H151" s="786"/>
    </row>
    <row r="152" spans="6:8" s="41" customFormat="1" ht="16.5" customHeight="1">
      <c r="F152" s="789"/>
      <c r="H152" s="786"/>
    </row>
    <row r="153" spans="6:8" s="41" customFormat="1" ht="16.5" customHeight="1">
      <c r="F153" s="789"/>
      <c r="H153" s="786"/>
    </row>
    <row r="154" spans="6:8" s="41" customFormat="1" ht="16.5" customHeight="1">
      <c r="F154" s="789"/>
      <c r="H154" s="786"/>
    </row>
    <row r="155" spans="6:8" s="41" customFormat="1" ht="16.5" customHeight="1">
      <c r="F155" s="789"/>
      <c r="H155" s="786"/>
    </row>
    <row r="156" spans="6:8" s="41" customFormat="1" ht="16.5" customHeight="1">
      <c r="F156" s="789"/>
      <c r="H156" s="786"/>
    </row>
    <row r="157" spans="6:8" s="41" customFormat="1" ht="16.5" customHeight="1">
      <c r="F157" s="789"/>
      <c r="H157" s="786"/>
    </row>
    <row r="158" spans="6:8" s="41" customFormat="1" ht="16.5" customHeight="1">
      <c r="F158" s="789"/>
      <c r="H158" s="786"/>
    </row>
    <row r="159" spans="6:8" s="41" customFormat="1" ht="16.5" customHeight="1">
      <c r="F159" s="789"/>
      <c r="H159" s="786"/>
    </row>
    <row r="160" spans="6:8" s="41" customFormat="1" ht="16.5" customHeight="1">
      <c r="F160" s="789"/>
      <c r="H160" s="786"/>
    </row>
    <row r="161" spans="6:8" s="41" customFormat="1" ht="16.5" customHeight="1">
      <c r="F161" s="789"/>
      <c r="H161" s="786"/>
    </row>
    <row r="162" spans="6:8" s="41" customFormat="1" ht="16.5" customHeight="1">
      <c r="F162" s="789"/>
      <c r="H162" s="786"/>
    </row>
    <row r="163" spans="6:8" s="41" customFormat="1" ht="16.5" customHeight="1">
      <c r="F163" s="789"/>
      <c r="H163" s="786"/>
    </row>
    <row r="164" spans="6:8" s="41" customFormat="1" ht="16.5" customHeight="1">
      <c r="F164" s="789"/>
      <c r="H164" s="786"/>
    </row>
    <row r="165" spans="6:8" s="41" customFormat="1" ht="16.5" customHeight="1">
      <c r="F165" s="789"/>
      <c r="H165" s="786"/>
    </row>
    <row r="166" spans="6:8" s="41" customFormat="1" ht="16.5" customHeight="1">
      <c r="F166" s="789"/>
      <c r="H166" s="786"/>
    </row>
    <row r="167" spans="6:8" s="41" customFormat="1" ht="16.5" customHeight="1">
      <c r="F167" s="789"/>
      <c r="H167" s="786"/>
    </row>
    <row r="168" spans="6:8" s="41" customFormat="1" ht="16.5" customHeight="1">
      <c r="F168" s="789"/>
      <c r="H168" s="786"/>
    </row>
    <row r="169" spans="6:8" s="41" customFormat="1" ht="16.5" customHeight="1">
      <c r="F169" s="789"/>
      <c r="H169" s="786"/>
    </row>
    <row r="170" spans="6:8" s="41" customFormat="1" ht="16.5" customHeight="1">
      <c r="F170" s="789"/>
      <c r="H170" s="786"/>
    </row>
    <row r="171" spans="6:8" s="41" customFormat="1" ht="16.5" customHeight="1">
      <c r="F171" s="789"/>
      <c r="H171" s="786"/>
    </row>
    <row r="172" spans="6:8" s="41" customFormat="1" ht="16.5" customHeight="1">
      <c r="F172" s="789"/>
      <c r="H172" s="786"/>
    </row>
    <row r="173" spans="6:8" s="41" customFormat="1" ht="16.5" customHeight="1">
      <c r="F173" s="789"/>
      <c r="H173" s="786"/>
    </row>
    <row r="174" spans="6:8" s="41" customFormat="1" ht="16.5" customHeight="1">
      <c r="F174" s="789"/>
      <c r="H174" s="786"/>
    </row>
    <row r="175" spans="6:8" s="41" customFormat="1" ht="16.5" customHeight="1">
      <c r="F175" s="789"/>
      <c r="H175" s="786"/>
    </row>
    <row r="176" spans="6:8" s="41" customFormat="1" ht="16.5" customHeight="1">
      <c r="F176" s="789"/>
      <c r="H176" s="786"/>
    </row>
    <row r="177" spans="6:8" s="41" customFormat="1" ht="16.5" customHeight="1">
      <c r="F177" s="789"/>
      <c r="H177" s="786"/>
    </row>
    <row r="178" spans="6:8" s="41" customFormat="1" ht="16.5" customHeight="1">
      <c r="F178" s="789"/>
      <c r="H178" s="786"/>
    </row>
    <row r="179" spans="6:8" s="41" customFormat="1" ht="16.5" customHeight="1">
      <c r="F179" s="789"/>
      <c r="H179" s="786"/>
    </row>
    <row r="180" spans="6:8" s="41" customFormat="1" ht="16.5" customHeight="1">
      <c r="F180" s="789"/>
      <c r="H180" s="786"/>
    </row>
    <row r="181" spans="6:8" s="41" customFormat="1" ht="16.5" customHeight="1">
      <c r="F181" s="789"/>
      <c r="H181" s="786"/>
    </row>
    <row r="182" spans="6:8" s="41" customFormat="1" ht="16.5" customHeight="1">
      <c r="F182" s="789"/>
      <c r="H182" s="786"/>
    </row>
    <row r="183" spans="6:8" s="41" customFormat="1" ht="16.5" customHeight="1">
      <c r="F183" s="789"/>
      <c r="H183" s="786"/>
    </row>
    <row r="184" spans="6:8" s="41" customFormat="1" ht="16.5" customHeight="1">
      <c r="F184" s="789"/>
      <c r="H184" s="786"/>
    </row>
    <row r="185" spans="6:8" s="41" customFormat="1" ht="16.5" customHeight="1">
      <c r="F185" s="789"/>
      <c r="H185" s="786"/>
    </row>
    <row r="186" spans="6:8" s="41" customFormat="1" ht="16.5" customHeight="1">
      <c r="F186" s="789"/>
      <c r="H186" s="786"/>
    </row>
    <row r="187" spans="6:8" s="41" customFormat="1" ht="16.5" customHeight="1">
      <c r="F187" s="789"/>
      <c r="H187" s="786"/>
    </row>
    <row r="188" spans="6:8" s="41" customFormat="1" ht="16.5" customHeight="1">
      <c r="F188" s="789"/>
      <c r="H188" s="786"/>
    </row>
    <row r="189" spans="6:8" s="41" customFormat="1" ht="16.5" customHeight="1">
      <c r="F189" s="789"/>
      <c r="H189" s="786"/>
    </row>
    <row r="190" spans="6:8" s="41" customFormat="1" ht="16.5" customHeight="1">
      <c r="F190" s="789"/>
      <c r="H190" s="786"/>
    </row>
    <row r="191" spans="6:8" s="41" customFormat="1" ht="16.5" customHeight="1">
      <c r="F191" s="789"/>
      <c r="H191" s="786"/>
    </row>
    <row r="192" spans="6:8" s="41" customFormat="1" ht="16.5" customHeight="1">
      <c r="F192" s="789"/>
      <c r="H192" s="786"/>
    </row>
    <row r="193" spans="6:8" s="41" customFormat="1" ht="16.5" customHeight="1">
      <c r="F193" s="789"/>
      <c r="H193" s="786"/>
    </row>
    <row r="194" spans="6:8" s="41" customFormat="1" ht="16.5" customHeight="1">
      <c r="F194" s="789"/>
      <c r="H194" s="786"/>
    </row>
    <row r="195" spans="6:8" s="41" customFormat="1" ht="16.5" customHeight="1">
      <c r="F195" s="789"/>
      <c r="H195" s="786"/>
    </row>
    <row r="196" spans="6:8" s="41" customFormat="1" ht="16.5" customHeight="1">
      <c r="F196" s="789"/>
      <c r="H196" s="786"/>
    </row>
    <row r="197" spans="6:8" s="41" customFormat="1" ht="16.5" customHeight="1">
      <c r="F197" s="789"/>
      <c r="H197" s="786"/>
    </row>
    <row r="198" spans="6:8" s="41" customFormat="1" ht="16.5" customHeight="1">
      <c r="F198" s="789"/>
      <c r="H198" s="786"/>
    </row>
    <row r="199" spans="6:8" s="41" customFormat="1" ht="16.5" customHeight="1">
      <c r="F199" s="789"/>
      <c r="H199" s="786"/>
    </row>
    <row r="200" spans="6:8" s="41" customFormat="1" ht="16.5" customHeight="1">
      <c r="F200" s="789"/>
      <c r="H200" s="786"/>
    </row>
    <row r="201" spans="6:8" s="41" customFormat="1" ht="16.5" customHeight="1">
      <c r="F201" s="789"/>
      <c r="H201" s="786"/>
    </row>
    <row r="202" spans="6:8" s="41" customFormat="1" ht="16.5" customHeight="1">
      <c r="F202" s="789"/>
      <c r="H202" s="786"/>
    </row>
    <row r="203" spans="6:8" s="41" customFormat="1" ht="16.5" customHeight="1">
      <c r="F203" s="789"/>
      <c r="H203" s="786"/>
    </row>
    <row r="204" spans="6:8" s="41" customFormat="1" ht="16.5" customHeight="1">
      <c r="F204" s="789"/>
      <c r="H204" s="786"/>
    </row>
    <row r="205" spans="6:8" s="41" customFormat="1" ht="16.5" customHeight="1">
      <c r="F205" s="789"/>
      <c r="H205" s="786"/>
    </row>
    <row r="206" spans="6:8" s="41" customFormat="1" ht="16.5" customHeight="1">
      <c r="F206" s="789"/>
      <c r="H206" s="786"/>
    </row>
    <row r="207" spans="6:8" s="41" customFormat="1" ht="16.5" customHeight="1">
      <c r="F207" s="789"/>
      <c r="H207" s="786"/>
    </row>
    <row r="208" spans="6:8" s="41" customFormat="1" ht="16.5" customHeight="1">
      <c r="F208" s="789"/>
      <c r="H208" s="786"/>
    </row>
    <row r="209" spans="6:8" s="41" customFormat="1" ht="16.5" customHeight="1">
      <c r="F209" s="789"/>
      <c r="H209" s="786"/>
    </row>
    <row r="210" spans="6:8" s="41" customFormat="1" ht="16.5" customHeight="1">
      <c r="F210" s="789"/>
      <c r="H210" s="786"/>
    </row>
    <row r="211" spans="6:8" s="41" customFormat="1" ht="16.5" customHeight="1">
      <c r="F211" s="789"/>
      <c r="H211" s="786"/>
    </row>
    <row r="212" spans="6:8" s="41" customFormat="1" ht="16.5" customHeight="1">
      <c r="F212" s="789"/>
      <c r="H212" s="786"/>
    </row>
    <row r="213" spans="6:8" s="41" customFormat="1" ht="16.5" customHeight="1">
      <c r="F213" s="789"/>
      <c r="H213" s="786"/>
    </row>
    <row r="214" spans="6:8" s="41" customFormat="1" ht="16.5" customHeight="1">
      <c r="F214" s="789"/>
      <c r="H214" s="786"/>
    </row>
    <row r="215" spans="6:8" s="41" customFormat="1" ht="16.5" customHeight="1">
      <c r="F215" s="789"/>
      <c r="H215" s="786"/>
    </row>
    <row r="216" spans="6:8" s="41" customFormat="1" ht="16.5" customHeight="1">
      <c r="F216" s="789"/>
      <c r="H216" s="786"/>
    </row>
    <row r="217" spans="6:8" s="41" customFormat="1" ht="16.5" customHeight="1">
      <c r="F217" s="789"/>
      <c r="H217" s="786"/>
    </row>
    <row r="218" spans="6:8" s="41" customFormat="1" ht="16.5" customHeight="1">
      <c r="F218" s="789"/>
      <c r="H218" s="786"/>
    </row>
    <row r="219" spans="6:8" s="41" customFormat="1" ht="16.5" customHeight="1">
      <c r="F219" s="789"/>
      <c r="H219" s="786"/>
    </row>
    <row r="220" spans="6:8" s="41" customFormat="1" ht="16.5" customHeight="1">
      <c r="F220" s="789"/>
      <c r="H220" s="786"/>
    </row>
    <row r="221" spans="6:8" s="41" customFormat="1" ht="16.5" customHeight="1">
      <c r="F221" s="789"/>
      <c r="H221" s="786"/>
    </row>
    <row r="222" spans="6:8" s="41" customFormat="1" ht="16.5" customHeight="1">
      <c r="F222" s="789"/>
      <c r="H222" s="786"/>
    </row>
    <row r="223" spans="6:8" s="41" customFormat="1" ht="16.5" customHeight="1">
      <c r="F223" s="789"/>
      <c r="H223" s="786"/>
    </row>
    <row r="224" spans="6:8" s="41" customFormat="1" ht="16.5" customHeight="1">
      <c r="F224" s="789"/>
      <c r="H224" s="786"/>
    </row>
    <row r="225" spans="6:8" s="41" customFormat="1" ht="16.5" customHeight="1">
      <c r="F225" s="789"/>
      <c r="H225" s="786"/>
    </row>
    <row r="226" spans="6:8" s="41" customFormat="1" ht="16.5" customHeight="1">
      <c r="F226" s="789"/>
      <c r="H226" s="786"/>
    </row>
    <row r="227" spans="6:8" s="41" customFormat="1" ht="16.5" customHeight="1">
      <c r="F227" s="789"/>
      <c r="H227" s="786"/>
    </row>
    <row r="228" spans="6:8" s="41" customFormat="1" ht="16.5" customHeight="1">
      <c r="F228" s="789"/>
      <c r="H228" s="786"/>
    </row>
    <row r="229" spans="6:8" s="41" customFormat="1" ht="16.5" customHeight="1">
      <c r="F229" s="789"/>
      <c r="H229" s="786"/>
    </row>
    <row r="230" spans="6:8" s="41" customFormat="1" ht="16.5" customHeight="1">
      <c r="F230" s="789"/>
      <c r="H230" s="786"/>
    </row>
    <row r="231" spans="6:8" s="41" customFormat="1" ht="16.5" customHeight="1">
      <c r="F231" s="789"/>
      <c r="H231" s="786"/>
    </row>
    <row r="232" spans="6:8" s="41" customFormat="1" ht="16.5" customHeight="1">
      <c r="F232" s="789"/>
      <c r="H232" s="786"/>
    </row>
    <row r="233" spans="6:8" s="41" customFormat="1" ht="16.5" customHeight="1">
      <c r="F233" s="789"/>
      <c r="H233" s="786"/>
    </row>
    <row r="234" spans="6:8" s="41" customFormat="1" ht="16.5" customHeight="1">
      <c r="F234" s="789"/>
      <c r="H234" s="786"/>
    </row>
    <row r="235" spans="6:8" s="41" customFormat="1" ht="16.5" customHeight="1">
      <c r="F235" s="789"/>
      <c r="H235" s="786"/>
    </row>
    <row r="236" spans="6:8" s="41" customFormat="1" ht="16.5" customHeight="1">
      <c r="F236" s="789"/>
      <c r="H236" s="786"/>
    </row>
    <row r="237" spans="6:8" s="41" customFormat="1" ht="16.5" customHeight="1">
      <c r="F237" s="789"/>
      <c r="H237" s="786"/>
    </row>
    <row r="238" spans="6:8" s="41" customFormat="1" ht="16.5" customHeight="1">
      <c r="F238" s="789"/>
      <c r="H238" s="786"/>
    </row>
    <row r="239" spans="6:8" s="41" customFormat="1" ht="16.5" customHeight="1">
      <c r="F239" s="789"/>
      <c r="H239" s="786"/>
    </row>
    <row r="240" spans="6:8" s="41" customFormat="1" ht="16.5" customHeight="1">
      <c r="F240" s="789"/>
      <c r="H240" s="786"/>
    </row>
    <row r="241" spans="6:8" s="41" customFormat="1" ht="16.5" customHeight="1">
      <c r="F241" s="789"/>
      <c r="H241" s="786"/>
    </row>
    <row r="242" spans="6:8" s="41" customFormat="1" ht="16.5" customHeight="1">
      <c r="F242" s="789"/>
      <c r="H242" s="786"/>
    </row>
    <row r="243" spans="6:8" s="41" customFormat="1" ht="16.5" customHeight="1">
      <c r="F243" s="789"/>
      <c r="H243" s="786"/>
    </row>
    <row r="244" spans="6:8" s="41" customFormat="1" ht="16.5" customHeight="1">
      <c r="F244" s="789"/>
      <c r="H244" s="786"/>
    </row>
    <row r="245" spans="6:8" s="41" customFormat="1" ht="16.5" customHeight="1">
      <c r="F245" s="789"/>
      <c r="H245" s="786"/>
    </row>
    <row r="246" spans="6:8" s="41" customFormat="1" ht="16.5" customHeight="1">
      <c r="F246" s="789"/>
      <c r="H246" s="786"/>
    </row>
    <row r="247" spans="6:8" s="41" customFormat="1" ht="16.5" customHeight="1">
      <c r="F247" s="789"/>
      <c r="H247" s="786"/>
    </row>
    <row r="248" spans="6:8" s="41" customFormat="1" ht="16.5" customHeight="1">
      <c r="F248" s="789"/>
      <c r="H248" s="786"/>
    </row>
    <row r="249" spans="6:8" s="41" customFormat="1" ht="16.5" customHeight="1">
      <c r="F249" s="789"/>
      <c r="H249" s="786"/>
    </row>
    <row r="250" spans="6:8" s="41" customFormat="1" ht="16.5" customHeight="1">
      <c r="F250" s="789"/>
      <c r="H250" s="786"/>
    </row>
    <row r="251" spans="6:8" s="41" customFormat="1" ht="16.5" customHeight="1">
      <c r="F251" s="789"/>
      <c r="H251" s="786"/>
    </row>
    <row r="252" spans="6:8" s="41" customFormat="1" ht="16.5" customHeight="1">
      <c r="F252" s="789"/>
      <c r="H252" s="786"/>
    </row>
    <row r="253" spans="6:8" s="41" customFormat="1" ht="16.5" customHeight="1">
      <c r="F253" s="789"/>
      <c r="H253" s="786"/>
    </row>
    <row r="254" spans="6:8" s="41" customFormat="1" ht="16.5" customHeight="1">
      <c r="F254" s="789"/>
      <c r="H254" s="786"/>
    </row>
    <row r="255" spans="6:8" s="41" customFormat="1" ht="16.5" customHeight="1">
      <c r="F255" s="789"/>
      <c r="H255" s="786"/>
    </row>
    <row r="256" spans="6:8" s="41" customFormat="1" ht="16.5" customHeight="1">
      <c r="F256" s="789"/>
      <c r="H256" s="786"/>
    </row>
    <row r="257" spans="6:8" s="41" customFormat="1" ht="16.5" customHeight="1">
      <c r="F257" s="789"/>
      <c r="H257" s="786"/>
    </row>
    <row r="258" spans="6:8" s="41" customFormat="1" ht="16.5" customHeight="1">
      <c r="F258" s="789"/>
      <c r="H258" s="786"/>
    </row>
    <row r="259" spans="6:8" s="41" customFormat="1" ht="16.5" customHeight="1">
      <c r="F259" s="789"/>
      <c r="H259" s="786"/>
    </row>
    <row r="260" spans="6:8" s="41" customFormat="1" ht="16.5" customHeight="1">
      <c r="F260" s="789"/>
      <c r="H260" s="786"/>
    </row>
    <row r="261" spans="6:8" s="41" customFormat="1" ht="16.5" customHeight="1">
      <c r="F261" s="789"/>
      <c r="H261" s="786"/>
    </row>
    <row r="262" spans="6:8" s="41" customFormat="1" ht="16.5" customHeight="1">
      <c r="F262" s="789"/>
      <c r="H262" s="786"/>
    </row>
    <row r="263" spans="6:8" s="41" customFormat="1" ht="16.5" customHeight="1">
      <c r="F263" s="789"/>
      <c r="H263" s="786"/>
    </row>
    <row r="264" spans="6:8" s="41" customFormat="1" ht="16.5" customHeight="1">
      <c r="F264" s="789"/>
      <c r="H264" s="786"/>
    </row>
    <row r="265" spans="6:8" s="41" customFormat="1" ht="16.5" customHeight="1">
      <c r="F265" s="789"/>
      <c r="H265" s="786"/>
    </row>
    <row r="266" spans="6:8" s="41" customFormat="1" ht="16.5" customHeight="1">
      <c r="F266" s="789"/>
      <c r="H266" s="786"/>
    </row>
    <row r="267" spans="6:8" s="41" customFormat="1" ht="16.5" customHeight="1">
      <c r="F267" s="789"/>
      <c r="H267" s="786"/>
    </row>
    <row r="268" spans="6:8" s="41" customFormat="1" ht="16.5" customHeight="1">
      <c r="F268" s="789"/>
      <c r="H268" s="786"/>
    </row>
    <row r="269" spans="6:8" s="41" customFormat="1" ht="16.5" customHeight="1">
      <c r="F269" s="789"/>
      <c r="H269" s="786"/>
    </row>
    <row r="270" spans="6:8" s="41" customFormat="1" ht="16.5" customHeight="1">
      <c r="F270" s="789"/>
      <c r="H270" s="786"/>
    </row>
    <row r="271" spans="6:8" s="41" customFormat="1" ht="16.5" customHeight="1">
      <c r="F271" s="789"/>
      <c r="H271" s="786"/>
    </row>
    <row r="272" spans="6:8" s="41" customFormat="1" ht="16.5" customHeight="1">
      <c r="F272" s="789"/>
      <c r="H272" s="786"/>
    </row>
    <row r="273" spans="6:8" s="41" customFormat="1" ht="16.5" customHeight="1">
      <c r="F273" s="789"/>
      <c r="H273" s="786"/>
    </row>
    <row r="274" spans="6:8" s="41" customFormat="1" ht="16.5" customHeight="1">
      <c r="F274" s="789"/>
      <c r="H274" s="786"/>
    </row>
    <row r="275" spans="6:8" s="41" customFormat="1" ht="16.5" customHeight="1">
      <c r="F275" s="789"/>
      <c r="H275" s="786"/>
    </row>
    <row r="276" spans="6:8" s="41" customFormat="1" ht="16.5" customHeight="1">
      <c r="F276" s="789"/>
      <c r="H276" s="786"/>
    </row>
    <row r="277" spans="6:8" s="41" customFormat="1" ht="16.5" customHeight="1">
      <c r="F277" s="789"/>
      <c r="H277" s="786"/>
    </row>
    <row r="278" spans="6:8" s="41" customFormat="1" ht="16.5" customHeight="1">
      <c r="F278" s="789"/>
      <c r="H278" s="786"/>
    </row>
    <row r="279" spans="6:8" s="41" customFormat="1" ht="16.5" customHeight="1">
      <c r="F279" s="789"/>
      <c r="H279" s="786"/>
    </row>
    <row r="280" spans="6:8" s="41" customFormat="1" ht="16.5" customHeight="1">
      <c r="F280" s="789"/>
      <c r="H280" s="786"/>
    </row>
    <row r="281" spans="6:8" s="41" customFormat="1" ht="16.5" customHeight="1">
      <c r="F281" s="789"/>
      <c r="H281" s="786"/>
    </row>
    <row r="282" spans="6:8" s="41" customFormat="1" ht="16.5" customHeight="1">
      <c r="F282" s="789"/>
      <c r="H282" s="786"/>
    </row>
    <row r="283" spans="6:8" s="41" customFormat="1" ht="16.5" customHeight="1">
      <c r="F283" s="789"/>
      <c r="H283" s="786"/>
    </row>
    <row r="284" spans="6:8" s="41" customFormat="1" ht="16.5" customHeight="1">
      <c r="F284" s="789"/>
      <c r="H284" s="786"/>
    </row>
    <row r="285" spans="6:8" s="41" customFormat="1" ht="16.5" customHeight="1">
      <c r="F285" s="789"/>
      <c r="H285" s="786"/>
    </row>
    <row r="286" spans="6:8" s="41" customFormat="1" ht="16.5" customHeight="1">
      <c r="F286" s="789"/>
      <c r="H286" s="786"/>
    </row>
    <row r="287" spans="6:8" s="41" customFormat="1" ht="16.5" customHeight="1">
      <c r="F287" s="789"/>
      <c r="H287" s="786"/>
    </row>
    <row r="288" spans="6:8" s="41" customFormat="1" ht="16.5" customHeight="1">
      <c r="F288" s="789"/>
      <c r="H288" s="786"/>
    </row>
    <row r="289" spans="6:8" s="41" customFormat="1" ht="16.5" customHeight="1">
      <c r="F289" s="789"/>
      <c r="H289" s="786"/>
    </row>
    <row r="290" spans="6:8" s="41" customFormat="1" ht="16.5" customHeight="1">
      <c r="F290" s="789"/>
      <c r="H290" s="786"/>
    </row>
    <row r="291" spans="6:8" s="41" customFormat="1" ht="16.5" customHeight="1">
      <c r="F291" s="789"/>
      <c r="H291" s="786"/>
    </row>
    <row r="292" spans="6:8" s="41" customFormat="1" ht="16.5" customHeight="1">
      <c r="F292" s="789"/>
      <c r="H292" s="786"/>
    </row>
    <row r="293" spans="6:8" s="41" customFormat="1" ht="16.5" customHeight="1">
      <c r="F293" s="789"/>
      <c r="H293" s="786"/>
    </row>
    <row r="294" spans="6:8" s="41" customFormat="1" ht="16.5" customHeight="1">
      <c r="F294" s="789"/>
      <c r="H294" s="786"/>
    </row>
    <row r="295" spans="6:8" s="41" customFormat="1" ht="16.5" customHeight="1">
      <c r="F295" s="789"/>
      <c r="H295" s="786"/>
    </row>
    <row r="296" spans="6:8" s="41" customFormat="1" ht="16.5" customHeight="1">
      <c r="F296" s="789"/>
      <c r="H296" s="786"/>
    </row>
    <row r="297" spans="6:8" s="41" customFormat="1" ht="16.5" customHeight="1">
      <c r="F297" s="789"/>
      <c r="H297" s="786"/>
    </row>
    <row r="298" spans="6:8" s="41" customFormat="1" ht="16.5" customHeight="1">
      <c r="F298" s="789"/>
      <c r="H298" s="786"/>
    </row>
    <row r="299" spans="6:8" s="41" customFormat="1" ht="16.5" customHeight="1">
      <c r="F299" s="789"/>
      <c r="H299" s="786"/>
    </row>
    <row r="300" spans="6:8" s="41" customFormat="1" ht="16.5" customHeight="1">
      <c r="F300" s="789"/>
      <c r="H300" s="786"/>
    </row>
    <row r="301" spans="6:8" s="41" customFormat="1" ht="16.5" customHeight="1">
      <c r="F301" s="789"/>
      <c r="H301" s="786"/>
    </row>
    <row r="302" spans="6:8" s="41" customFormat="1" ht="16.5" customHeight="1">
      <c r="F302" s="789"/>
      <c r="H302" s="786"/>
    </row>
    <row r="303" spans="6:8" s="41" customFormat="1" ht="16.5" customHeight="1">
      <c r="F303" s="789"/>
      <c r="H303" s="786"/>
    </row>
    <row r="304" spans="6:8" s="41" customFormat="1" ht="16.5" customHeight="1">
      <c r="F304" s="789"/>
      <c r="H304" s="786"/>
    </row>
    <row r="305" spans="6:8" s="41" customFormat="1" ht="16.5" customHeight="1">
      <c r="F305" s="789"/>
      <c r="H305" s="786"/>
    </row>
    <row r="306" spans="6:8" s="41" customFormat="1" ht="16.5" customHeight="1">
      <c r="F306" s="789"/>
      <c r="H306" s="786"/>
    </row>
    <row r="307" spans="6:8" s="41" customFormat="1" ht="16.5" customHeight="1">
      <c r="F307" s="789"/>
      <c r="H307" s="786"/>
    </row>
    <row r="308" spans="6:8" s="41" customFormat="1" ht="16.5" customHeight="1">
      <c r="F308" s="789"/>
      <c r="H308" s="786"/>
    </row>
    <row r="309" spans="6:8" s="41" customFormat="1" ht="16.5" customHeight="1">
      <c r="F309" s="789"/>
      <c r="H309" s="786"/>
    </row>
    <row r="310" spans="6:8" s="41" customFormat="1" ht="16.5" customHeight="1">
      <c r="F310" s="789"/>
      <c r="H310" s="786"/>
    </row>
    <row r="311" spans="6:8" s="41" customFormat="1" ht="16.5" customHeight="1">
      <c r="F311" s="789"/>
      <c r="H311" s="786"/>
    </row>
    <row r="312" spans="6:8" s="41" customFormat="1" ht="16.5" customHeight="1">
      <c r="F312" s="789"/>
      <c r="H312" s="786"/>
    </row>
    <row r="313" spans="6:8" s="41" customFormat="1" ht="16.5" customHeight="1">
      <c r="F313" s="789"/>
      <c r="H313" s="786"/>
    </row>
    <row r="314" spans="6:8" s="41" customFormat="1" ht="16.5" customHeight="1">
      <c r="F314" s="789"/>
      <c r="H314" s="786"/>
    </row>
    <row r="315" spans="6:8" s="41" customFormat="1" ht="16.5" customHeight="1">
      <c r="F315" s="789"/>
      <c r="H315" s="786"/>
    </row>
    <row r="316" spans="6:8" s="41" customFormat="1" ht="16.5" customHeight="1">
      <c r="F316" s="789"/>
      <c r="H316" s="786"/>
    </row>
    <row r="317" spans="6:8" s="41" customFormat="1" ht="16.5" customHeight="1">
      <c r="F317" s="789"/>
      <c r="H317" s="786"/>
    </row>
    <row r="318" spans="6:8" s="41" customFormat="1" ht="16.5" customHeight="1">
      <c r="F318" s="789"/>
      <c r="H318" s="786"/>
    </row>
    <row r="319" spans="6:8" s="41" customFormat="1" ht="16.5" customHeight="1">
      <c r="F319" s="789"/>
      <c r="H319" s="786"/>
    </row>
    <row r="320" spans="6:8" s="41" customFormat="1" ht="16.5" customHeight="1">
      <c r="F320" s="789"/>
      <c r="H320" s="786"/>
    </row>
    <row r="321" spans="6:8" s="41" customFormat="1" ht="16.5" customHeight="1">
      <c r="F321" s="789"/>
      <c r="H321" s="786"/>
    </row>
    <row r="322" spans="6:8" s="41" customFormat="1" ht="16.5" customHeight="1">
      <c r="F322" s="789"/>
      <c r="H322" s="786"/>
    </row>
    <row r="323" spans="6:8" s="41" customFormat="1" ht="16.5" customHeight="1">
      <c r="F323" s="789"/>
      <c r="H323" s="786"/>
    </row>
    <row r="324" spans="6:8" s="41" customFormat="1" ht="16.5" customHeight="1">
      <c r="F324" s="789"/>
      <c r="H324" s="786"/>
    </row>
    <row r="325" spans="6:8" s="41" customFormat="1" ht="16.5" customHeight="1">
      <c r="F325" s="789"/>
      <c r="H325" s="786"/>
    </row>
    <row r="326" spans="6:8" s="41" customFormat="1" ht="16.5" customHeight="1">
      <c r="F326" s="789"/>
      <c r="H326" s="786"/>
    </row>
    <row r="327" spans="6:8" s="41" customFormat="1" ht="16.5" customHeight="1">
      <c r="F327" s="789"/>
      <c r="H327" s="786"/>
    </row>
    <row r="328" spans="6:8" s="41" customFormat="1" ht="16.5" customHeight="1">
      <c r="F328" s="789"/>
      <c r="H328" s="786"/>
    </row>
    <row r="329" spans="6:8" s="41" customFormat="1" ht="16.5" customHeight="1">
      <c r="F329" s="789"/>
      <c r="H329" s="786"/>
    </row>
    <row r="330" spans="6:8" s="41" customFormat="1" ht="16.5" customHeight="1">
      <c r="F330" s="789"/>
      <c r="H330" s="786"/>
    </row>
    <row r="331" spans="6:8" s="41" customFormat="1" ht="16.5" customHeight="1">
      <c r="F331" s="789"/>
      <c r="H331" s="786"/>
    </row>
    <row r="332" spans="6:8" s="41" customFormat="1" ht="16.5" customHeight="1">
      <c r="F332" s="789"/>
      <c r="H332" s="786"/>
    </row>
    <row r="333" spans="6:8" s="41" customFormat="1" ht="16.5" customHeight="1">
      <c r="F333" s="789"/>
      <c r="H333" s="786"/>
    </row>
    <row r="334" spans="6:8" s="41" customFormat="1" ht="16.5" customHeight="1">
      <c r="F334" s="789"/>
      <c r="H334" s="786"/>
    </row>
    <row r="335" spans="6:8" s="41" customFormat="1" ht="16.5" customHeight="1">
      <c r="F335" s="789"/>
      <c r="H335" s="786"/>
    </row>
    <row r="336" spans="6:8" s="41" customFormat="1" ht="16.5" customHeight="1">
      <c r="F336" s="789"/>
      <c r="H336" s="786"/>
    </row>
    <row r="337" spans="6:8" s="41" customFormat="1" ht="16.5" customHeight="1">
      <c r="F337" s="789"/>
      <c r="H337" s="786"/>
    </row>
    <row r="338" spans="6:8" s="41" customFormat="1" ht="16.5" customHeight="1">
      <c r="F338" s="789"/>
      <c r="H338" s="786"/>
    </row>
    <row r="339" spans="6:8" s="41" customFormat="1" ht="16.5" customHeight="1">
      <c r="F339" s="789"/>
      <c r="H339" s="786"/>
    </row>
    <row r="340" spans="6:8" s="41" customFormat="1" ht="16.5" customHeight="1">
      <c r="F340" s="789"/>
      <c r="H340" s="786"/>
    </row>
    <row r="341" spans="6:8" s="41" customFormat="1" ht="16.5" customHeight="1">
      <c r="F341" s="789"/>
      <c r="H341" s="786"/>
    </row>
    <row r="342" spans="6:8" s="41" customFormat="1" ht="16.5" customHeight="1">
      <c r="F342" s="789"/>
      <c r="H342" s="786"/>
    </row>
    <row r="343" spans="6:8" s="41" customFormat="1" ht="16.5" customHeight="1">
      <c r="F343" s="789"/>
      <c r="H343" s="786"/>
    </row>
    <row r="344" spans="6:8" s="41" customFormat="1" ht="16.5" customHeight="1">
      <c r="F344" s="789"/>
      <c r="H344" s="786"/>
    </row>
    <row r="345" spans="6:8" s="41" customFormat="1" ht="16.5" customHeight="1">
      <c r="F345" s="789"/>
      <c r="H345" s="786"/>
    </row>
    <row r="346" spans="6:8" s="41" customFormat="1" ht="16.5" customHeight="1">
      <c r="F346" s="789"/>
      <c r="H346" s="786"/>
    </row>
    <row r="347" spans="6:8" s="41" customFormat="1" ht="16.5" customHeight="1">
      <c r="F347" s="789"/>
      <c r="H347" s="786"/>
    </row>
    <row r="348" spans="6:8" s="41" customFormat="1" ht="16.5" customHeight="1">
      <c r="F348" s="789"/>
      <c r="H348" s="786"/>
    </row>
    <row r="349" spans="6:8" s="41" customFormat="1" ht="16.5" customHeight="1">
      <c r="F349" s="789"/>
      <c r="H349" s="786"/>
    </row>
    <row r="350" spans="6:8" s="41" customFormat="1" ht="16.5" customHeight="1">
      <c r="F350" s="789"/>
      <c r="H350" s="786"/>
    </row>
    <row r="351" spans="6:8" s="41" customFormat="1" ht="16.5" customHeight="1">
      <c r="F351" s="789"/>
      <c r="H351" s="786"/>
    </row>
    <row r="352" spans="6:8" s="41" customFormat="1" ht="16.5" customHeight="1">
      <c r="F352" s="789"/>
      <c r="H352" s="786"/>
    </row>
    <row r="353" spans="6:8" s="41" customFormat="1" ht="16.5" customHeight="1">
      <c r="F353" s="789"/>
      <c r="H353" s="786"/>
    </row>
    <row r="354" spans="6:8" s="41" customFormat="1" ht="16.5" customHeight="1">
      <c r="F354" s="789"/>
      <c r="H354" s="786"/>
    </row>
    <row r="355" spans="6:8" s="41" customFormat="1" ht="16.5" customHeight="1">
      <c r="F355" s="789"/>
      <c r="H355" s="786"/>
    </row>
    <row r="356" spans="6:8" s="41" customFormat="1" ht="16.5" customHeight="1">
      <c r="F356" s="789"/>
      <c r="H356" s="786"/>
    </row>
    <row r="357" spans="6:8" s="41" customFormat="1" ht="16.5" customHeight="1">
      <c r="F357" s="789"/>
      <c r="H357" s="786"/>
    </row>
    <row r="358" spans="6:8" s="41" customFormat="1" ht="16.5" customHeight="1">
      <c r="F358" s="789"/>
      <c r="H358" s="786"/>
    </row>
    <row r="359" spans="6:8" s="41" customFormat="1" ht="16.5" customHeight="1">
      <c r="F359" s="789"/>
      <c r="H359" s="786"/>
    </row>
    <row r="360" spans="6:8" s="41" customFormat="1" ht="16.5" customHeight="1">
      <c r="F360" s="789"/>
      <c r="H360" s="786"/>
    </row>
    <row r="361" spans="6:8" s="41" customFormat="1" ht="16.5" customHeight="1">
      <c r="F361" s="789"/>
      <c r="H361" s="786"/>
    </row>
    <row r="362" spans="6:8" s="41" customFormat="1" ht="16.5" customHeight="1">
      <c r="F362" s="789"/>
      <c r="H362" s="786"/>
    </row>
    <row r="363" spans="6:8" s="41" customFormat="1" ht="16.5" customHeight="1">
      <c r="F363" s="789"/>
      <c r="H363" s="786"/>
    </row>
    <row r="364" spans="6:8" s="41" customFormat="1" ht="16.5" customHeight="1">
      <c r="F364" s="789"/>
      <c r="H364" s="786"/>
    </row>
    <row r="365" spans="6:8" s="41" customFormat="1" ht="16.5" customHeight="1">
      <c r="F365" s="789"/>
      <c r="H365" s="786"/>
    </row>
    <row r="366" spans="6:8" s="41" customFormat="1" ht="16.5" customHeight="1">
      <c r="F366" s="789"/>
      <c r="H366" s="786"/>
    </row>
    <row r="367" spans="6:8" s="41" customFormat="1" ht="16.5" customHeight="1">
      <c r="F367" s="789"/>
      <c r="H367" s="786"/>
    </row>
    <row r="368" spans="6:8" s="41" customFormat="1" ht="16.5" customHeight="1">
      <c r="F368" s="789"/>
      <c r="H368" s="786"/>
    </row>
    <row r="369" spans="6:8" s="41" customFormat="1" ht="16.5" customHeight="1">
      <c r="F369" s="789"/>
      <c r="H369" s="786"/>
    </row>
    <row r="370" spans="6:8" s="41" customFormat="1" ht="16.5" customHeight="1">
      <c r="F370" s="789"/>
      <c r="H370" s="786"/>
    </row>
    <row r="371" spans="6:8" s="41" customFormat="1" ht="16.5" customHeight="1">
      <c r="F371" s="789"/>
      <c r="H371" s="786"/>
    </row>
    <row r="372" spans="6:8" s="41" customFormat="1" ht="16.5" customHeight="1">
      <c r="F372" s="789"/>
      <c r="H372" s="786"/>
    </row>
    <row r="373" spans="6:8" s="41" customFormat="1" ht="16.5" customHeight="1">
      <c r="F373" s="789"/>
      <c r="H373" s="786"/>
    </row>
    <row r="374" spans="6:8" s="41" customFormat="1" ht="16.5" customHeight="1">
      <c r="F374" s="789"/>
      <c r="H374" s="786"/>
    </row>
    <row r="375" spans="6:8" s="41" customFormat="1" ht="16.5" customHeight="1">
      <c r="F375" s="789"/>
      <c r="H375" s="786"/>
    </row>
    <row r="376" spans="6:8" s="41" customFormat="1" ht="16.5" customHeight="1">
      <c r="F376" s="789"/>
      <c r="H376" s="786"/>
    </row>
    <row r="377" spans="6:8" s="41" customFormat="1" ht="16.5" customHeight="1">
      <c r="F377" s="789"/>
      <c r="H377" s="786"/>
    </row>
    <row r="378" spans="6:8" s="41" customFormat="1" ht="16.5" customHeight="1">
      <c r="F378" s="789"/>
      <c r="H378" s="786"/>
    </row>
    <row r="379" spans="6:8" s="41" customFormat="1" ht="16.5" customHeight="1">
      <c r="F379" s="789"/>
      <c r="H379" s="786"/>
    </row>
    <row r="380" spans="6:8" s="41" customFormat="1" ht="16.5" customHeight="1">
      <c r="F380" s="789"/>
      <c r="H380" s="786"/>
    </row>
    <row r="381" spans="6:8" s="41" customFormat="1" ht="16.5" customHeight="1">
      <c r="F381" s="789"/>
      <c r="H381" s="786"/>
    </row>
    <row r="382" spans="6:8" s="41" customFormat="1" ht="16.5" customHeight="1">
      <c r="F382" s="789"/>
      <c r="H382" s="786"/>
    </row>
    <row r="383" spans="6:8" s="41" customFormat="1" ht="16.5" customHeight="1">
      <c r="F383" s="789"/>
      <c r="H383" s="786"/>
    </row>
    <row r="384" spans="6:8" s="41" customFormat="1" ht="16.5" customHeight="1">
      <c r="F384" s="789"/>
      <c r="H384" s="786"/>
    </row>
    <row r="385" spans="6:8" s="41" customFormat="1" ht="16.5" customHeight="1">
      <c r="F385" s="789"/>
      <c r="H385" s="786"/>
    </row>
    <row r="386" spans="6:8" s="41" customFormat="1" ht="16.5" customHeight="1">
      <c r="F386" s="789"/>
      <c r="H386" s="786"/>
    </row>
    <row r="387" spans="6:8" s="41" customFormat="1" ht="16.5" customHeight="1">
      <c r="F387" s="789"/>
      <c r="H387" s="786"/>
    </row>
    <row r="388" spans="6:8" s="41" customFormat="1" ht="16.5" customHeight="1">
      <c r="F388" s="789"/>
      <c r="H388" s="786"/>
    </row>
    <row r="389" spans="6:8" s="41" customFormat="1" ht="16.5" customHeight="1">
      <c r="F389" s="789"/>
      <c r="H389" s="786"/>
    </row>
    <row r="390" spans="6:8" s="41" customFormat="1" ht="16.5" customHeight="1">
      <c r="F390" s="789"/>
      <c r="H390" s="786"/>
    </row>
    <row r="391" spans="6:8" s="41" customFormat="1" ht="16.5" customHeight="1">
      <c r="F391" s="789"/>
      <c r="H391" s="786"/>
    </row>
    <row r="392" spans="6:8" s="41" customFormat="1" ht="16.5" customHeight="1">
      <c r="F392" s="789"/>
      <c r="H392" s="786"/>
    </row>
    <row r="393" spans="6:8" s="41" customFormat="1" ht="16.5" customHeight="1">
      <c r="F393" s="789"/>
      <c r="H393" s="786"/>
    </row>
    <row r="394" spans="6:8" s="41" customFormat="1" ht="16.5" customHeight="1">
      <c r="F394" s="789"/>
      <c r="H394" s="786"/>
    </row>
    <row r="395" spans="6:8" s="41" customFormat="1" ht="16.5" customHeight="1">
      <c r="F395" s="789"/>
      <c r="H395" s="786"/>
    </row>
    <row r="396" spans="6:8" s="41" customFormat="1" ht="16.5" customHeight="1">
      <c r="F396" s="789"/>
      <c r="H396" s="786"/>
    </row>
    <row r="397" spans="6:8" s="41" customFormat="1" ht="16.5" customHeight="1">
      <c r="F397" s="789"/>
      <c r="H397" s="786"/>
    </row>
    <row r="398" spans="6:8" s="41" customFormat="1" ht="16.5" customHeight="1">
      <c r="F398" s="789"/>
      <c r="H398" s="786"/>
    </row>
    <row r="399" spans="6:8" s="41" customFormat="1" ht="16.5" customHeight="1">
      <c r="F399" s="789"/>
      <c r="H399" s="786"/>
    </row>
    <row r="400" spans="6:8" s="41" customFormat="1" ht="16.5" customHeight="1">
      <c r="F400" s="789"/>
      <c r="H400" s="786"/>
    </row>
    <row r="401" spans="6:8" s="41" customFormat="1" ht="16.5" customHeight="1">
      <c r="F401" s="789"/>
      <c r="H401" s="786"/>
    </row>
    <row r="402" spans="6:8" s="41" customFormat="1" ht="16.5" customHeight="1">
      <c r="F402" s="789"/>
      <c r="H402" s="786"/>
    </row>
    <row r="403" spans="6:8" s="41" customFormat="1" ht="16.5" customHeight="1">
      <c r="F403" s="789"/>
      <c r="H403" s="786"/>
    </row>
    <row r="404" spans="6:8" s="41" customFormat="1" ht="16.5" customHeight="1">
      <c r="F404" s="789"/>
      <c r="H404" s="786"/>
    </row>
    <row r="405" spans="6:8" s="41" customFormat="1" ht="16.5" customHeight="1">
      <c r="F405" s="789"/>
      <c r="H405" s="786"/>
    </row>
    <row r="406" spans="6:8" s="41" customFormat="1" ht="16.5" customHeight="1">
      <c r="F406" s="789"/>
      <c r="H406" s="786"/>
    </row>
    <row r="407" spans="6:8" s="41" customFormat="1" ht="16.5" customHeight="1">
      <c r="F407" s="789"/>
      <c r="H407" s="786"/>
    </row>
    <row r="408" spans="6:8" s="41" customFormat="1" ht="16.5" customHeight="1">
      <c r="F408" s="789"/>
      <c r="H408" s="786"/>
    </row>
    <row r="409" spans="6:8" s="41" customFormat="1" ht="16.5" customHeight="1">
      <c r="F409" s="789"/>
      <c r="H409" s="786"/>
    </row>
    <row r="410" spans="6:8" s="41" customFormat="1" ht="16.5" customHeight="1">
      <c r="F410" s="789"/>
      <c r="H410" s="786"/>
    </row>
    <row r="411" spans="6:8" s="41" customFormat="1" ht="16.5" customHeight="1">
      <c r="F411" s="789"/>
      <c r="H411" s="786"/>
    </row>
    <row r="412" spans="6:8" s="41" customFormat="1" ht="16.5" customHeight="1">
      <c r="F412" s="789"/>
      <c r="H412" s="786"/>
    </row>
    <row r="413" spans="6:8" s="41" customFormat="1" ht="16.5" customHeight="1">
      <c r="F413" s="789"/>
      <c r="H413" s="786"/>
    </row>
    <row r="414" spans="6:8" s="41" customFormat="1" ht="16.5" customHeight="1">
      <c r="F414" s="789"/>
      <c r="H414" s="786"/>
    </row>
    <row r="415" spans="6:8" s="41" customFormat="1" ht="16.5" customHeight="1">
      <c r="F415" s="789"/>
      <c r="H415" s="786"/>
    </row>
    <row r="416" spans="6:8" s="41" customFormat="1" ht="16.5" customHeight="1">
      <c r="F416" s="789"/>
      <c r="H416" s="786"/>
    </row>
    <row r="417" spans="6:8" s="41" customFormat="1" ht="16.5" customHeight="1">
      <c r="F417" s="789"/>
      <c r="H417" s="786"/>
    </row>
    <row r="418" spans="6:8" s="41" customFormat="1" ht="16.5" customHeight="1">
      <c r="F418" s="789"/>
      <c r="H418" s="786"/>
    </row>
    <row r="419" spans="6:8" s="41" customFormat="1" ht="16.5" customHeight="1">
      <c r="F419" s="789"/>
      <c r="H419" s="786"/>
    </row>
    <row r="420" spans="6:8" s="41" customFormat="1" ht="16.5" customHeight="1">
      <c r="F420" s="789"/>
      <c r="H420" s="786"/>
    </row>
    <row r="421" spans="6:8" s="41" customFormat="1" ht="16.5" customHeight="1">
      <c r="F421" s="789"/>
      <c r="H421" s="786"/>
    </row>
    <row r="422" spans="6:8" s="41" customFormat="1" ht="16.5" customHeight="1">
      <c r="F422" s="789"/>
      <c r="H422" s="786"/>
    </row>
    <row r="423" spans="6:8" s="41" customFormat="1" ht="16.5" customHeight="1">
      <c r="F423" s="789"/>
      <c r="H423" s="786"/>
    </row>
    <row r="424" spans="6:8" s="41" customFormat="1" ht="16.5" customHeight="1">
      <c r="F424" s="789"/>
      <c r="H424" s="786"/>
    </row>
    <row r="425" spans="6:8" s="41" customFormat="1" ht="16.5" customHeight="1">
      <c r="F425" s="789"/>
      <c r="H425" s="786"/>
    </row>
    <row r="426" spans="6:8" s="41" customFormat="1" ht="16.5" customHeight="1">
      <c r="F426" s="789"/>
      <c r="H426" s="786"/>
    </row>
    <row r="427" spans="6:8" s="41" customFormat="1" ht="16.5" customHeight="1">
      <c r="F427" s="789"/>
      <c r="H427" s="786"/>
    </row>
    <row r="428" spans="6:8" s="41" customFormat="1" ht="16.5" customHeight="1">
      <c r="F428" s="789"/>
      <c r="H428" s="786"/>
    </row>
    <row r="429" spans="6:8" s="41" customFormat="1" ht="16.5" customHeight="1">
      <c r="F429" s="789"/>
      <c r="H429" s="786"/>
    </row>
    <row r="430" spans="6:8" s="41" customFormat="1" ht="16.5" customHeight="1">
      <c r="F430" s="789"/>
      <c r="H430" s="786"/>
    </row>
    <row r="431" spans="6:8" s="41" customFormat="1" ht="16.5" customHeight="1">
      <c r="F431" s="789"/>
      <c r="H431" s="786"/>
    </row>
    <row r="432" spans="6:8" s="41" customFormat="1" ht="16.5" customHeight="1">
      <c r="F432" s="789"/>
      <c r="H432" s="786"/>
    </row>
    <row r="433" spans="6:8" s="41" customFormat="1" ht="16.5" customHeight="1">
      <c r="F433" s="789"/>
      <c r="H433" s="786"/>
    </row>
    <row r="434" spans="6:8" s="41" customFormat="1" ht="16.5" customHeight="1">
      <c r="F434" s="789"/>
      <c r="H434" s="786"/>
    </row>
    <row r="435" spans="6:8" s="41" customFormat="1" ht="16.5" customHeight="1">
      <c r="F435" s="789"/>
      <c r="H435" s="786"/>
    </row>
    <row r="436" spans="6:8" s="41" customFormat="1" ht="16.5" customHeight="1">
      <c r="F436" s="789"/>
      <c r="H436" s="786"/>
    </row>
    <row r="437" spans="6:8" s="41" customFormat="1" ht="16.5" customHeight="1">
      <c r="F437" s="789"/>
      <c r="H437" s="786"/>
    </row>
    <row r="438" spans="6:8" s="41" customFormat="1" ht="16.5" customHeight="1">
      <c r="F438" s="789"/>
      <c r="H438" s="786"/>
    </row>
    <row r="439" spans="6:8" s="41" customFormat="1" ht="16.5" customHeight="1">
      <c r="F439" s="789"/>
      <c r="H439" s="786"/>
    </row>
    <row r="440" spans="6:8" s="41" customFormat="1" ht="16.5" customHeight="1">
      <c r="F440" s="789"/>
      <c r="H440" s="786"/>
    </row>
    <row r="441" spans="6:8" s="41" customFormat="1" ht="16.5" customHeight="1">
      <c r="F441" s="789"/>
      <c r="H441" s="786"/>
    </row>
    <row r="442" spans="6:8" s="41" customFormat="1" ht="16.5" customHeight="1">
      <c r="F442" s="789"/>
      <c r="H442" s="786"/>
    </row>
    <row r="443" spans="6:8" s="41" customFormat="1" ht="16.5" customHeight="1">
      <c r="F443" s="789"/>
      <c r="H443" s="786"/>
    </row>
    <row r="444" spans="6:8" s="41" customFormat="1" ht="16.5" customHeight="1">
      <c r="F444" s="789"/>
      <c r="H444" s="786"/>
    </row>
    <row r="445" spans="6:8" s="41" customFormat="1" ht="16.5" customHeight="1">
      <c r="F445" s="789"/>
      <c r="H445" s="786"/>
    </row>
    <row r="446" spans="6:8" s="41" customFormat="1" ht="16.5" customHeight="1">
      <c r="F446" s="789"/>
      <c r="H446" s="786"/>
    </row>
    <row r="447" spans="6:8" s="41" customFormat="1" ht="16.5" customHeight="1">
      <c r="F447" s="789"/>
      <c r="H447" s="786"/>
    </row>
    <row r="448" spans="6:8" s="41" customFormat="1" ht="16.5" customHeight="1">
      <c r="F448" s="789"/>
      <c r="H448" s="786"/>
    </row>
    <row r="449" spans="6:8" s="41" customFormat="1" ht="16.5" customHeight="1">
      <c r="F449" s="789"/>
      <c r="H449" s="786"/>
    </row>
    <row r="450" spans="6:8" s="41" customFormat="1" ht="16.5" customHeight="1">
      <c r="F450" s="789"/>
      <c r="H450" s="786"/>
    </row>
    <row r="451" spans="6:8" s="41" customFormat="1" ht="16.5" customHeight="1">
      <c r="F451" s="789"/>
      <c r="H451" s="786"/>
    </row>
    <row r="452" spans="6:8" s="41" customFormat="1" ht="16.5" customHeight="1">
      <c r="F452" s="789"/>
      <c r="H452" s="786"/>
    </row>
    <row r="453" spans="6:8" s="41" customFormat="1" ht="16.5" customHeight="1">
      <c r="F453" s="789"/>
      <c r="H453" s="786"/>
    </row>
    <row r="454" spans="6:8" s="41" customFormat="1" ht="16.5" customHeight="1">
      <c r="F454" s="789"/>
      <c r="H454" s="786"/>
    </row>
    <row r="455" spans="6:8" s="41" customFormat="1" ht="16.5" customHeight="1">
      <c r="F455" s="789"/>
      <c r="H455" s="786"/>
    </row>
    <row r="456" spans="6:8" s="41" customFormat="1" ht="16.5" customHeight="1">
      <c r="F456" s="789"/>
      <c r="H456" s="786"/>
    </row>
    <row r="457" spans="6:8" s="41" customFormat="1" ht="16.5" customHeight="1">
      <c r="F457" s="789"/>
      <c r="H457" s="786"/>
    </row>
    <row r="458" spans="6:8" s="41" customFormat="1" ht="16.5" customHeight="1">
      <c r="F458" s="789"/>
      <c r="H458" s="786"/>
    </row>
    <row r="459" spans="6:8" s="41" customFormat="1" ht="16.5" customHeight="1">
      <c r="F459" s="789"/>
      <c r="H459" s="786"/>
    </row>
    <row r="460" spans="6:8" s="41" customFormat="1" ht="16.5" customHeight="1">
      <c r="F460" s="789"/>
      <c r="H460" s="786"/>
    </row>
    <row r="461" spans="6:8" s="41" customFormat="1" ht="16.5" customHeight="1">
      <c r="F461" s="789"/>
      <c r="H461" s="786"/>
    </row>
    <row r="462" spans="6:8" s="41" customFormat="1" ht="16.5" customHeight="1">
      <c r="F462" s="789"/>
      <c r="H462" s="786"/>
    </row>
    <row r="463" spans="6:8" s="41" customFormat="1" ht="16.5" customHeight="1">
      <c r="F463" s="789"/>
      <c r="H463" s="786"/>
    </row>
    <row r="464" spans="6:8" s="41" customFormat="1" ht="16.5" customHeight="1">
      <c r="F464" s="789"/>
      <c r="H464" s="786"/>
    </row>
    <row r="465" spans="6:8" s="41" customFormat="1" ht="16.5" customHeight="1">
      <c r="F465" s="789"/>
      <c r="H465" s="786"/>
    </row>
    <row r="466" spans="6:8" s="41" customFormat="1" ht="16.5" customHeight="1">
      <c r="F466" s="789"/>
      <c r="H466" s="786"/>
    </row>
    <row r="467" spans="6:8" s="41" customFormat="1" ht="16.5" customHeight="1">
      <c r="F467" s="789"/>
      <c r="H467" s="786"/>
    </row>
    <row r="468" spans="6:8" s="41" customFormat="1" ht="16.5" customHeight="1">
      <c r="F468" s="789"/>
      <c r="H468" s="786"/>
    </row>
    <row r="469" spans="6:8" s="41" customFormat="1" ht="16.5" customHeight="1">
      <c r="F469" s="789"/>
      <c r="H469" s="786"/>
    </row>
    <row r="470" spans="6:8" s="41" customFormat="1" ht="16.5" customHeight="1">
      <c r="F470" s="789"/>
      <c r="H470" s="786"/>
    </row>
    <row r="471" spans="6:8" s="41" customFormat="1" ht="16.5" customHeight="1">
      <c r="F471" s="789"/>
      <c r="H471" s="786"/>
    </row>
    <row r="472" spans="6:8" s="41" customFormat="1" ht="16.5" customHeight="1">
      <c r="F472" s="789"/>
      <c r="H472" s="786"/>
    </row>
    <row r="473" spans="6:8" s="41" customFormat="1" ht="16.5" customHeight="1">
      <c r="F473" s="789"/>
      <c r="H473" s="786"/>
    </row>
    <row r="474" spans="6:8" s="41" customFormat="1" ht="16.5" customHeight="1">
      <c r="F474" s="789"/>
      <c r="H474" s="786"/>
    </row>
    <row r="475" spans="6:8" s="41" customFormat="1" ht="16.5" customHeight="1">
      <c r="F475" s="789"/>
      <c r="H475" s="786"/>
    </row>
    <row r="476" spans="6:8" s="41" customFormat="1" ht="16.5" customHeight="1">
      <c r="F476" s="789"/>
      <c r="H476" s="786"/>
    </row>
    <row r="477" spans="6:8" s="41" customFormat="1" ht="16.5" customHeight="1">
      <c r="F477" s="789"/>
      <c r="H477" s="786"/>
    </row>
    <row r="478" spans="6:8" s="41" customFormat="1" ht="16.5" customHeight="1">
      <c r="F478" s="789"/>
      <c r="H478" s="786"/>
    </row>
    <row r="479" spans="6:8" s="41" customFormat="1" ht="16.5" customHeight="1">
      <c r="F479" s="789"/>
      <c r="H479" s="786"/>
    </row>
    <row r="480" spans="6:8" s="41" customFormat="1" ht="16.5" customHeight="1">
      <c r="F480" s="789"/>
      <c r="H480" s="786"/>
    </row>
    <row r="481" spans="6:8" s="41" customFormat="1" ht="16.5" customHeight="1">
      <c r="F481" s="789"/>
      <c r="H481" s="786"/>
    </row>
    <row r="482" spans="6:8" s="41" customFormat="1" ht="16.5" customHeight="1">
      <c r="F482" s="789"/>
      <c r="H482" s="786"/>
    </row>
    <row r="483" spans="6:8" s="41" customFormat="1" ht="16.5" customHeight="1">
      <c r="F483" s="789"/>
      <c r="H483" s="786"/>
    </row>
    <row r="484" spans="6:8" s="41" customFormat="1" ht="16.5" customHeight="1">
      <c r="F484" s="789"/>
      <c r="H484" s="786"/>
    </row>
    <row r="485" spans="6:8" s="41" customFormat="1" ht="16.5" customHeight="1">
      <c r="F485" s="789"/>
      <c r="H485" s="786"/>
    </row>
    <row r="486" spans="6:8" s="41" customFormat="1" ht="16.5" customHeight="1">
      <c r="F486" s="789"/>
      <c r="H486" s="786"/>
    </row>
    <row r="487" spans="6:8" s="41" customFormat="1" ht="16.5" customHeight="1">
      <c r="F487" s="789"/>
      <c r="H487" s="786"/>
    </row>
    <row r="488" spans="6:8" s="41" customFormat="1" ht="16.5" customHeight="1">
      <c r="F488" s="789"/>
      <c r="H488" s="786"/>
    </row>
    <row r="489" spans="6:8" s="41" customFormat="1" ht="16.5" customHeight="1">
      <c r="F489" s="789"/>
      <c r="H489" s="786"/>
    </row>
    <row r="490" spans="6:8" s="41" customFormat="1" ht="16.5" customHeight="1">
      <c r="F490" s="789"/>
      <c r="H490" s="786"/>
    </row>
    <row r="491" spans="6:8" s="41" customFormat="1" ht="16.5" customHeight="1">
      <c r="F491" s="789"/>
      <c r="H491" s="786"/>
    </row>
    <row r="492" spans="6:8" s="41" customFormat="1" ht="16.5" customHeight="1">
      <c r="F492" s="789"/>
      <c r="H492" s="786"/>
    </row>
    <row r="493" spans="6:8" s="41" customFormat="1" ht="16.5" customHeight="1">
      <c r="F493" s="789"/>
      <c r="H493" s="786"/>
    </row>
    <row r="494" spans="6:8" s="41" customFormat="1" ht="16.5" customHeight="1">
      <c r="F494" s="789"/>
      <c r="H494" s="786"/>
    </row>
    <row r="495" spans="6:8" s="41" customFormat="1" ht="16.5" customHeight="1">
      <c r="F495" s="789"/>
      <c r="H495" s="786"/>
    </row>
    <row r="496" spans="6:8" s="41" customFormat="1" ht="16.5" customHeight="1">
      <c r="F496" s="789"/>
      <c r="H496" s="786"/>
    </row>
    <row r="497" spans="6:8" s="41" customFormat="1" ht="16.5" customHeight="1">
      <c r="F497" s="789"/>
      <c r="H497" s="786"/>
    </row>
    <row r="498" spans="6:8" s="41" customFormat="1" ht="16.5" customHeight="1">
      <c r="F498" s="789"/>
      <c r="H498" s="786"/>
    </row>
    <row r="499" spans="6:8" s="41" customFormat="1" ht="16.5" customHeight="1">
      <c r="F499" s="789"/>
      <c r="H499" s="786"/>
    </row>
    <row r="500" spans="6:8" s="41" customFormat="1" ht="16.5" customHeight="1">
      <c r="F500" s="789"/>
      <c r="H500" s="786"/>
    </row>
    <row r="501" spans="6:8" s="41" customFormat="1" ht="16.5" customHeight="1">
      <c r="F501" s="789"/>
      <c r="H501" s="786"/>
    </row>
    <row r="502" spans="6:8" s="41" customFormat="1" ht="16.5" customHeight="1">
      <c r="F502" s="789"/>
      <c r="H502" s="786"/>
    </row>
    <row r="503" spans="6:8" s="41" customFormat="1" ht="16.5" customHeight="1">
      <c r="F503" s="789"/>
      <c r="H503" s="786"/>
    </row>
    <row r="504" spans="6:8" s="41" customFormat="1" ht="16.5" customHeight="1">
      <c r="F504" s="789"/>
      <c r="H504" s="786"/>
    </row>
    <row r="505" spans="6:8" s="41" customFormat="1" ht="16.5" customHeight="1">
      <c r="F505" s="789"/>
      <c r="H505" s="786"/>
    </row>
    <row r="506" spans="6:8" s="41" customFormat="1" ht="16.5" customHeight="1">
      <c r="F506" s="789"/>
      <c r="H506" s="786"/>
    </row>
    <row r="507" spans="6:8" s="41" customFormat="1" ht="16.5" customHeight="1">
      <c r="F507" s="789"/>
      <c r="H507" s="786"/>
    </row>
    <row r="508" spans="6:8" s="41" customFormat="1" ht="16.5" customHeight="1">
      <c r="F508" s="789"/>
      <c r="H508" s="786"/>
    </row>
    <row r="509" spans="6:8" s="41" customFormat="1" ht="16.5" customHeight="1">
      <c r="F509" s="789"/>
      <c r="H509" s="786"/>
    </row>
    <row r="510" spans="6:8" s="41" customFormat="1" ht="16.5" customHeight="1">
      <c r="F510" s="789"/>
      <c r="H510" s="786"/>
    </row>
    <row r="511" spans="6:8" s="41" customFormat="1" ht="16.5" customHeight="1">
      <c r="F511" s="789"/>
      <c r="H511" s="786"/>
    </row>
    <row r="512" spans="6:8" s="41" customFormat="1" ht="16.5" customHeight="1">
      <c r="F512" s="789"/>
      <c r="H512" s="786"/>
    </row>
    <row r="513" spans="6:8" s="41" customFormat="1" ht="16.5" customHeight="1">
      <c r="F513" s="789"/>
      <c r="H513" s="786"/>
    </row>
    <row r="514" spans="6:8" s="41" customFormat="1" ht="16.5" customHeight="1">
      <c r="F514" s="789"/>
      <c r="H514" s="786"/>
    </row>
    <row r="515" spans="6:8" s="41" customFormat="1" ht="16.5" customHeight="1">
      <c r="F515" s="789"/>
      <c r="H515" s="786"/>
    </row>
    <row r="516" spans="6:8" s="41" customFormat="1" ht="16.5" customHeight="1">
      <c r="F516" s="789"/>
      <c r="H516" s="786"/>
    </row>
    <row r="517" spans="6:8" s="41" customFormat="1" ht="16.5" customHeight="1">
      <c r="F517" s="789"/>
      <c r="H517" s="786"/>
    </row>
    <row r="518" spans="6:8" s="41" customFormat="1" ht="16.5" customHeight="1">
      <c r="F518" s="789"/>
      <c r="H518" s="786"/>
    </row>
    <row r="519" spans="6:8" s="41" customFormat="1" ht="16.5" customHeight="1">
      <c r="F519" s="789"/>
      <c r="H519" s="786"/>
    </row>
    <row r="520" spans="6:8" s="41" customFormat="1" ht="16.5" customHeight="1">
      <c r="F520" s="789"/>
      <c r="H520" s="786"/>
    </row>
    <row r="521" spans="6:8" s="41" customFormat="1" ht="16.5" customHeight="1">
      <c r="F521" s="789"/>
      <c r="H521" s="786"/>
    </row>
    <row r="522" spans="6:8" s="41" customFormat="1" ht="16.5" customHeight="1">
      <c r="F522" s="789"/>
      <c r="H522" s="786"/>
    </row>
    <row r="523" spans="6:8" s="41" customFormat="1" ht="16.5" customHeight="1">
      <c r="F523" s="789"/>
      <c r="H523" s="786"/>
    </row>
    <row r="524" spans="6:8" s="41" customFormat="1" ht="16.5" customHeight="1">
      <c r="F524" s="789"/>
      <c r="H524" s="786"/>
    </row>
    <row r="525" spans="6:8" s="41" customFormat="1" ht="16.5" customHeight="1">
      <c r="F525" s="789"/>
      <c r="H525" s="786"/>
    </row>
    <row r="526" spans="6:8" s="41" customFormat="1" ht="16.5" customHeight="1">
      <c r="F526" s="789"/>
      <c r="H526" s="786"/>
    </row>
    <row r="527" spans="6:8" s="41" customFormat="1" ht="16.5" customHeight="1">
      <c r="F527" s="789"/>
      <c r="H527" s="786"/>
    </row>
    <row r="528" spans="6:8" s="41" customFormat="1" ht="16.5" customHeight="1">
      <c r="F528" s="789"/>
      <c r="H528" s="786"/>
    </row>
    <row r="529" spans="6:8" s="41" customFormat="1" ht="16.5" customHeight="1">
      <c r="F529" s="789"/>
      <c r="H529" s="786"/>
    </row>
    <row r="530" spans="6:8" s="41" customFormat="1" ht="16.5" customHeight="1">
      <c r="F530" s="789"/>
      <c r="H530" s="786"/>
    </row>
    <row r="531" spans="6:8" s="41" customFormat="1" ht="16.5" customHeight="1">
      <c r="F531" s="789"/>
      <c r="H531" s="786"/>
    </row>
    <row r="532" spans="6:8" s="41" customFormat="1" ht="16.5" customHeight="1">
      <c r="F532" s="789"/>
      <c r="H532" s="786"/>
    </row>
    <row r="533" spans="6:8" s="41" customFormat="1" ht="16.5" customHeight="1">
      <c r="F533" s="789"/>
      <c r="H533" s="786"/>
    </row>
    <row r="534" spans="6:8" s="41" customFormat="1" ht="16.5" customHeight="1">
      <c r="F534" s="789"/>
      <c r="H534" s="786"/>
    </row>
    <row r="535" spans="6:8" s="41" customFormat="1" ht="16.5" customHeight="1">
      <c r="F535" s="789"/>
      <c r="H535" s="786"/>
    </row>
    <row r="536" spans="6:8" s="41" customFormat="1" ht="16.5" customHeight="1">
      <c r="F536" s="789"/>
      <c r="H536" s="786"/>
    </row>
    <row r="537" spans="6:8" s="41" customFormat="1" ht="16.5" customHeight="1">
      <c r="F537" s="789"/>
      <c r="H537" s="786"/>
    </row>
    <row r="538" spans="6:8" s="41" customFormat="1" ht="16.5" customHeight="1">
      <c r="F538" s="789"/>
      <c r="H538" s="786"/>
    </row>
    <row r="539" spans="6:8" s="41" customFormat="1" ht="16.5" customHeight="1">
      <c r="F539" s="789"/>
      <c r="H539" s="786"/>
    </row>
    <row r="540" spans="6:8" s="41" customFormat="1" ht="16.5" customHeight="1">
      <c r="F540" s="789"/>
      <c r="H540" s="786"/>
    </row>
    <row r="541" spans="6:8" s="41" customFormat="1" ht="16.5" customHeight="1">
      <c r="F541" s="789"/>
      <c r="H541" s="786"/>
    </row>
    <row r="542" spans="6:8" s="41" customFormat="1" ht="16.5" customHeight="1">
      <c r="F542" s="789"/>
      <c r="H542" s="786"/>
    </row>
    <row r="543" spans="6:8" s="41" customFormat="1" ht="16.5" customHeight="1">
      <c r="F543" s="789"/>
      <c r="H543" s="786"/>
    </row>
    <row r="544" spans="6:8" s="41" customFormat="1" ht="16.5" customHeight="1">
      <c r="F544" s="789"/>
      <c r="H544" s="786"/>
    </row>
    <row r="545" spans="6:8" s="41" customFormat="1" ht="16.5" customHeight="1">
      <c r="F545" s="789"/>
      <c r="H545" s="786"/>
    </row>
    <row r="546" spans="6:8" s="41" customFormat="1" ht="16.5" customHeight="1">
      <c r="F546" s="789"/>
      <c r="H546" s="786"/>
    </row>
    <row r="547" spans="6:8" s="41" customFormat="1" ht="16.5" customHeight="1">
      <c r="F547" s="789"/>
      <c r="H547" s="786"/>
    </row>
    <row r="548" spans="6:8" s="41" customFormat="1" ht="16.5" customHeight="1">
      <c r="F548" s="789"/>
      <c r="H548" s="786"/>
    </row>
    <row r="549" spans="6:8" s="41" customFormat="1" ht="16.5" customHeight="1">
      <c r="F549" s="789"/>
      <c r="H549" s="786"/>
    </row>
    <row r="550" spans="6:8" s="41" customFormat="1" ht="16.5" customHeight="1">
      <c r="F550" s="789"/>
      <c r="H550" s="786"/>
    </row>
    <row r="551" spans="6:8" s="41" customFormat="1" ht="16.5" customHeight="1">
      <c r="F551" s="789"/>
      <c r="H551" s="786"/>
    </row>
    <row r="552" spans="6:8" s="41" customFormat="1" ht="16.5" customHeight="1">
      <c r="F552" s="789"/>
      <c r="H552" s="786"/>
    </row>
    <row r="553" spans="6:8" s="41" customFormat="1" ht="16.5" customHeight="1">
      <c r="F553" s="789"/>
      <c r="H553" s="786"/>
    </row>
    <row r="554" spans="6:8" s="41" customFormat="1" ht="16.5" customHeight="1">
      <c r="F554" s="789"/>
      <c r="H554" s="786"/>
    </row>
    <row r="555" spans="6:8" s="41" customFormat="1" ht="16.5" customHeight="1">
      <c r="F555" s="789"/>
      <c r="H555" s="786"/>
    </row>
    <row r="556" spans="6:8" s="41" customFormat="1" ht="16.5" customHeight="1">
      <c r="F556" s="789"/>
      <c r="H556" s="786"/>
    </row>
    <row r="557" spans="6:8" s="41" customFormat="1" ht="16.5" customHeight="1">
      <c r="F557" s="789"/>
      <c r="H557" s="786"/>
    </row>
    <row r="558" spans="6:8" s="41" customFormat="1" ht="16.5" customHeight="1">
      <c r="F558" s="789"/>
      <c r="H558" s="786"/>
    </row>
    <row r="559" spans="6:8" s="41" customFormat="1" ht="16.5" customHeight="1">
      <c r="F559" s="789"/>
      <c r="H559" s="786"/>
    </row>
    <row r="560" spans="6:8" s="41" customFormat="1" ht="16.5" customHeight="1">
      <c r="F560" s="789"/>
      <c r="H560" s="786"/>
    </row>
    <row r="561" spans="6:8" s="41" customFormat="1" ht="16.5" customHeight="1">
      <c r="F561" s="789"/>
      <c r="H561" s="786"/>
    </row>
    <row r="562" spans="6:8" s="41" customFormat="1" ht="16.5" customHeight="1">
      <c r="F562" s="789"/>
      <c r="H562" s="786"/>
    </row>
    <row r="563" spans="6:8" s="41" customFormat="1" ht="16.5" customHeight="1">
      <c r="F563" s="789"/>
      <c r="H563" s="786"/>
    </row>
    <row r="564" spans="6:8" s="41" customFormat="1" ht="16.5" customHeight="1">
      <c r="F564" s="789"/>
      <c r="H564" s="786"/>
    </row>
    <row r="565" spans="6:8" s="41" customFormat="1" ht="16.5" customHeight="1">
      <c r="F565" s="789"/>
      <c r="H565" s="786"/>
    </row>
    <row r="566" spans="6:8" s="41" customFormat="1" ht="16.5" customHeight="1">
      <c r="F566" s="789"/>
      <c r="H566" s="786"/>
    </row>
    <row r="567" spans="6:8" s="41" customFormat="1" ht="16.5" customHeight="1">
      <c r="F567" s="789"/>
      <c r="H567" s="786"/>
    </row>
    <row r="568" spans="6:8" s="41" customFormat="1" ht="16.5" customHeight="1">
      <c r="F568" s="789"/>
      <c r="H568" s="786"/>
    </row>
    <row r="569" spans="6:8" s="41" customFormat="1" ht="16.5" customHeight="1">
      <c r="F569" s="789"/>
      <c r="H569" s="786"/>
    </row>
    <row r="570" spans="6:8" s="41" customFormat="1" ht="16.5" customHeight="1">
      <c r="F570" s="789"/>
      <c r="H570" s="786"/>
    </row>
    <row r="571" spans="6:8" s="41" customFormat="1" ht="16.5" customHeight="1">
      <c r="F571" s="789"/>
      <c r="H571" s="786"/>
    </row>
    <row r="572" spans="6:8" s="41" customFormat="1" ht="16.5" customHeight="1">
      <c r="F572" s="789"/>
      <c r="H572" s="786"/>
    </row>
    <row r="573" spans="6:8" s="41" customFormat="1" ht="16.5" customHeight="1">
      <c r="F573" s="789"/>
      <c r="H573" s="786"/>
    </row>
    <row r="574" spans="6:8" s="41" customFormat="1" ht="16.5" customHeight="1">
      <c r="F574" s="789"/>
      <c r="H574" s="786"/>
    </row>
    <row r="575" spans="6:8" s="41" customFormat="1" ht="16.5" customHeight="1">
      <c r="F575" s="789"/>
      <c r="H575" s="786"/>
    </row>
    <row r="576" spans="6:8" s="41" customFormat="1" ht="16.5" customHeight="1">
      <c r="F576" s="789"/>
      <c r="H576" s="786"/>
    </row>
    <row r="577" spans="6:8" s="41" customFormat="1" ht="16.5" customHeight="1">
      <c r="F577" s="789"/>
      <c r="H577" s="786"/>
    </row>
    <row r="578" spans="6:8" s="41" customFormat="1" ht="16.5" customHeight="1">
      <c r="F578" s="789"/>
      <c r="H578" s="786"/>
    </row>
    <row r="579" spans="6:8" s="41" customFormat="1" ht="16.5" customHeight="1">
      <c r="F579" s="789"/>
      <c r="H579" s="786"/>
    </row>
    <row r="580" spans="6:8" s="41" customFormat="1" ht="16.5" customHeight="1">
      <c r="F580" s="789"/>
      <c r="H580" s="786"/>
    </row>
    <row r="581" spans="6:8" s="41" customFormat="1" ht="16.5" customHeight="1">
      <c r="F581" s="789"/>
      <c r="H581" s="786"/>
    </row>
    <row r="582" spans="6:8" s="41" customFormat="1" ht="16.5" customHeight="1">
      <c r="F582" s="789"/>
      <c r="H582" s="786"/>
    </row>
    <row r="583" spans="6:8" s="41" customFormat="1" ht="16.5" customHeight="1">
      <c r="F583" s="789"/>
      <c r="H583" s="786"/>
    </row>
    <row r="584" spans="6:8" s="41" customFormat="1" ht="16.5" customHeight="1">
      <c r="F584" s="789"/>
      <c r="H584" s="786"/>
    </row>
    <row r="585" spans="6:8" s="41" customFormat="1" ht="16.5" customHeight="1">
      <c r="F585" s="789"/>
      <c r="H585" s="786"/>
    </row>
    <row r="586" spans="6:8" s="41" customFormat="1" ht="16.5" customHeight="1">
      <c r="F586" s="789"/>
      <c r="H586" s="786"/>
    </row>
    <row r="587" spans="6:8" s="41" customFormat="1" ht="16.5" customHeight="1">
      <c r="F587" s="789"/>
      <c r="H587" s="786"/>
    </row>
    <row r="588" spans="6:8" s="41" customFormat="1" ht="16.5" customHeight="1">
      <c r="F588" s="789"/>
      <c r="H588" s="786"/>
    </row>
    <row r="589" spans="6:8" s="41" customFormat="1" ht="16.5" customHeight="1">
      <c r="F589" s="789"/>
      <c r="H589" s="786"/>
    </row>
    <row r="590" spans="6:8" s="41" customFormat="1" ht="16.5" customHeight="1">
      <c r="F590" s="789"/>
      <c r="H590" s="786"/>
    </row>
    <row r="591" spans="6:8" s="41" customFormat="1" ht="16.5" customHeight="1">
      <c r="F591" s="789"/>
      <c r="H591" s="786"/>
    </row>
    <row r="592" spans="6:8" s="41" customFormat="1" ht="16.5" customHeight="1">
      <c r="F592" s="789"/>
      <c r="H592" s="786"/>
    </row>
    <row r="593" spans="6:8" s="41" customFormat="1" ht="16.5" customHeight="1">
      <c r="F593" s="789"/>
      <c r="H593" s="786"/>
    </row>
    <row r="594" spans="6:8" s="41" customFormat="1" ht="16.5" customHeight="1">
      <c r="F594" s="789"/>
      <c r="H594" s="786"/>
    </row>
    <row r="595" spans="6:8" s="41" customFormat="1" ht="16.5" customHeight="1">
      <c r="F595" s="789"/>
      <c r="H595" s="786"/>
    </row>
    <row r="596" spans="6:8" s="41" customFormat="1" ht="16.5" customHeight="1">
      <c r="F596" s="789"/>
      <c r="H596" s="786"/>
    </row>
    <row r="597" spans="6:8" s="41" customFormat="1" ht="16.5" customHeight="1">
      <c r="F597" s="789"/>
      <c r="H597" s="786"/>
    </row>
    <row r="598" spans="6:8" s="41" customFormat="1" ht="16.5" customHeight="1">
      <c r="F598" s="789"/>
      <c r="H598" s="786"/>
    </row>
    <row r="599" spans="6:8" s="41" customFormat="1" ht="16.5" customHeight="1">
      <c r="F599" s="789"/>
      <c r="H599" s="786"/>
    </row>
    <row r="600" spans="6:8" s="41" customFormat="1" ht="16.5" customHeight="1">
      <c r="F600" s="789"/>
      <c r="H600" s="786"/>
    </row>
    <row r="601" spans="6:8" s="41" customFormat="1" ht="16.5" customHeight="1">
      <c r="F601" s="789"/>
      <c r="H601" s="786"/>
    </row>
    <row r="602" spans="6:8" s="41" customFormat="1" ht="16.5" customHeight="1">
      <c r="F602" s="789"/>
      <c r="H602" s="786"/>
    </row>
    <row r="603" spans="6:8" s="41" customFormat="1" ht="16.5" customHeight="1">
      <c r="F603" s="789"/>
      <c r="H603" s="786"/>
    </row>
    <row r="604" spans="6:8" s="41" customFormat="1" ht="16.5" customHeight="1">
      <c r="F604" s="789"/>
      <c r="H604" s="786"/>
    </row>
    <row r="605" spans="6:8" s="41" customFormat="1" ht="16.5" customHeight="1">
      <c r="F605" s="789"/>
      <c r="H605" s="786"/>
    </row>
    <row r="606" spans="6:8" s="41" customFormat="1" ht="16.5" customHeight="1">
      <c r="F606" s="789"/>
      <c r="H606" s="786"/>
    </row>
    <row r="607" spans="6:8" s="41" customFormat="1" ht="16.5" customHeight="1">
      <c r="F607" s="789"/>
      <c r="H607" s="786"/>
    </row>
    <row r="608" spans="6:8" s="41" customFormat="1" ht="16.5" customHeight="1">
      <c r="F608" s="789"/>
      <c r="H608" s="786"/>
    </row>
    <row r="609" spans="6:8" s="41" customFormat="1" ht="16.5" customHeight="1">
      <c r="F609" s="789"/>
      <c r="H609" s="786"/>
    </row>
    <row r="610" spans="6:8" s="41" customFormat="1" ht="16.5" customHeight="1">
      <c r="F610" s="789"/>
      <c r="H610" s="786"/>
    </row>
    <row r="611" spans="6:8" s="41" customFormat="1" ht="16.5" customHeight="1">
      <c r="F611" s="789"/>
      <c r="H611" s="786"/>
    </row>
    <row r="612" spans="6:8" s="41" customFormat="1" ht="16.5" customHeight="1">
      <c r="F612" s="789"/>
      <c r="H612" s="786"/>
    </row>
    <row r="613" spans="6:8" s="41" customFormat="1" ht="16.5" customHeight="1">
      <c r="F613" s="789"/>
      <c r="H613" s="786"/>
    </row>
    <row r="614" spans="6:8" s="41" customFormat="1" ht="16.5" customHeight="1">
      <c r="F614" s="789"/>
      <c r="H614" s="786"/>
    </row>
    <row r="615" spans="6:8" s="41" customFormat="1" ht="16.5" customHeight="1">
      <c r="F615" s="789"/>
      <c r="H615" s="786"/>
    </row>
    <row r="616" spans="6:8" s="41" customFormat="1" ht="16.5" customHeight="1">
      <c r="F616" s="789"/>
      <c r="H616" s="786"/>
    </row>
    <row r="617" spans="6:8" s="41" customFormat="1" ht="16.5" customHeight="1">
      <c r="F617" s="789"/>
      <c r="H617" s="786"/>
    </row>
    <row r="618" spans="6:8" s="41" customFormat="1" ht="16.5" customHeight="1">
      <c r="F618" s="789"/>
      <c r="H618" s="786"/>
    </row>
    <row r="619" spans="6:8" s="41" customFormat="1" ht="16.5" customHeight="1">
      <c r="F619" s="789"/>
      <c r="H619" s="786"/>
    </row>
    <row r="620" spans="6:8" s="41" customFormat="1" ht="16.5" customHeight="1">
      <c r="F620" s="789"/>
      <c r="H620" s="786"/>
    </row>
    <row r="621" spans="6:8" s="41" customFormat="1" ht="16.5" customHeight="1">
      <c r="F621" s="789"/>
      <c r="H621" s="786"/>
    </row>
    <row r="622" spans="6:8" s="41" customFormat="1" ht="16.5" customHeight="1">
      <c r="F622" s="789"/>
      <c r="H622" s="786"/>
    </row>
    <row r="623" spans="6:8" s="41" customFormat="1" ht="16.5" customHeight="1">
      <c r="F623" s="789"/>
      <c r="H623" s="786"/>
    </row>
    <row r="624" spans="6:8" s="41" customFormat="1" ht="16.5" customHeight="1">
      <c r="F624" s="789"/>
      <c r="H624" s="786"/>
    </row>
    <row r="625" spans="6:8" s="41" customFormat="1" ht="16.5" customHeight="1">
      <c r="F625" s="789"/>
      <c r="H625" s="786"/>
    </row>
    <row r="626" spans="6:8" s="41" customFormat="1" ht="16.5" customHeight="1">
      <c r="F626" s="789"/>
      <c r="H626" s="786"/>
    </row>
    <row r="627" spans="6:8" s="41" customFormat="1" ht="16.5" customHeight="1">
      <c r="F627" s="789"/>
      <c r="H627" s="786"/>
    </row>
    <row r="628" spans="6:8" s="41" customFormat="1" ht="16.5" customHeight="1">
      <c r="F628" s="789"/>
      <c r="H628" s="786"/>
    </row>
    <row r="629" spans="6:8" s="41" customFormat="1" ht="16.5" customHeight="1">
      <c r="F629" s="789"/>
      <c r="H629" s="786"/>
    </row>
    <row r="630" spans="6:8" s="41" customFormat="1" ht="16.5" customHeight="1">
      <c r="F630" s="789"/>
      <c r="H630" s="786"/>
    </row>
    <row r="631" spans="6:8" s="41" customFormat="1" ht="16.5" customHeight="1">
      <c r="F631" s="789"/>
      <c r="H631" s="786"/>
    </row>
    <row r="632" spans="6:8" s="41" customFormat="1" ht="16.5" customHeight="1">
      <c r="F632" s="789"/>
      <c r="H632" s="786"/>
    </row>
    <row r="633" spans="6:8" s="41" customFormat="1" ht="16.5" customHeight="1">
      <c r="F633" s="789"/>
      <c r="H633" s="786"/>
    </row>
    <row r="634" spans="6:8" s="41" customFormat="1" ht="16.5" customHeight="1">
      <c r="F634" s="789"/>
      <c r="H634" s="786"/>
    </row>
    <row r="635" spans="6:8" s="41" customFormat="1" ht="16.5" customHeight="1">
      <c r="F635" s="789"/>
      <c r="H635" s="786"/>
    </row>
    <row r="636" spans="6:8" s="41" customFormat="1" ht="16.5" customHeight="1">
      <c r="F636" s="789"/>
      <c r="H636" s="786"/>
    </row>
    <row r="637" spans="6:8" s="41" customFormat="1" ht="16.5" customHeight="1">
      <c r="F637" s="789"/>
      <c r="H637" s="786"/>
    </row>
    <row r="638" spans="6:8" s="41" customFormat="1" ht="16.5" customHeight="1">
      <c r="F638" s="789"/>
      <c r="H638" s="786"/>
    </row>
    <row r="639" spans="6:8" s="41" customFormat="1" ht="16.5" customHeight="1">
      <c r="F639" s="789"/>
      <c r="H639" s="786"/>
    </row>
    <row r="640" spans="6:8" s="41" customFormat="1" ht="16.5" customHeight="1">
      <c r="F640" s="789"/>
      <c r="H640" s="786"/>
    </row>
    <row r="641" spans="6:8" s="41" customFormat="1" ht="16.5" customHeight="1">
      <c r="F641" s="789"/>
      <c r="H641" s="786"/>
    </row>
    <row r="642" spans="6:8" s="41" customFormat="1" ht="16.5" customHeight="1">
      <c r="F642" s="789"/>
      <c r="H642" s="786"/>
    </row>
    <row r="643" spans="6:8" s="41" customFormat="1" ht="16.5" customHeight="1">
      <c r="F643" s="789"/>
      <c r="H643" s="786"/>
    </row>
    <row r="644" spans="6:8" s="41" customFormat="1" ht="16.5" customHeight="1">
      <c r="F644" s="789"/>
      <c r="H644" s="786"/>
    </row>
    <row r="645" spans="6:8" s="41" customFormat="1" ht="16.5" customHeight="1">
      <c r="F645" s="789"/>
      <c r="H645" s="786"/>
    </row>
    <row r="646" spans="6:8" s="41" customFormat="1" ht="16.5" customHeight="1">
      <c r="F646" s="789"/>
      <c r="H646" s="786"/>
    </row>
    <row r="647" spans="6:8" s="41" customFormat="1" ht="16.5" customHeight="1">
      <c r="F647" s="789"/>
      <c r="H647" s="786"/>
    </row>
    <row r="648" spans="6:8" s="41" customFormat="1" ht="16.5" customHeight="1">
      <c r="F648" s="789"/>
      <c r="H648" s="786"/>
    </row>
    <row r="649" spans="6:8" s="41" customFormat="1" ht="16.5" customHeight="1">
      <c r="F649" s="789"/>
      <c r="H649" s="786"/>
    </row>
    <row r="650" spans="6:8" s="41" customFormat="1" ht="16.5" customHeight="1">
      <c r="F650" s="789"/>
      <c r="H650" s="786"/>
    </row>
    <row r="651" spans="6:8" s="41" customFormat="1" ht="16.5" customHeight="1">
      <c r="F651" s="789"/>
      <c r="H651" s="786"/>
    </row>
    <row r="652" spans="6:8" s="41" customFormat="1" ht="16.5" customHeight="1">
      <c r="F652" s="789"/>
      <c r="H652" s="786"/>
    </row>
    <row r="653" spans="6:8" s="41" customFormat="1" ht="16.5" customHeight="1">
      <c r="F653" s="789"/>
      <c r="H653" s="786"/>
    </row>
    <row r="654" spans="6:8" s="41" customFormat="1" ht="16.5" customHeight="1">
      <c r="F654" s="789"/>
      <c r="H654" s="786"/>
    </row>
    <row r="655" spans="6:8" s="41" customFormat="1" ht="16.5" customHeight="1">
      <c r="F655" s="789"/>
      <c r="H655" s="786"/>
    </row>
    <row r="656" spans="6:8" s="41" customFormat="1" ht="16.5" customHeight="1">
      <c r="F656" s="789"/>
      <c r="H656" s="786"/>
    </row>
    <row r="657" spans="6:8" s="41" customFormat="1" ht="16.5" customHeight="1">
      <c r="F657" s="789"/>
      <c r="H657" s="786"/>
    </row>
    <row r="658" spans="6:8" s="41" customFormat="1" ht="16.5" customHeight="1">
      <c r="F658" s="789"/>
      <c r="H658" s="786"/>
    </row>
    <row r="659" spans="6:8" s="41" customFormat="1" ht="16.5" customHeight="1">
      <c r="F659" s="789"/>
      <c r="H659" s="786"/>
    </row>
    <row r="660" spans="6:8" s="41" customFormat="1" ht="16.5" customHeight="1">
      <c r="F660" s="789"/>
      <c r="H660" s="786"/>
    </row>
    <row r="661" spans="6:8" s="41" customFormat="1" ht="16.5" customHeight="1">
      <c r="F661" s="789"/>
      <c r="H661" s="786"/>
    </row>
    <row r="662" spans="6:8" s="41" customFormat="1" ht="16.5" customHeight="1">
      <c r="F662" s="789"/>
      <c r="H662" s="786"/>
    </row>
    <row r="663" spans="6:8" s="41" customFormat="1" ht="16.5" customHeight="1">
      <c r="F663" s="789"/>
      <c r="H663" s="786"/>
    </row>
    <row r="664" spans="6:8" s="41" customFormat="1" ht="16.5" customHeight="1">
      <c r="F664" s="789"/>
      <c r="H664" s="786"/>
    </row>
    <row r="665" spans="6:8" s="41" customFormat="1" ht="16.5" customHeight="1">
      <c r="F665" s="789"/>
      <c r="H665" s="786"/>
    </row>
    <row r="666" spans="6:8" s="41" customFormat="1" ht="16.5" customHeight="1">
      <c r="F666" s="789"/>
      <c r="H666" s="786"/>
    </row>
    <row r="667" spans="6:8" s="41" customFormat="1" ht="16.5" customHeight="1">
      <c r="F667" s="789"/>
      <c r="H667" s="786"/>
    </row>
    <row r="668" spans="6:8" s="41" customFormat="1" ht="16.5" customHeight="1">
      <c r="F668" s="789"/>
      <c r="H668" s="786"/>
    </row>
    <row r="669" spans="6:8" s="41" customFormat="1" ht="16.5" customHeight="1">
      <c r="F669" s="789"/>
      <c r="H669" s="786"/>
    </row>
    <row r="670" spans="6:8" s="41" customFormat="1" ht="16.5" customHeight="1">
      <c r="F670" s="789"/>
      <c r="H670" s="786"/>
    </row>
    <row r="671" spans="6:8" s="41" customFormat="1" ht="16.5" customHeight="1">
      <c r="F671" s="789"/>
      <c r="H671" s="786"/>
    </row>
    <row r="672" spans="6:8" s="41" customFormat="1" ht="16.5" customHeight="1">
      <c r="F672" s="789"/>
      <c r="H672" s="786"/>
    </row>
    <row r="673" spans="6:8" s="41" customFormat="1" ht="16.5" customHeight="1">
      <c r="F673" s="789"/>
      <c r="H673" s="786"/>
    </row>
    <row r="674" spans="6:8" s="41" customFormat="1" ht="16.5" customHeight="1">
      <c r="F674" s="789"/>
      <c r="H674" s="786"/>
    </row>
    <row r="675" spans="6:8" s="41" customFormat="1" ht="16.5" customHeight="1">
      <c r="F675" s="789"/>
      <c r="H675" s="786"/>
    </row>
    <row r="676" spans="6:8" s="41" customFormat="1" ht="16.5" customHeight="1">
      <c r="F676" s="789"/>
      <c r="H676" s="786"/>
    </row>
    <row r="677" spans="6:8" s="41" customFormat="1" ht="16.5" customHeight="1">
      <c r="F677" s="789"/>
      <c r="H677" s="786"/>
    </row>
    <row r="678" spans="6:8" s="41" customFormat="1" ht="16.5" customHeight="1">
      <c r="F678" s="789"/>
      <c r="H678" s="786"/>
    </row>
    <row r="679" spans="6:8" s="41" customFormat="1" ht="16.5" customHeight="1">
      <c r="F679" s="789"/>
      <c r="H679" s="786"/>
    </row>
    <row r="680" spans="6:8" s="41" customFormat="1" ht="16.5" customHeight="1">
      <c r="F680" s="789"/>
      <c r="H680" s="786"/>
    </row>
    <row r="681" spans="6:8" s="41" customFormat="1" ht="16.5" customHeight="1">
      <c r="F681" s="789"/>
      <c r="H681" s="786"/>
    </row>
    <row r="682" spans="6:8" s="41" customFormat="1" ht="16.5" customHeight="1">
      <c r="F682" s="789"/>
      <c r="H682" s="786"/>
    </row>
    <row r="683" spans="6:8" s="41" customFormat="1" ht="16.5" customHeight="1">
      <c r="F683" s="789"/>
      <c r="H683" s="786"/>
    </row>
    <row r="684" spans="6:8" s="41" customFormat="1" ht="16.5" customHeight="1">
      <c r="F684" s="789"/>
      <c r="H684" s="786"/>
    </row>
    <row r="685" spans="6:8" s="41" customFormat="1" ht="16.5" customHeight="1">
      <c r="F685" s="789"/>
      <c r="H685" s="786"/>
    </row>
    <row r="686" spans="6:8" s="41" customFormat="1" ht="16.5" customHeight="1">
      <c r="F686" s="789"/>
      <c r="H686" s="786"/>
    </row>
    <row r="687" spans="6:8" s="41" customFormat="1" ht="16.5" customHeight="1">
      <c r="F687" s="789"/>
      <c r="H687" s="786"/>
    </row>
    <row r="688" spans="6:8" s="41" customFormat="1" ht="16.5" customHeight="1">
      <c r="F688" s="789"/>
      <c r="H688" s="786"/>
    </row>
    <row r="689" spans="6:8" s="41" customFormat="1" ht="16.5" customHeight="1">
      <c r="F689" s="789"/>
      <c r="H689" s="786"/>
    </row>
    <row r="690" spans="6:8" s="41" customFormat="1" ht="16.5" customHeight="1">
      <c r="F690" s="789"/>
      <c r="H690" s="786"/>
    </row>
    <row r="691" spans="6:8" s="41" customFormat="1" ht="16.5" customHeight="1">
      <c r="F691" s="789"/>
      <c r="H691" s="786"/>
    </row>
    <row r="692" spans="6:8" s="41" customFormat="1" ht="16.5" customHeight="1">
      <c r="F692" s="789"/>
      <c r="H692" s="786"/>
    </row>
    <row r="693" spans="6:8" s="41" customFormat="1" ht="16.5" customHeight="1">
      <c r="F693" s="789"/>
      <c r="H693" s="786"/>
    </row>
    <row r="694" spans="6:8" s="41" customFormat="1" ht="16.5" customHeight="1">
      <c r="F694" s="789"/>
      <c r="H694" s="786"/>
    </row>
    <row r="695" spans="6:8" s="41" customFormat="1" ht="16.5" customHeight="1">
      <c r="F695" s="789"/>
      <c r="H695" s="786"/>
    </row>
    <row r="696" spans="6:8" s="41" customFormat="1" ht="16.5" customHeight="1">
      <c r="F696" s="789"/>
      <c r="H696" s="786"/>
    </row>
    <row r="697" spans="6:8" s="41" customFormat="1" ht="16.5" customHeight="1">
      <c r="F697" s="789"/>
      <c r="H697" s="786"/>
    </row>
    <row r="698" spans="6:8" s="41" customFormat="1" ht="16.5" customHeight="1">
      <c r="F698" s="789"/>
      <c r="H698" s="786"/>
    </row>
    <row r="699" spans="6:8" s="41" customFormat="1" ht="16.5" customHeight="1">
      <c r="F699" s="789"/>
      <c r="H699" s="786"/>
    </row>
    <row r="700" spans="6:8" s="41" customFormat="1" ht="16.5" customHeight="1">
      <c r="F700" s="789"/>
      <c r="H700" s="786"/>
    </row>
    <row r="701" spans="6:8" s="41" customFormat="1" ht="16.5" customHeight="1">
      <c r="F701" s="789"/>
      <c r="H701" s="786"/>
    </row>
    <row r="702" spans="6:8" s="41" customFormat="1" ht="16.5" customHeight="1">
      <c r="F702" s="789"/>
      <c r="H702" s="786"/>
    </row>
    <row r="703" spans="6:8" s="41" customFormat="1" ht="16.5" customHeight="1">
      <c r="F703" s="789"/>
      <c r="H703" s="786"/>
    </row>
    <row r="704" spans="6:8" s="41" customFormat="1" ht="16.5" customHeight="1">
      <c r="F704" s="789"/>
      <c r="H704" s="786"/>
    </row>
    <row r="705" spans="6:8" s="41" customFormat="1" ht="16.5" customHeight="1">
      <c r="F705" s="789"/>
      <c r="H705" s="786"/>
    </row>
    <row r="706" spans="6:8" s="41" customFormat="1" ht="16.5" customHeight="1">
      <c r="F706" s="789"/>
      <c r="H706" s="786"/>
    </row>
    <row r="707" spans="6:8" s="41" customFormat="1" ht="16.5" customHeight="1">
      <c r="F707" s="789"/>
      <c r="H707" s="786"/>
    </row>
    <row r="708" spans="6:8" s="41" customFormat="1" ht="16.5" customHeight="1">
      <c r="F708" s="789"/>
      <c r="H708" s="786"/>
    </row>
    <row r="709" spans="6:8" s="41" customFormat="1" ht="16.5" customHeight="1">
      <c r="F709" s="789"/>
      <c r="H709" s="786"/>
    </row>
    <row r="710" spans="6:8" s="41" customFormat="1" ht="16.5" customHeight="1">
      <c r="F710" s="789"/>
      <c r="H710" s="786"/>
    </row>
    <row r="711" spans="6:8" s="41" customFormat="1" ht="16.5" customHeight="1">
      <c r="F711" s="789"/>
      <c r="H711" s="786"/>
    </row>
    <row r="712" spans="6:8" s="41" customFormat="1" ht="16.5" customHeight="1">
      <c r="F712" s="789"/>
      <c r="H712" s="786"/>
    </row>
    <row r="713" spans="6:8" s="41" customFormat="1" ht="16.5" customHeight="1">
      <c r="F713" s="789"/>
      <c r="H713" s="786"/>
    </row>
    <row r="714" spans="6:8" s="41" customFormat="1" ht="16.5" customHeight="1">
      <c r="F714" s="789"/>
      <c r="H714" s="786"/>
    </row>
    <row r="715" spans="6:8" s="41" customFormat="1" ht="16.5" customHeight="1">
      <c r="F715" s="789"/>
      <c r="H715" s="786"/>
    </row>
    <row r="716" spans="6:8" s="41" customFormat="1" ht="16.5" customHeight="1">
      <c r="F716" s="789"/>
      <c r="H716" s="786"/>
    </row>
    <row r="717" spans="6:8" s="41" customFormat="1" ht="16.5" customHeight="1">
      <c r="F717" s="789"/>
      <c r="H717" s="786"/>
    </row>
    <row r="718" spans="6:8" s="41" customFormat="1" ht="16.5" customHeight="1">
      <c r="F718" s="789"/>
      <c r="H718" s="786"/>
    </row>
    <row r="719" spans="6:8" s="41" customFormat="1" ht="16.5" customHeight="1">
      <c r="F719" s="789"/>
      <c r="H719" s="786"/>
    </row>
    <row r="720" spans="6:8" s="41" customFormat="1" ht="16.5" customHeight="1">
      <c r="F720" s="789"/>
      <c r="H720" s="786"/>
    </row>
    <row r="721" spans="6:8" s="41" customFormat="1" ht="16.5" customHeight="1">
      <c r="F721" s="789"/>
      <c r="H721" s="786"/>
    </row>
    <row r="722" spans="6:8" s="41" customFormat="1" ht="16.5" customHeight="1">
      <c r="F722" s="789"/>
      <c r="H722" s="786"/>
    </row>
    <row r="723" spans="6:8" s="41" customFormat="1" ht="16.5" customHeight="1">
      <c r="F723" s="789"/>
      <c r="H723" s="786"/>
    </row>
    <row r="724" spans="6:8" s="41" customFormat="1" ht="16.5" customHeight="1">
      <c r="F724" s="789"/>
      <c r="H724" s="786"/>
    </row>
    <row r="725" spans="6:8" s="41" customFormat="1" ht="16.5" customHeight="1">
      <c r="F725" s="789"/>
      <c r="H725" s="786"/>
    </row>
    <row r="726" spans="6:8" s="41" customFormat="1" ht="16.5" customHeight="1">
      <c r="F726" s="789"/>
      <c r="H726" s="786"/>
    </row>
    <row r="727" spans="6:8" s="41" customFormat="1" ht="16.5" customHeight="1">
      <c r="F727" s="789"/>
      <c r="H727" s="786"/>
    </row>
    <row r="728" spans="6:8" s="41" customFormat="1" ht="16.5" customHeight="1">
      <c r="F728" s="789"/>
      <c r="H728" s="786"/>
    </row>
    <row r="729" spans="6:8" s="41" customFormat="1" ht="16.5" customHeight="1">
      <c r="F729" s="789"/>
      <c r="H729" s="786"/>
    </row>
    <row r="730" spans="6:8" s="41" customFormat="1" ht="16.5" customHeight="1">
      <c r="F730" s="789"/>
      <c r="H730" s="786"/>
    </row>
    <row r="731" spans="6:8" s="41" customFormat="1" ht="16.5" customHeight="1">
      <c r="F731" s="789"/>
      <c r="H731" s="786"/>
    </row>
    <row r="732" spans="6:8" s="41" customFormat="1" ht="16.5" customHeight="1">
      <c r="F732" s="789"/>
      <c r="H732" s="786"/>
    </row>
    <row r="733" spans="6:8" s="41" customFormat="1" ht="16.5" customHeight="1">
      <c r="F733" s="789"/>
      <c r="H733" s="786"/>
    </row>
    <row r="734" spans="6:8" s="41" customFormat="1" ht="16.5" customHeight="1">
      <c r="F734" s="789"/>
      <c r="H734" s="786"/>
    </row>
    <row r="735" spans="6:8" s="41" customFormat="1" ht="16.5" customHeight="1">
      <c r="F735" s="789"/>
      <c r="H735" s="786"/>
    </row>
    <row r="736" spans="6:8" s="41" customFormat="1" ht="16.5" customHeight="1">
      <c r="F736" s="789"/>
      <c r="H736" s="786"/>
    </row>
    <row r="737" spans="6:8" s="41" customFormat="1" ht="16.5" customHeight="1">
      <c r="F737" s="789"/>
      <c r="H737" s="786"/>
    </row>
    <row r="738" spans="6:8" s="41" customFormat="1" ht="16.5" customHeight="1">
      <c r="F738" s="789"/>
      <c r="H738" s="786"/>
    </row>
    <row r="739" spans="6:8" s="41" customFormat="1" ht="16.5" customHeight="1">
      <c r="F739" s="789"/>
      <c r="H739" s="786"/>
    </row>
    <row r="740" spans="6:8" s="41" customFormat="1" ht="16.5" customHeight="1">
      <c r="F740" s="789"/>
      <c r="H740" s="786"/>
    </row>
    <row r="741" spans="6:8" s="41" customFormat="1" ht="16.5" customHeight="1">
      <c r="F741" s="789"/>
      <c r="H741" s="786"/>
    </row>
    <row r="742" spans="6:8" s="41" customFormat="1" ht="16.5" customHeight="1">
      <c r="F742" s="789"/>
      <c r="H742" s="786"/>
    </row>
    <row r="743" spans="6:8" s="41" customFormat="1" ht="16.5" customHeight="1">
      <c r="F743" s="789"/>
      <c r="H743" s="786"/>
    </row>
    <row r="744" spans="6:8" s="41" customFormat="1" ht="16.5" customHeight="1">
      <c r="F744" s="789"/>
      <c r="H744" s="786"/>
    </row>
    <row r="745" spans="6:8" s="41" customFormat="1" ht="16.5" customHeight="1">
      <c r="F745" s="789"/>
      <c r="H745" s="786"/>
    </row>
    <row r="746" spans="6:8" s="41" customFormat="1" ht="16.5" customHeight="1">
      <c r="F746" s="789"/>
      <c r="H746" s="786"/>
    </row>
    <row r="747" spans="6:8" s="41" customFormat="1" ht="16.5" customHeight="1">
      <c r="F747" s="789"/>
      <c r="H747" s="786"/>
    </row>
    <row r="748" spans="6:8" s="41" customFormat="1" ht="16.5" customHeight="1">
      <c r="F748" s="789"/>
      <c r="H748" s="786"/>
    </row>
    <row r="749" spans="6:8" s="41" customFormat="1" ht="16.5" customHeight="1">
      <c r="F749" s="789"/>
      <c r="H749" s="786"/>
    </row>
    <row r="750" spans="6:8" s="41" customFormat="1" ht="16.5" customHeight="1">
      <c r="F750" s="789"/>
      <c r="H750" s="786"/>
    </row>
    <row r="751" spans="6:8" s="41" customFormat="1" ht="16.5" customHeight="1">
      <c r="F751" s="789"/>
      <c r="H751" s="786"/>
    </row>
    <row r="752" spans="6:8" s="41" customFormat="1" ht="16.5" customHeight="1">
      <c r="F752" s="789"/>
      <c r="H752" s="786"/>
    </row>
    <row r="753" spans="6:8" s="41" customFormat="1" ht="16.5" customHeight="1">
      <c r="F753" s="789"/>
      <c r="H753" s="786"/>
    </row>
    <row r="754" spans="6:8" s="41" customFormat="1" ht="16.5" customHeight="1">
      <c r="F754" s="789"/>
      <c r="H754" s="786"/>
    </row>
    <row r="755" spans="6:8" s="41" customFormat="1" ht="16.5" customHeight="1">
      <c r="F755" s="789"/>
      <c r="H755" s="786"/>
    </row>
    <row r="756" spans="6:8" s="41" customFormat="1" ht="16.5" customHeight="1">
      <c r="F756" s="789"/>
      <c r="H756" s="786"/>
    </row>
    <row r="757" spans="6:8" s="41" customFormat="1" ht="16.5" customHeight="1">
      <c r="F757" s="789"/>
      <c r="H757" s="786"/>
    </row>
    <row r="758" spans="6:8" s="41" customFormat="1" ht="16.5" customHeight="1">
      <c r="F758" s="789"/>
      <c r="H758" s="786"/>
    </row>
    <row r="759" spans="6:8" s="41" customFormat="1" ht="16.5" customHeight="1">
      <c r="F759" s="789"/>
      <c r="H759" s="786"/>
    </row>
    <row r="760" spans="6:8" s="41" customFormat="1" ht="16.5" customHeight="1">
      <c r="F760" s="789"/>
      <c r="H760" s="786"/>
    </row>
    <row r="761" spans="6:8" s="41" customFormat="1" ht="16.5" customHeight="1">
      <c r="F761" s="789"/>
      <c r="H761" s="786"/>
    </row>
    <row r="762" spans="6:8" s="41" customFormat="1" ht="16.5" customHeight="1">
      <c r="F762" s="789"/>
      <c r="H762" s="786"/>
    </row>
    <row r="763" spans="6:8" s="41" customFormat="1" ht="16.5" customHeight="1">
      <c r="F763" s="789"/>
      <c r="H763" s="786"/>
    </row>
    <row r="764" spans="6:8" s="41" customFormat="1" ht="16.5" customHeight="1">
      <c r="F764" s="789"/>
      <c r="H764" s="786"/>
    </row>
    <row r="765" spans="6:8" s="41" customFormat="1" ht="16.5" customHeight="1">
      <c r="F765" s="789"/>
      <c r="H765" s="786"/>
    </row>
    <row r="766" spans="6:8" s="41" customFormat="1" ht="16.5" customHeight="1">
      <c r="F766" s="789"/>
      <c r="H766" s="786"/>
    </row>
    <row r="767" spans="6:8" s="41" customFormat="1" ht="16.5" customHeight="1">
      <c r="F767" s="789"/>
      <c r="H767" s="786"/>
    </row>
    <row r="768" spans="6:8" s="41" customFormat="1" ht="16.5" customHeight="1">
      <c r="F768" s="789"/>
      <c r="H768" s="786"/>
    </row>
    <row r="769" spans="6:8" s="41" customFormat="1" ht="16.5" customHeight="1">
      <c r="F769" s="789"/>
      <c r="H769" s="786"/>
    </row>
    <row r="770" spans="6:8" s="41" customFormat="1" ht="16.5" customHeight="1">
      <c r="F770" s="789"/>
      <c r="H770" s="786"/>
    </row>
    <row r="771" spans="6:8" s="41" customFormat="1" ht="16.5" customHeight="1">
      <c r="F771" s="789"/>
      <c r="H771" s="786"/>
    </row>
    <row r="772" spans="6:8" s="41" customFormat="1" ht="16.5" customHeight="1">
      <c r="F772" s="789"/>
      <c r="H772" s="786"/>
    </row>
    <row r="773" spans="6:8" s="41" customFormat="1" ht="16.5" customHeight="1">
      <c r="F773" s="789"/>
      <c r="H773" s="786"/>
    </row>
    <row r="774" spans="6:8" s="41" customFormat="1" ht="16.5" customHeight="1">
      <c r="F774" s="789"/>
      <c r="H774" s="786"/>
    </row>
    <row r="775" spans="6:8" s="41" customFormat="1" ht="16.5" customHeight="1">
      <c r="F775" s="789"/>
      <c r="H775" s="786"/>
    </row>
    <row r="776" spans="6:8" s="41" customFormat="1" ht="16.5" customHeight="1">
      <c r="F776" s="789"/>
      <c r="H776" s="786"/>
    </row>
    <row r="777" spans="6:8" s="41" customFormat="1" ht="16.5" customHeight="1">
      <c r="F777" s="789"/>
      <c r="H777" s="786"/>
    </row>
    <row r="778" spans="6:8" s="41" customFormat="1" ht="16.5" customHeight="1">
      <c r="F778" s="789"/>
      <c r="H778" s="786"/>
    </row>
    <row r="779" spans="6:8" s="41" customFormat="1" ht="16.5" customHeight="1">
      <c r="F779" s="789"/>
      <c r="H779" s="786"/>
    </row>
    <row r="780" spans="6:8" s="41" customFormat="1" ht="16.5" customHeight="1">
      <c r="F780" s="789"/>
      <c r="H780" s="786"/>
    </row>
    <row r="781" spans="6:8" s="41" customFormat="1" ht="16.5" customHeight="1">
      <c r="F781" s="789"/>
      <c r="H781" s="786"/>
    </row>
    <row r="782" spans="6:8" s="41" customFormat="1" ht="16.5" customHeight="1">
      <c r="F782" s="789"/>
      <c r="H782" s="786"/>
    </row>
    <row r="783" spans="6:8" s="41" customFormat="1" ht="16.5" customHeight="1">
      <c r="F783" s="789"/>
      <c r="H783" s="786"/>
    </row>
    <row r="784" spans="6:8" s="41" customFormat="1" ht="16.5" customHeight="1">
      <c r="F784" s="789"/>
      <c r="H784" s="786"/>
    </row>
    <row r="785" spans="6:8" s="41" customFormat="1" ht="16.5" customHeight="1">
      <c r="F785" s="789"/>
      <c r="H785" s="786"/>
    </row>
    <row r="786" spans="6:8" s="41" customFormat="1" ht="16.5" customHeight="1">
      <c r="F786" s="789"/>
      <c r="H786" s="786"/>
    </row>
    <row r="787" spans="6:8" s="41" customFormat="1" ht="16.5" customHeight="1">
      <c r="F787" s="789"/>
      <c r="H787" s="786"/>
    </row>
    <row r="788" spans="6:8" s="41" customFormat="1" ht="16.5" customHeight="1">
      <c r="F788" s="789"/>
      <c r="H788" s="786"/>
    </row>
    <row r="789" spans="6:8" s="41" customFormat="1" ht="16.5" customHeight="1">
      <c r="F789" s="789"/>
      <c r="H789" s="786"/>
    </row>
    <row r="790" spans="6:8" s="41" customFormat="1" ht="16.5" customHeight="1">
      <c r="F790" s="789"/>
      <c r="H790" s="786"/>
    </row>
    <row r="791" spans="6:8" s="41" customFormat="1" ht="16.5" customHeight="1">
      <c r="F791" s="789"/>
      <c r="H791" s="786"/>
    </row>
    <row r="792" spans="6:8" s="41" customFormat="1" ht="16.5" customHeight="1">
      <c r="F792" s="789"/>
      <c r="H792" s="786"/>
    </row>
    <row r="793" spans="6:8" s="41" customFormat="1" ht="16.5" customHeight="1">
      <c r="F793" s="789"/>
      <c r="H793" s="786"/>
    </row>
    <row r="794" spans="6:8" s="41" customFormat="1" ht="16.5" customHeight="1">
      <c r="F794" s="789"/>
      <c r="H794" s="786"/>
    </row>
    <row r="795" spans="6:8" s="41" customFormat="1" ht="16.5" customHeight="1">
      <c r="F795" s="789"/>
      <c r="H795" s="786"/>
    </row>
    <row r="796" spans="6:8" s="41" customFormat="1" ht="16.5" customHeight="1">
      <c r="F796" s="789"/>
      <c r="H796" s="786"/>
    </row>
    <row r="797" spans="6:8" s="41" customFormat="1" ht="16.5" customHeight="1">
      <c r="F797" s="789"/>
      <c r="H797" s="786"/>
    </row>
    <row r="798" spans="6:8" s="41" customFormat="1" ht="16.5" customHeight="1">
      <c r="F798" s="789"/>
      <c r="H798" s="786"/>
    </row>
    <row r="799" spans="6:8" s="41" customFormat="1" ht="16.5" customHeight="1">
      <c r="F799" s="789"/>
      <c r="H799" s="786"/>
    </row>
    <row r="800" spans="6:8" s="41" customFormat="1" ht="16.5" customHeight="1">
      <c r="F800" s="789"/>
      <c r="H800" s="786"/>
    </row>
    <row r="801" spans="6:8" s="41" customFormat="1" ht="16.5" customHeight="1">
      <c r="F801" s="789"/>
      <c r="H801" s="786"/>
    </row>
    <row r="802" spans="6:8" s="41" customFormat="1" ht="16.5" customHeight="1">
      <c r="F802" s="789"/>
      <c r="H802" s="786"/>
    </row>
    <row r="803" spans="6:8" s="41" customFormat="1" ht="16.5" customHeight="1">
      <c r="F803" s="789"/>
      <c r="H803" s="786"/>
    </row>
    <row r="804" spans="6:8" s="41" customFormat="1" ht="16.5" customHeight="1">
      <c r="F804" s="789"/>
      <c r="H804" s="786"/>
    </row>
    <row r="805" spans="6:8" s="41" customFormat="1" ht="16.5" customHeight="1">
      <c r="F805" s="789"/>
      <c r="H805" s="786"/>
    </row>
    <row r="806" spans="6:8" s="41" customFormat="1" ht="16.5" customHeight="1">
      <c r="F806" s="789"/>
      <c r="H806" s="786"/>
    </row>
    <row r="807" spans="6:8" s="41" customFormat="1" ht="16.5" customHeight="1">
      <c r="F807" s="789"/>
      <c r="H807" s="786"/>
    </row>
    <row r="808" spans="6:8" s="41" customFormat="1" ht="16.5" customHeight="1">
      <c r="F808" s="789"/>
      <c r="H808" s="786"/>
    </row>
    <row r="809" spans="6:8" s="41" customFormat="1" ht="16.5" customHeight="1">
      <c r="F809" s="789"/>
      <c r="H809" s="786"/>
    </row>
    <row r="810" spans="6:8" s="41" customFormat="1" ht="16.5" customHeight="1">
      <c r="F810" s="789"/>
      <c r="H810" s="786"/>
    </row>
    <row r="811" spans="6:8" s="41" customFormat="1" ht="16.5" customHeight="1">
      <c r="F811" s="789"/>
      <c r="H811" s="786"/>
    </row>
    <row r="812" spans="6:8" s="41" customFormat="1" ht="16.5" customHeight="1">
      <c r="F812" s="789"/>
      <c r="H812" s="786"/>
    </row>
    <row r="813" spans="6:8" s="41" customFormat="1" ht="16.5" customHeight="1">
      <c r="F813" s="789"/>
      <c r="H813" s="786"/>
    </row>
    <row r="814" spans="6:8" s="41" customFormat="1" ht="16.5" customHeight="1">
      <c r="F814" s="789"/>
      <c r="H814" s="786"/>
    </row>
    <row r="815" spans="6:8" s="41" customFormat="1" ht="16.5" customHeight="1">
      <c r="F815" s="789"/>
      <c r="H815" s="786"/>
    </row>
    <row r="816" spans="6:8" s="41" customFormat="1" ht="16.5" customHeight="1">
      <c r="F816" s="789"/>
      <c r="H816" s="786"/>
    </row>
    <row r="817" spans="6:8" s="41" customFormat="1" ht="16.5" customHeight="1">
      <c r="F817" s="789"/>
      <c r="H817" s="786"/>
    </row>
    <row r="818" spans="6:8" s="41" customFormat="1" ht="16.5" customHeight="1">
      <c r="F818" s="789"/>
      <c r="H818" s="786"/>
    </row>
    <row r="819" spans="6:8" s="41" customFormat="1" ht="16.5" customHeight="1">
      <c r="F819" s="789"/>
      <c r="H819" s="786"/>
    </row>
    <row r="820" spans="6:8" s="41" customFormat="1" ht="16.5" customHeight="1">
      <c r="F820" s="789"/>
      <c r="H820" s="786"/>
    </row>
    <row r="821" spans="6:8" s="41" customFormat="1" ht="16.5" customHeight="1">
      <c r="F821" s="789"/>
      <c r="H821" s="786"/>
    </row>
    <row r="822" spans="6:8" s="41" customFormat="1" ht="16.5" customHeight="1">
      <c r="F822" s="789"/>
      <c r="H822" s="786"/>
    </row>
    <row r="823" spans="6:8" s="41" customFormat="1" ht="16.5" customHeight="1">
      <c r="F823" s="789"/>
      <c r="H823" s="786"/>
    </row>
    <row r="824" spans="6:8" s="41" customFormat="1" ht="16.5" customHeight="1">
      <c r="F824" s="789"/>
      <c r="H824" s="786"/>
    </row>
    <row r="825" spans="6:8" s="41" customFormat="1" ht="16.5" customHeight="1">
      <c r="F825" s="789"/>
      <c r="H825" s="786"/>
    </row>
    <row r="826" spans="6:8" s="41" customFormat="1" ht="16.5" customHeight="1">
      <c r="F826" s="789"/>
      <c r="H826" s="786"/>
    </row>
    <row r="827" spans="6:8" s="41" customFormat="1" ht="16.5" customHeight="1">
      <c r="F827" s="789"/>
      <c r="H827" s="786"/>
    </row>
    <row r="828" spans="6:8" s="41" customFormat="1" ht="16.5" customHeight="1">
      <c r="F828" s="789"/>
      <c r="H828" s="786"/>
    </row>
    <row r="829" spans="6:8" s="41" customFormat="1" ht="16.5" customHeight="1">
      <c r="F829" s="789"/>
      <c r="H829" s="786"/>
    </row>
    <row r="830" spans="6:8" s="41" customFormat="1" ht="16.5" customHeight="1">
      <c r="F830" s="789"/>
      <c r="H830" s="786"/>
    </row>
    <row r="831" spans="6:8" s="41" customFormat="1" ht="16.5" customHeight="1">
      <c r="F831" s="789"/>
      <c r="H831" s="786"/>
    </row>
    <row r="832" spans="6:8" s="41" customFormat="1" ht="16.5" customHeight="1">
      <c r="F832" s="789"/>
      <c r="H832" s="786"/>
    </row>
    <row r="833" spans="6:8" s="41" customFormat="1" ht="16.5" customHeight="1">
      <c r="F833" s="789"/>
      <c r="H833" s="786"/>
    </row>
    <row r="834" spans="6:8" s="41" customFormat="1" ht="16.5" customHeight="1">
      <c r="F834" s="789"/>
      <c r="H834" s="786"/>
    </row>
    <row r="835" spans="6:8" s="41" customFormat="1" ht="16.5" customHeight="1">
      <c r="F835" s="789"/>
      <c r="H835" s="786"/>
    </row>
    <row r="836" spans="6:8" s="41" customFormat="1" ht="16.5" customHeight="1">
      <c r="F836" s="789"/>
      <c r="H836" s="786"/>
    </row>
    <row r="837" spans="6:8" s="41" customFormat="1" ht="16.5" customHeight="1">
      <c r="F837" s="789"/>
      <c r="H837" s="786"/>
    </row>
    <row r="838" spans="6:8" s="41" customFormat="1" ht="16.5" customHeight="1">
      <c r="F838" s="789"/>
      <c r="H838" s="786"/>
    </row>
    <row r="839" spans="6:8" s="41" customFormat="1" ht="16.5" customHeight="1">
      <c r="F839" s="789"/>
      <c r="H839" s="786"/>
    </row>
    <row r="840" spans="6:8" s="41" customFormat="1" ht="16.5" customHeight="1">
      <c r="F840" s="789"/>
      <c r="H840" s="786"/>
    </row>
    <row r="841" spans="6:8" s="41" customFormat="1" ht="16.5" customHeight="1">
      <c r="F841" s="789"/>
      <c r="H841" s="786"/>
    </row>
    <row r="842" spans="6:8" s="41" customFormat="1" ht="16.5" customHeight="1">
      <c r="F842" s="789"/>
      <c r="H842" s="786"/>
    </row>
    <row r="843" spans="6:8" s="41" customFormat="1" ht="16.5" customHeight="1">
      <c r="F843" s="789"/>
      <c r="H843" s="786"/>
    </row>
    <row r="844" spans="6:8" s="41" customFormat="1" ht="16.5" customHeight="1">
      <c r="F844" s="789"/>
      <c r="H844" s="786"/>
    </row>
    <row r="845" spans="6:8" s="41" customFormat="1" ht="16.5" customHeight="1">
      <c r="F845" s="789"/>
      <c r="H845" s="786"/>
    </row>
    <row r="846" spans="6:8" s="41" customFormat="1" ht="16.5" customHeight="1">
      <c r="F846" s="789"/>
      <c r="H846" s="786"/>
    </row>
    <row r="847" spans="6:8" s="41" customFormat="1" ht="16.5" customHeight="1">
      <c r="F847" s="789"/>
      <c r="H847" s="786"/>
    </row>
    <row r="848" spans="6:8" s="41" customFormat="1" ht="16.5" customHeight="1">
      <c r="F848" s="789"/>
      <c r="H848" s="786"/>
    </row>
    <row r="849" spans="6:8" s="41" customFormat="1" ht="16.5" customHeight="1">
      <c r="F849" s="789"/>
      <c r="H849" s="786"/>
    </row>
    <row r="850" spans="6:8" s="41" customFormat="1" ht="16.5" customHeight="1">
      <c r="F850" s="789"/>
      <c r="H850" s="786"/>
    </row>
    <row r="851" spans="6:8" s="41" customFormat="1" ht="16.5" customHeight="1">
      <c r="F851" s="789"/>
      <c r="H851" s="786"/>
    </row>
    <row r="852" spans="6:8" s="41" customFormat="1" ht="16.5" customHeight="1">
      <c r="F852" s="789"/>
      <c r="H852" s="786"/>
    </row>
    <row r="853" spans="6:8" s="41" customFormat="1" ht="16.5" customHeight="1">
      <c r="F853" s="789"/>
      <c r="H853" s="786"/>
    </row>
    <row r="854" spans="6:8" s="41" customFormat="1" ht="16.5" customHeight="1">
      <c r="F854" s="789"/>
      <c r="H854" s="786"/>
    </row>
    <row r="855" spans="6:8" s="41" customFormat="1" ht="16.5" customHeight="1">
      <c r="F855" s="789"/>
      <c r="H855" s="786"/>
    </row>
    <row r="856" spans="6:8" s="41" customFormat="1" ht="16.5" customHeight="1">
      <c r="F856" s="789"/>
      <c r="H856" s="786"/>
    </row>
    <row r="857" spans="6:8" s="41" customFormat="1" ht="16.5" customHeight="1">
      <c r="F857" s="789"/>
      <c r="H857" s="786"/>
    </row>
    <row r="858" spans="6:8" s="41" customFormat="1" ht="16.5" customHeight="1">
      <c r="F858" s="789"/>
      <c r="H858" s="786"/>
    </row>
    <row r="859" spans="6:8" s="41" customFormat="1" ht="16.5" customHeight="1">
      <c r="F859" s="789"/>
      <c r="H859" s="786"/>
    </row>
    <row r="860" spans="6:8" s="41" customFormat="1" ht="16.5" customHeight="1">
      <c r="F860" s="789"/>
      <c r="H860" s="786"/>
    </row>
    <row r="861" spans="6:8" s="41" customFormat="1" ht="16.5" customHeight="1">
      <c r="F861" s="789"/>
      <c r="H861" s="786"/>
    </row>
    <row r="862" spans="6:8" s="41" customFormat="1" ht="16.5" customHeight="1">
      <c r="F862" s="789"/>
      <c r="H862" s="786"/>
    </row>
    <row r="863" spans="6:8" s="41" customFormat="1" ht="16.5" customHeight="1">
      <c r="F863" s="789"/>
      <c r="H863" s="786"/>
    </row>
    <row r="864" spans="6:8" s="41" customFormat="1" ht="16.5" customHeight="1">
      <c r="F864" s="789"/>
      <c r="H864" s="786"/>
    </row>
    <row r="865" spans="6:8" s="41" customFormat="1" ht="16.5" customHeight="1">
      <c r="F865" s="789"/>
      <c r="H865" s="786"/>
    </row>
    <row r="866" spans="6:8" s="41" customFormat="1" ht="16.5" customHeight="1">
      <c r="F866" s="789"/>
      <c r="H866" s="786"/>
    </row>
    <row r="867" spans="6:8" s="41" customFormat="1" ht="16.5" customHeight="1">
      <c r="F867" s="789"/>
      <c r="H867" s="786"/>
    </row>
    <row r="868" spans="6:8" s="41" customFormat="1" ht="16.5" customHeight="1">
      <c r="F868" s="789"/>
      <c r="H868" s="786"/>
    </row>
    <row r="869" spans="6:8" s="41" customFormat="1" ht="16.5" customHeight="1">
      <c r="F869" s="789"/>
      <c r="H869" s="786"/>
    </row>
    <row r="870" spans="6:8" s="41" customFormat="1" ht="16.5" customHeight="1">
      <c r="F870" s="789"/>
      <c r="H870" s="786"/>
    </row>
    <row r="871" spans="6:8" s="41" customFormat="1" ht="16.5" customHeight="1">
      <c r="F871" s="789"/>
      <c r="H871" s="786"/>
    </row>
    <row r="872" spans="6:8" s="41" customFormat="1" ht="16.5" customHeight="1">
      <c r="F872" s="789"/>
      <c r="H872" s="786"/>
    </row>
    <row r="873" spans="6:8" s="41" customFormat="1" ht="16.5" customHeight="1">
      <c r="F873" s="789"/>
      <c r="H873" s="786"/>
    </row>
    <row r="874" spans="6:8" s="41" customFormat="1" ht="16.5" customHeight="1">
      <c r="F874" s="789"/>
      <c r="H874" s="786"/>
    </row>
    <row r="875" spans="6:8" s="41" customFormat="1" ht="16.5" customHeight="1">
      <c r="F875" s="789"/>
      <c r="H875" s="786"/>
    </row>
    <row r="876" spans="6:8" s="41" customFormat="1" ht="16.5" customHeight="1">
      <c r="F876" s="789"/>
      <c r="H876" s="786"/>
    </row>
    <row r="877" spans="6:8" s="41" customFormat="1" ht="16.5" customHeight="1">
      <c r="F877" s="789"/>
      <c r="H877" s="786"/>
    </row>
    <row r="878" spans="6:8" s="41" customFormat="1" ht="16.5" customHeight="1">
      <c r="F878" s="789"/>
      <c r="H878" s="786"/>
    </row>
    <row r="879" spans="6:8" s="41" customFormat="1" ht="16.5" customHeight="1">
      <c r="F879" s="789"/>
      <c r="H879" s="786"/>
    </row>
    <row r="880" spans="6:8" s="41" customFormat="1" ht="16.5" customHeight="1">
      <c r="F880" s="789"/>
      <c r="H880" s="786"/>
    </row>
    <row r="881" spans="6:8" s="41" customFormat="1" ht="16.5" customHeight="1">
      <c r="F881" s="789"/>
      <c r="H881" s="786"/>
    </row>
    <row r="882" spans="6:8" s="41" customFormat="1" ht="16.5" customHeight="1">
      <c r="F882" s="789"/>
      <c r="H882" s="786"/>
    </row>
    <row r="883" spans="6:8" s="41" customFormat="1" ht="16.5" customHeight="1">
      <c r="F883" s="789"/>
      <c r="H883" s="786"/>
    </row>
    <row r="884" spans="6:8" s="41" customFormat="1" ht="16.5" customHeight="1">
      <c r="F884" s="789"/>
      <c r="H884" s="786"/>
    </row>
    <row r="885" spans="6:8" s="41" customFormat="1" ht="16.5" customHeight="1">
      <c r="F885" s="789"/>
      <c r="H885" s="786"/>
    </row>
    <row r="886" spans="6:8" s="41" customFormat="1" ht="16.5" customHeight="1">
      <c r="F886" s="789"/>
      <c r="H886" s="786"/>
    </row>
    <row r="887" spans="6:8" s="41" customFormat="1" ht="16.5" customHeight="1">
      <c r="F887" s="789"/>
      <c r="H887" s="786"/>
    </row>
    <row r="888" spans="6:8" s="41" customFormat="1" ht="16.5" customHeight="1">
      <c r="F888" s="789"/>
      <c r="H888" s="786"/>
    </row>
    <row r="889" spans="6:8" s="41" customFormat="1" ht="16.5" customHeight="1">
      <c r="F889" s="789"/>
      <c r="H889" s="786"/>
    </row>
    <row r="890" spans="6:8" s="41" customFormat="1" ht="16.5" customHeight="1">
      <c r="F890" s="789"/>
      <c r="H890" s="786"/>
    </row>
    <row r="891" spans="6:8" s="41" customFormat="1" ht="16.5" customHeight="1">
      <c r="F891" s="789"/>
      <c r="H891" s="786"/>
    </row>
    <row r="892" spans="6:8" s="41" customFormat="1" ht="16.5" customHeight="1">
      <c r="F892" s="789"/>
      <c r="H892" s="786"/>
    </row>
    <row r="893" spans="6:8" s="41" customFormat="1" ht="16.5" customHeight="1">
      <c r="F893" s="789"/>
      <c r="H893" s="786"/>
    </row>
    <row r="894" spans="6:8" s="41" customFormat="1" ht="16.5" customHeight="1">
      <c r="F894" s="789"/>
      <c r="H894" s="786"/>
    </row>
    <row r="895" spans="6:8" s="41" customFormat="1" ht="16.5" customHeight="1">
      <c r="F895" s="789"/>
      <c r="H895" s="786"/>
    </row>
    <row r="896" spans="6:8" s="41" customFormat="1" ht="16.5" customHeight="1">
      <c r="F896" s="789"/>
      <c r="H896" s="786"/>
    </row>
    <row r="897" spans="6:8" s="41" customFormat="1" ht="16.5" customHeight="1">
      <c r="F897" s="789"/>
      <c r="H897" s="786"/>
    </row>
    <row r="898" spans="6:8" s="41" customFormat="1" ht="16.5" customHeight="1">
      <c r="F898" s="789"/>
      <c r="H898" s="786"/>
    </row>
    <row r="899" spans="6:8" s="41" customFormat="1" ht="16.5" customHeight="1">
      <c r="F899" s="789"/>
      <c r="H899" s="786"/>
    </row>
    <row r="900" spans="6:8" s="41" customFormat="1" ht="16.5" customHeight="1">
      <c r="F900" s="789"/>
      <c r="H900" s="786"/>
    </row>
    <row r="901" spans="6:8" s="41" customFormat="1" ht="16.5" customHeight="1">
      <c r="F901" s="789"/>
      <c r="H901" s="786"/>
    </row>
    <row r="902" spans="6:8" s="41" customFormat="1" ht="16.5" customHeight="1">
      <c r="F902" s="789"/>
      <c r="H902" s="786"/>
    </row>
    <row r="903" spans="6:8" s="41" customFormat="1" ht="16.5" customHeight="1">
      <c r="F903" s="789"/>
      <c r="H903" s="786"/>
    </row>
    <row r="904" spans="6:8" s="41" customFormat="1" ht="16.5" customHeight="1">
      <c r="F904" s="789"/>
      <c r="H904" s="786"/>
    </row>
    <row r="905" spans="6:8" s="41" customFormat="1" ht="16.5" customHeight="1">
      <c r="F905" s="789"/>
      <c r="H905" s="786"/>
    </row>
    <row r="906" spans="6:8" s="41" customFormat="1" ht="16.5" customHeight="1">
      <c r="F906" s="789"/>
      <c r="H906" s="786"/>
    </row>
    <row r="907" spans="6:8" s="41" customFormat="1" ht="16.5" customHeight="1">
      <c r="F907" s="789"/>
      <c r="H907" s="786"/>
    </row>
    <row r="908" spans="6:8" s="41" customFormat="1" ht="16.5" customHeight="1">
      <c r="F908" s="789"/>
      <c r="H908" s="786"/>
    </row>
    <row r="909" spans="6:8" s="41" customFormat="1" ht="16.5" customHeight="1">
      <c r="F909" s="789"/>
      <c r="H909" s="786"/>
    </row>
    <row r="910" spans="6:8" s="41" customFormat="1" ht="16.5" customHeight="1">
      <c r="F910" s="789"/>
      <c r="H910" s="786"/>
    </row>
    <row r="911" spans="6:8" s="41" customFormat="1" ht="16.5" customHeight="1">
      <c r="F911" s="789"/>
      <c r="H911" s="786"/>
    </row>
    <row r="912" spans="6:8" s="41" customFormat="1" ht="16.5" customHeight="1">
      <c r="F912" s="789"/>
      <c r="H912" s="786"/>
    </row>
    <row r="913" spans="6:8" s="41" customFormat="1" ht="16.5" customHeight="1">
      <c r="F913" s="789"/>
      <c r="H913" s="786"/>
    </row>
    <row r="914" spans="6:8" s="41" customFormat="1" ht="16.5" customHeight="1">
      <c r="F914" s="789"/>
      <c r="H914" s="786"/>
    </row>
    <row r="915" spans="6:8" s="41" customFormat="1" ht="16.5" customHeight="1">
      <c r="F915" s="789"/>
      <c r="H915" s="786"/>
    </row>
    <row r="916" spans="6:8" s="41" customFormat="1" ht="16.5" customHeight="1">
      <c r="F916" s="789"/>
      <c r="H916" s="786"/>
    </row>
    <row r="917" spans="6:8" s="41" customFormat="1" ht="16.5" customHeight="1">
      <c r="F917" s="789"/>
      <c r="H917" s="786"/>
    </row>
    <row r="918" spans="6:8" s="41" customFormat="1" ht="16.5" customHeight="1">
      <c r="F918" s="789"/>
      <c r="H918" s="786"/>
    </row>
    <row r="919" spans="6:8" s="41" customFormat="1" ht="16.5" customHeight="1">
      <c r="F919" s="789"/>
      <c r="H919" s="786"/>
    </row>
    <row r="920" spans="6:8" s="41" customFormat="1" ht="16.5" customHeight="1">
      <c r="F920" s="789"/>
      <c r="H920" s="786"/>
    </row>
    <row r="921" spans="6:8" s="41" customFormat="1" ht="16.5" customHeight="1">
      <c r="F921" s="789"/>
      <c r="H921" s="786"/>
    </row>
    <row r="922" spans="6:8" s="41" customFormat="1" ht="16.5" customHeight="1">
      <c r="F922" s="789"/>
      <c r="H922" s="786"/>
    </row>
    <row r="923" spans="6:8" s="41" customFormat="1" ht="16.5" customHeight="1">
      <c r="F923" s="789"/>
      <c r="H923" s="786"/>
    </row>
    <row r="924" spans="6:8" s="41" customFormat="1" ht="16.5" customHeight="1">
      <c r="F924" s="789"/>
      <c r="H924" s="786"/>
    </row>
    <row r="925" spans="6:8" s="41" customFormat="1" ht="16.5" customHeight="1">
      <c r="F925" s="789"/>
      <c r="H925" s="786"/>
    </row>
    <row r="926" spans="6:8" s="41" customFormat="1" ht="16.5" customHeight="1">
      <c r="F926" s="789"/>
      <c r="H926" s="786"/>
    </row>
    <row r="927" spans="6:8" s="41" customFormat="1" ht="16.5" customHeight="1">
      <c r="F927" s="789"/>
      <c r="H927" s="786"/>
    </row>
    <row r="928" spans="6:8" s="41" customFormat="1" ht="16.5" customHeight="1">
      <c r="F928" s="789"/>
      <c r="H928" s="786"/>
    </row>
    <row r="929" spans="6:8" s="41" customFormat="1" ht="16.5" customHeight="1">
      <c r="F929" s="789"/>
      <c r="H929" s="786"/>
    </row>
    <row r="930" spans="6:8" s="41" customFormat="1" ht="16.5" customHeight="1">
      <c r="F930" s="789"/>
      <c r="H930" s="786"/>
    </row>
    <row r="931" spans="6:8" s="41" customFormat="1" ht="16.5" customHeight="1">
      <c r="F931" s="789"/>
      <c r="H931" s="786"/>
    </row>
    <row r="932" spans="6:8" s="41" customFormat="1" ht="16.5" customHeight="1">
      <c r="F932" s="789"/>
      <c r="H932" s="786"/>
    </row>
    <row r="933" spans="6:8" s="41" customFormat="1" ht="16.5" customHeight="1">
      <c r="F933" s="789"/>
      <c r="H933" s="786"/>
    </row>
    <row r="934" spans="6:8" s="41" customFormat="1" ht="16.5" customHeight="1">
      <c r="F934" s="789"/>
      <c r="H934" s="786"/>
    </row>
    <row r="935" spans="6:8" s="41" customFormat="1" ht="16.5" customHeight="1">
      <c r="F935" s="789"/>
      <c r="H935" s="786"/>
    </row>
    <row r="936" spans="6:8" s="41" customFormat="1" ht="16.5" customHeight="1">
      <c r="F936" s="789"/>
      <c r="H936" s="786"/>
    </row>
    <row r="937" spans="6:8" s="41" customFormat="1" ht="16.5" customHeight="1">
      <c r="F937" s="789"/>
      <c r="H937" s="786"/>
    </row>
    <row r="938" spans="6:8" s="41" customFormat="1" ht="16.5" customHeight="1">
      <c r="F938" s="789"/>
      <c r="H938" s="786"/>
    </row>
    <row r="939" spans="6:8" s="41" customFormat="1" ht="16.5" customHeight="1">
      <c r="F939" s="789"/>
      <c r="H939" s="786"/>
    </row>
    <row r="940" spans="6:8" s="41" customFormat="1" ht="16.5" customHeight="1">
      <c r="F940" s="789"/>
      <c r="H940" s="786"/>
    </row>
    <row r="941" spans="6:8" s="41" customFormat="1" ht="16.5" customHeight="1">
      <c r="F941" s="789"/>
      <c r="H941" s="786"/>
    </row>
    <row r="942" spans="6:8" s="41" customFormat="1" ht="16.5" customHeight="1">
      <c r="F942" s="789"/>
      <c r="H942" s="786"/>
    </row>
    <row r="943" spans="6:8" s="41" customFormat="1" ht="16.5" customHeight="1">
      <c r="F943" s="789"/>
      <c r="H943" s="786"/>
    </row>
    <row r="944" spans="6:8" s="41" customFormat="1" ht="16.5" customHeight="1">
      <c r="F944" s="789"/>
      <c r="H944" s="786"/>
    </row>
    <row r="945" spans="6:8" s="41" customFormat="1" ht="16.5" customHeight="1">
      <c r="F945" s="789"/>
      <c r="H945" s="786"/>
    </row>
    <row r="946" spans="6:8" s="41" customFormat="1" ht="16.5" customHeight="1">
      <c r="F946" s="789"/>
      <c r="H946" s="786"/>
    </row>
    <row r="947" spans="6:8" s="41" customFormat="1" ht="16.5" customHeight="1">
      <c r="F947" s="789"/>
      <c r="H947" s="786"/>
    </row>
    <row r="948" spans="6:8" s="41" customFormat="1" ht="16.5" customHeight="1">
      <c r="F948" s="789"/>
      <c r="H948" s="786"/>
    </row>
    <row r="949" spans="6:8" s="41" customFormat="1" ht="16.5" customHeight="1">
      <c r="F949" s="789"/>
      <c r="H949" s="786"/>
    </row>
    <row r="950" spans="6:8" s="41" customFormat="1" ht="16.5" customHeight="1">
      <c r="F950" s="789"/>
      <c r="H950" s="786"/>
    </row>
    <row r="951" spans="6:8" s="41" customFormat="1" ht="16.5" customHeight="1">
      <c r="F951" s="789"/>
      <c r="H951" s="786"/>
    </row>
    <row r="952" spans="6:8" s="41" customFormat="1" ht="16.5" customHeight="1">
      <c r="F952" s="789"/>
      <c r="H952" s="786"/>
    </row>
    <row r="953" spans="6:8" s="41" customFormat="1" ht="16.5" customHeight="1">
      <c r="F953" s="789"/>
      <c r="H953" s="786"/>
    </row>
    <row r="954" spans="6:8" s="41" customFormat="1" ht="16.5" customHeight="1">
      <c r="F954" s="789"/>
      <c r="H954" s="786"/>
    </row>
    <row r="955" spans="6:8" s="41" customFormat="1" ht="16.5" customHeight="1">
      <c r="F955" s="789"/>
      <c r="H955" s="786"/>
    </row>
    <row r="956" spans="6:8" s="41" customFormat="1" ht="16.5" customHeight="1">
      <c r="F956" s="789"/>
      <c r="H956" s="786"/>
    </row>
    <row r="957" spans="6:8" s="41" customFormat="1" ht="16.5" customHeight="1">
      <c r="F957" s="789"/>
      <c r="H957" s="786"/>
    </row>
    <row r="958" spans="6:8" s="41" customFormat="1" ht="16.5" customHeight="1">
      <c r="F958" s="789"/>
      <c r="H958" s="786"/>
    </row>
    <row r="959" spans="6:8" s="41" customFormat="1" ht="16.5" customHeight="1">
      <c r="F959" s="789"/>
      <c r="H959" s="786"/>
    </row>
    <row r="960" spans="6:8" s="41" customFormat="1" ht="16.5" customHeight="1">
      <c r="F960" s="789"/>
      <c r="H960" s="786"/>
    </row>
    <row r="961" spans="6:8" s="41" customFormat="1" ht="16.5" customHeight="1">
      <c r="F961" s="789"/>
      <c r="H961" s="786"/>
    </row>
    <row r="962" spans="6:8" s="41" customFormat="1" ht="16.5" customHeight="1">
      <c r="F962" s="789"/>
      <c r="H962" s="786"/>
    </row>
    <row r="963" spans="6:8" s="41" customFormat="1" ht="16.5" customHeight="1">
      <c r="F963" s="789"/>
      <c r="H963" s="786"/>
    </row>
    <row r="964" spans="6:8" s="41" customFormat="1" ht="16.5" customHeight="1">
      <c r="F964" s="789"/>
      <c r="H964" s="786"/>
    </row>
    <row r="965" spans="6:8" s="41" customFormat="1" ht="16.5" customHeight="1">
      <c r="F965" s="789"/>
      <c r="H965" s="786"/>
    </row>
    <row r="966" spans="6:8" s="41" customFormat="1" ht="16.5" customHeight="1">
      <c r="F966" s="789"/>
      <c r="H966" s="786"/>
    </row>
    <row r="967" spans="6:8" s="41" customFormat="1" ht="16.5" customHeight="1">
      <c r="F967" s="789"/>
      <c r="H967" s="786"/>
    </row>
    <row r="968" spans="6:8" s="41" customFormat="1" ht="16.5" customHeight="1">
      <c r="F968" s="789"/>
      <c r="H968" s="786"/>
    </row>
    <row r="969" spans="6:8" s="41" customFormat="1" ht="16.5" customHeight="1">
      <c r="F969" s="789"/>
      <c r="H969" s="786"/>
    </row>
    <row r="970" spans="6:8" s="41" customFormat="1" ht="16.5" customHeight="1">
      <c r="F970" s="789"/>
      <c r="H970" s="786"/>
    </row>
    <row r="971" spans="6:8" s="41" customFormat="1" ht="16.5" customHeight="1">
      <c r="F971" s="789"/>
      <c r="H971" s="786"/>
    </row>
    <row r="972" spans="6:8" s="41" customFormat="1" ht="16.5" customHeight="1">
      <c r="F972" s="789"/>
      <c r="H972" s="786"/>
    </row>
    <row r="973" spans="6:8" s="41" customFormat="1" ht="16.5" customHeight="1">
      <c r="F973" s="789"/>
      <c r="H973" s="786"/>
    </row>
    <row r="974" spans="6:8" s="41" customFormat="1" ht="16.5" customHeight="1">
      <c r="F974" s="789"/>
      <c r="H974" s="786"/>
    </row>
    <row r="975" spans="6:8" s="41" customFormat="1" ht="16.5" customHeight="1">
      <c r="F975" s="789"/>
      <c r="H975" s="786"/>
    </row>
    <row r="976" spans="6:8" s="41" customFormat="1" ht="16.5" customHeight="1">
      <c r="F976" s="789"/>
      <c r="H976" s="786"/>
    </row>
    <row r="977" spans="6:8" s="41" customFormat="1" ht="16.5" customHeight="1">
      <c r="F977" s="789"/>
      <c r="H977" s="786"/>
    </row>
    <row r="978" spans="6:8" s="41" customFormat="1" ht="16.5" customHeight="1">
      <c r="F978" s="789"/>
      <c r="H978" s="786"/>
    </row>
    <row r="979" spans="6:8" s="41" customFormat="1" ht="16.5" customHeight="1">
      <c r="F979" s="789"/>
      <c r="H979" s="786"/>
    </row>
    <row r="980" spans="6:8" s="41" customFormat="1" ht="16.5" customHeight="1">
      <c r="F980" s="789"/>
      <c r="H980" s="786"/>
    </row>
    <row r="981" spans="6:8" s="41" customFormat="1" ht="16.5" customHeight="1">
      <c r="F981" s="789"/>
      <c r="H981" s="786"/>
    </row>
    <row r="982" spans="6:8" s="41" customFormat="1" ht="16.5" customHeight="1">
      <c r="F982" s="789"/>
      <c r="H982" s="786"/>
    </row>
    <row r="983" spans="6:8" s="41" customFormat="1" ht="16.5" customHeight="1">
      <c r="F983" s="789"/>
      <c r="H983" s="786"/>
    </row>
    <row r="984" spans="6:8" s="41" customFormat="1" ht="16.5" customHeight="1">
      <c r="F984" s="789"/>
      <c r="H984" s="786"/>
    </row>
    <row r="985" spans="6:8" s="41" customFormat="1" ht="16.5" customHeight="1">
      <c r="F985" s="789"/>
      <c r="H985" s="786"/>
    </row>
    <row r="986" spans="6:8" s="41" customFormat="1" ht="16.5" customHeight="1">
      <c r="F986" s="789"/>
      <c r="H986" s="786"/>
    </row>
    <row r="987" spans="6:8" s="41" customFormat="1" ht="16.5" customHeight="1">
      <c r="F987" s="789"/>
      <c r="H987" s="786"/>
    </row>
    <row r="988" spans="6:8" s="41" customFormat="1" ht="16.5" customHeight="1">
      <c r="F988" s="789"/>
      <c r="H988" s="786"/>
    </row>
    <row r="989" spans="6:8" s="41" customFormat="1" ht="16.5" customHeight="1">
      <c r="F989" s="789"/>
      <c r="H989" s="786"/>
    </row>
    <row r="990" spans="6:8" s="41" customFormat="1" ht="16.5" customHeight="1">
      <c r="F990" s="789"/>
      <c r="H990" s="786"/>
    </row>
    <row r="991" spans="6:8" s="41" customFormat="1" ht="16.5" customHeight="1">
      <c r="F991" s="789"/>
      <c r="H991" s="786"/>
    </row>
    <row r="992" spans="6:8" s="41" customFormat="1" ht="16.5" customHeight="1">
      <c r="F992" s="789"/>
      <c r="H992" s="786"/>
    </row>
    <row r="993" spans="6:8" s="41" customFormat="1" ht="16.5" customHeight="1">
      <c r="F993" s="789"/>
      <c r="H993" s="786"/>
    </row>
    <row r="994" spans="6:8" s="41" customFormat="1" ht="16.5" customHeight="1">
      <c r="F994" s="789"/>
      <c r="H994" s="786"/>
    </row>
    <row r="995" spans="6:8" s="41" customFormat="1" ht="16.5" customHeight="1">
      <c r="F995" s="789"/>
      <c r="H995" s="786"/>
    </row>
    <row r="996" spans="6:8" s="41" customFormat="1" ht="16.5" customHeight="1">
      <c r="F996" s="789"/>
      <c r="H996" s="786"/>
    </row>
    <row r="997" spans="6:8" s="41" customFormat="1" ht="16.5" customHeight="1">
      <c r="F997" s="789"/>
      <c r="H997" s="786"/>
    </row>
    <row r="998" spans="6:8" s="41" customFormat="1" ht="16.5" customHeight="1">
      <c r="F998" s="789"/>
      <c r="H998" s="786"/>
    </row>
    <row r="999" spans="6:8" s="41" customFormat="1" ht="16.5" customHeight="1">
      <c r="F999" s="789"/>
      <c r="H999" s="786"/>
    </row>
    <row r="1000" spans="6:8" s="41" customFormat="1" ht="16.5" customHeight="1">
      <c r="F1000" s="789"/>
      <c r="H1000" s="786"/>
    </row>
    <row r="1001" spans="6:8" s="41" customFormat="1" ht="16.5" customHeight="1">
      <c r="F1001" s="789"/>
      <c r="H1001" s="786"/>
    </row>
    <row r="1002" spans="6:8" s="41" customFormat="1" ht="16.5" customHeight="1">
      <c r="F1002" s="789"/>
      <c r="H1002" s="786"/>
    </row>
    <row r="1003" spans="6:8" s="41" customFormat="1" ht="16.5" customHeight="1">
      <c r="F1003" s="789"/>
      <c r="H1003" s="786"/>
    </row>
    <row r="1004" spans="6:8" s="41" customFormat="1" ht="16.5" customHeight="1">
      <c r="F1004" s="789"/>
      <c r="H1004" s="786"/>
    </row>
    <row r="1005" spans="6:8" s="41" customFormat="1" ht="16.5" customHeight="1">
      <c r="F1005" s="789"/>
      <c r="H1005" s="786"/>
    </row>
    <row r="1006" spans="6:8" s="41" customFormat="1" ht="16.5" customHeight="1">
      <c r="F1006" s="789"/>
      <c r="H1006" s="786"/>
    </row>
    <row r="1007" spans="6:8" s="41" customFormat="1" ht="16.5" customHeight="1">
      <c r="F1007" s="789"/>
      <c r="H1007" s="786"/>
    </row>
    <row r="1008" spans="6:8" s="41" customFormat="1" ht="16.5" customHeight="1">
      <c r="F1008" s="789"/>
      <c r="H1008" s="786"/>
    </row>
    <row r="1009" spans="6:8" s="41" customFormat="1" ht="16.5" customHeight="1">
      <c r="F1009" s="789"/>
      <c r="H1009" s="786"/>
    </row>
    <row r="1010" spans="6:8" s="41" customFormat="1" ht="16.5" customHeight="1">
      <c r="F1010" s="789"/>
      <c r="H1010" s="786"/>
    </row>
    <row r="1011" spans="6:8" s="41" customFormat="1" ht="16.5" customHeight="1">
      <c r="F1011" s="789"/>
      <c r="H1011" s="786"/>
    </row>
    <row r="1012" spans="6:8" s="41" customFormat="1" ht="16.5" customHeight="1">
      <c r="F1012" s="789"/>
      <c r="H1012" s="786"/>
    </row>
    <row r="1013" spans="6:8" s="41" customFormat="1" ht="16.5" customHeight="1">
      <c r="F1013" s="789"/>
      <c r="H1013" s="786"/>
    </row>
    <row r="1014" spans="6:8" s="41" customFormat="1" ht="16.5" customHeight="1">
      <c r="F1014" s="789"/>
      <c r="H1014" s="786"/>
    </row>
    <row r="1015" spans="6:8" s="41" customFormat="1" ht="16.5" customHeight="1">
      <c r="F1015" s="789"/>
      <c r="H1015" s="786"/>
    </row>
    <row r="1016" spans="6:8" s="41" customFormat="1" ht="16.5" customHeight="1">
      <c r="F1016" s="789"/>
      <c r="H1016" s="786"/>
    </row>
    <row r="1017" spans="6:8" s="41" customFormat="1" ht="16.5" customHeight="1">
      <c r="F1017" s="789"/>
      <c r="H1017" s="786"/>
    </row>
    <row r="1018" spans="6:8" s="41" customFormat="1" ht="16.5" customHeight="1">
      <c r="F1018" s="789"/>
      <c r="H1018" s="786"/>
    </row>
    <row r="1019" spans="6:8" s="41" customFormat="1" ht="16.5" customHeight="1">
      <c r="F1019" s="789"/>
      <c r="H1019" s="786"/>
    </row>
    <row r="1020" spans="6:8" s="41" customFormat="1" ht="16.5" customHeight="1">
      <c r="F1020" s="789"/>
      <c r="H1020" s="786"/>
    </row>
    <row r="1021" spans="6:8" s="41" customFormat="1" ht="16.5" customHeight="1">
      <c r="F1021" s="789"/>
      <c r="H1021" s="786"/>
    </row>
    <row r="1022" spans="6:8" s="41" customFormat="1" ht="16.5" customHeight="1">
      <c r="F1022" s="789"/>
      <c r="H1022" s="786"/>
    </row>
    <row r="1023" spans="6:8" s="41" customFormat="1" ht="16.5" customHeight="1">
      <c r="F1023" s="789"/>
      <c r="H1023" s="786"/>
    </row>
    <row r="1024" spans="6:8" s="41" customFormat="1" ht="16.5" customHeight="1">
      <c r="F1024" s="789"/>
      <c r="H1024" s="786"/>
    </row>
    <row r="1025" spans="6:8" s="41" customFormat="1" ht="16.5" customHeight="1">
      <c r="F1025" s="789"/>
      <c r="H1025" s="786"/>
    </row>
    <row r="1026" spans="6:8" s="41" customFormat="1" ht="16.5" customHeight="1">
      <c r="F1026" s="789"/>
      <c r="H1026" s="786"/>
    </row>
    <row r="1027" spans="6:8" s="41" customFormat="1" ht="16.5" customHeight="1">
      <c r="F1027" s="789"/>
      <c r="H1027" s="786"/>
    </row>
    <row r="1028" spans="6:8" s="41" customFormat="1" ht="16.5" customHeight="1">
      <c r="F1028" s="789"/>
      <c r="H1028" s="786"/>
    </row>
    <row r="1029" spans="6:8" s="41" customFormat="1" ht="16.5" customHeight="1">
      <c r="F1029" s="789"/>
      <c r="H1029" s="786"/>
    </row>
    <row r="1030" spans="6:8" s="41" customFormat="1" ht="16.5" customHeight="1">
      <c r="F1030" s="789"/>
      <c r="H1030" s="786"/>
    </row>
    <row r="1031" spans="6:8" s="41" customFormat="1" ht="16.5" customHeight="1">
      <c r="F1031" s="789"/>
      <c r="H1031" s="786"/>
    </row>
    <row r="1032" spans="6:8" s="41" customFormat="1" ht="16.5" customHeight="1">
      <c r="F1032" s="789"/>
      <c r="H1032" s="786"/>
    </row>
    <row r="1033" spans="6:8" s="41" customFormat="1" ht="16.5" customHeight="1">
      <c r="F1033" s="789"/>
      <c r="H1033" s="786"/>
    </row>
    <row r="1034" spans="6:8" s="41" customFormat="1" ht="16.5" customHeight="1">
      <c r="F1034" s="789"/>
      <c r="H1034" s="786"/>
    </row>
    <row r="1035" spans="6:8" s="41" customFormat="1" ht="16.5" customHeight="1">
      <c r="F1035" s="789"/>
      <c r="H1035" s="786"/>
    </row>
    <row r="1036" spans="6:8" s="41" customFormat="1" ht="16.5" customHeight="1">
      <c r="F1036" s="789"/>
      <c r="H1036" s="786"/>
    </row>
    <row r="1037" spans="6:8" s="41" customFormat="1" ht="16.5" customHeight="1">
      <c r="F1037" s="789"/>
      <c r="H1037" s="786"/>
    </row>
    <row r="1038" spans="6:8" s="41" customFormat="1" ht="16.5" customHeight="1">
      <c r="F1038" s="789"/>
      <c r="H1038" s="786"/>
    </row>
    <row r="1039" spans="6:8" s="41" customFormat="1" ht="16.5" customHeight="1">
      <c r="F1039" s="789"/>
      <c r="H1039" s="786"/>
    </row>
    <row r="1040" spans="6:8" s="41" customFormat="1" ht="16.5" customHeight="1">
      <c r="F1040" s="789"/>
      <c r="H1040" s="786"/>
    </row>
    <row r="1041" spans="6:8" s="41" customFormat="1" ht="16.5" customHeight="1">
      <c r="F1041" s="789"/>
      <c r="H1041" s="786"/>
    </row>
    <row r="1042" spans="6:8" s="41" customFormat="1" ht="16.5" customHeight="1">
      <c r="F1042" s="789"/>
      <c r="H1042" s="786"/>
    </row>
    <row r="1043" spans="6:8" s="41" customFormat="1" ht="16.5" customHeight="1">
      <c r="F1043" s="789"/>
      <c r="H1043" s="786"/>
    </row>
    <row r="1044" spans="6:8" s="41" customFormat="1" ht="16.5" customHeight="1">
      <c r="F1044" s="789"/>
      <c r="H1044" s="786"/>
    </row>
    <row r="1045" spans="6:8" s="41" customFormat="1" ht="16.5" customHeight="1">
      <c r="F1045" s="789"/>
      <c r="H1045" s="786"/>
    </row>
    <row r="1046" spans="6:8" s="41" customFormat="1" ht="16.5" customHeight="1">
      <c r="F1046" s="789"/>
      <c r="H1046" s="786"/>
    </row>
    <row r="1047" spans="6:8" s="41" customFormat="1" ht="16.5" customHeight="1">
      <c r="F1047" s="789"/>
      <c r="H1047" s="786"/>
    </row>
    <row r="1048" spans="6:8" s="41" customFormat="1" ht="16.5" customHeight="1">
      <c r="F1048" s="789"/>
      <c r="H1048" s="786"/>
    </row>
    <row r="1049" spans="6:8" s="41" customFormat="1" ht="16.5" customHeight="1">
      <c r="F1049" s="789"/>
      <c r="H1049" s="786"/>
    </row>
    <row r="1050" spans="6:8" s="41" customFormat="1" ht="16.5" customHeight="1">
      <c r="F1050" s="789"/>
      <c r="H1050" s="786"/>
    </row>
    <row r="1051" spans="6:8" s="41" customFormat="1" ht="16.5" customHeight="1">
      <c r="F1051" s="789"/>
      <c r="H1051" s="786"/>
    </row>
    <row r="1052" spans="6:8" s="41" customFormat="1" ht="16.5" customHeight="1">
      <c r="F1052" s="789"/>
      <c r="H1052" s="786"/>
    </row>
    <row r="1053" spans="6:8" s="41" customFormat="1" ht="16.5" customHeight="1">
      <c r="F1053" s="789"/>
      <c r="H1053" s="786"/>
    </row>
    <row r="1054" spans="6:8" s="41" customFormat="1" ht="16.5" customHeight="1">
      <c r="F1054" s="789"/>
      <c r="H1054" s="786"/>
    </row>
    <row r="1055" spans="6:8" s="41" customFormat="1" ht="16.5" customHeight="1">
      <c r="F1055" s="789"/>
      <c r="H1055" s="786"/>
    </row>
    <row r="1056" spans="6:8" s="41" customFormat="1" ht="16.5" customHeight="1">
      <c r="F1056" s="789"/>
      <c r="H1056" s="786"/>
    </row>
    <row r="1057" spans="6:8" s="41" customFormat="1" ht="16.5" customHeight="1">
      <c r="F1057" s="789"/>
      <c r="H1057" s="786"/>
    </row>
    <row r="1058" spans="6:8" s="41" customFormat="1" ht="16.5" customHeight="1">
      <c r="F1058" s="789"/>
      <c r="H1058" s="786"/>
    </row>
    <row r="1059" spans="6:8" s="41" customFormat="1" ht="16.5" customHeight="1">
      <c r="F1059" s="789"/>
      <c r="H1059" s="786"/>
    </row>
    <row r="1060" spans="6:8" s="41" customFormat="1" ht="16.5" customHeight="1">
      <c r="F1060" s="789"/>
      <c r="H1060" s="786"/>
    </row>
    <row r="1061" spans="6:8" s="41" customFormat="1" ht="16.5" customHeight="1">
      <c r="F1061" s="789"/>
      <c r="H1061" s="786"/>
    </row>
    <row r="1062" spans="6:8" s="41" customFormat="1" ht="16.5" customHeight="1">
      <c r="F1062" s="789"/>
      <c r="H1062" s="786"/>
    </row>
    <row r="1063" spans="6:8" s="41" customFormat="1" ht="16.5" customHeight="1">
      <c r="F1063" s="789"/>
      <c r="H1063" s="786"/>
    </row>
    <row r="1064" spans="6:8" s="41" customFormat="1" ht="16.5" customHeight="1">
      <c r="F1064" s="789"/>
      <c r="H1064" s="786"/>
    </row>
    <row r="1065" spans="6:8" s="41" customFormat="1" ht="16.5" customHeight="1">
      <c r="F1065" s="789"/>
      <c r="H1065" s="786"/>
    </row>
    <row r="1066" spans="6:8" s="41" customFormat="1" ht="16.5" customHeight="1">
      <c r="F1066" s="789"/>
      <c r="H1066" s="786"/>
    </row>
    <row r="1067" spans="6:8" s="41" customFormat="1" ht="16.5" customHeight="1">
      <c r="F1067" s="789"/>
      <c r="H1067" s="786"/>
    </row>
    <row r="1068" spans="6:8" s="41" customFormat="1" ht="16.5" customHeight="1">
      <c r="F1068" s="789"/>
      <c r="H1068" s="786"/>
    </row>
    <row r="1069" spans="6:8" s="41" customFormat="1" ht="16.5" customHeight="1">
      <c r="F1069" s="789"/>
      <c r="H1069" s="786"/>
    </row>
    <row r="1070" spans="6:8" s="41" customFormat="1" ht="16.5" customHeight="1">
      <c r="F1070" s="789"/>
      <c r="H1070" s="786"/>
    </row>
    <row r="1071" spans="6:8" s="41" customFormat="1" ht="16.5" customHeight="1">
      <c r="F1071" s="789"/>
      <c r="H1071" s="786"/>
    </row>
    <row r="1072" spans="6:8" s="41" customFormat="1" ht="16.5" customHeight="1">
      <c r="F1072" s="789"/>
      <c r="H1072" s="786"/>
    </row>
    <row r="1073" spans="6:8" s="41" customFormat="1" ht="16.5" customHeight="1">
      <c r="F1073" s="789"/>
      <c r="H1073" s="786"/>
    </row>
    <row r="1074" spans="6:8" s="41" customFormat="1" ht="16.5" customHeight="1">
      <c r="F1074" s="789"/>
      <c r="H1074" s="786"/>
    </row>
    <row r="1075" spans="6:8" s="41" customFormat="1" ht="16.5" customHeight="1">
      <c r="F1075" s="789"/>
      <c r="H1075" s="786"/>
    </row>
    <row r="1076" spans="6:8" s="41" customFormat="1" ht="16.5" customHeight="1">
      <c r="F1076" s="789"/>
      <c r="H1076" s="786"/>
    </row>
    <row r="1077" spans="6:8" s="41" customFormat="1" ht="16.5" customHeight="1">
      <c r="F1077" s="789"/>
      <c r="H1077" s="786"/>
    </row>
    <row r="1078" spans="6:8" s="41" customFormat="1" ht="16.5" customHeight="1">
      <c r="F1078" s="789"/>
      <c r="H1078" s="786"/>
    </row>
    <row r="1079" spans="6:8" s="41" customFormat="1" ht="16.5" customHeight="1">
      <c r="F1079" s="789"/>
      <c r="H1079" s="786"/>
    </row>
    <row r="1080" spans="6:8" s="41" customFormat="1" ht="16.5" customHeight="1">
      <c r="F1080" s="789"/>
      <c r="H1080" s="786"/>
    </row>
    <row r="1081" spans="6:8" s="41" customFormat="1" ht="16.5" customHeight="1">
      <c r="F1081" s="789"/>
      <c r="H1081" s="786"/>
    </row>
    <row r="1082" spans="6:8" s="41" customFormat="1" ht="16.5" customHeight="1">
      <c r="F1082" s="789"/>
      <c r="H1082" s="786"/>
    </row>
    <row r="1083" spans="6:8" s="41" customFormat="1" ht="16.5" customHeight="1">
      <c r="F1083" s="789"/>
      <c r="H1083" s="786"/>
    </row>
    <row r="1084" spans="6:8" s="41" customFormat="1" ht="16.5" customHeight="1">
      <c r="F1084" s="789"/>
      <c r="H1084" s="786"/>
    </row>
    <row r="1085" spans="6:8" s="41" customFormat="1" ht="16.5" customHeight="1">
      <c r="F1085" s="789"/>
      <c r="H1085" s="786"/>
    </row>
    <row r="1086" spans="6:8" s="41" customFormat="1" ht="16.5" customHeight="1">
      <c r="F1086" s="789"/>
      <c r="H1086" s="786"/>
    </row>
    <row r="1087" spans="6:8" s="41" customFormat="1" ht="16.5" customHeight="1">
      <c r="F1087" s="789"/>
      <c r="H1087" s="786"/>
    </row>
    <row r="1088" spans="6:8" s="41" customFormat="1" ht="16.5" customHeight="1">
      <c r="F1088" s="789"/>
      <c r="H1088" s="786"/>
    </row>
    <row r="1089" spans="6:8" s="41" customFormat="1" ht="16.5" customHeight="1">
      <c r="F1089" s="789"/>
      <c r="H1089" s="786"/>
    </row>
    <row r="1090" spans="6:8" s="41" customFormat="1" ht="16.5" customHeight="1">
      <c r="F1090" s="789"/>
      <c r="H1090" s="786"/>
    </row>
    <row r="1091" spans="6:8" s="41" customFormat="1" ht="16.5" customHeight="1">
      <c r="F1091" s="789"/>
      <c r="H1091" s="786"/>
    </row>
    <row r="1092" spans="6:8" s="41" customFormat="1" ht="16.5" customHeight="1">
      <c r="F1092" s="789"/>
      <c r="H1092" s="786"/>
    </row>
    <row r="1093" spans="6:8" s="41" customFormat="1" ht="16.5" customHeight="1">
      <c r="F1093" s="789"/>
      <c r="H1093" s="786"/>
    </row>
    <row r="1094" spans="6:8" s="41" customFormat="1" ht="16.5" customHeight="1">
      <c r="F1094" s="789"/>
      <c r="H1094" s="786"/>
    </row>
    <row r="1095" spans="6:8" s="41" customFormat="1" ht="16.5" customHeight="1">
      <c r="F1095" s="789"/>
      <c r="H1095" s="786"/>
    </row>
    <row r="1096" spans="6:8" s="41" customFormat="1" ht="16.5" customHeight="1">
      <c r="F1096" s="789"/>
      <c r="H1096" s="786"/>
    </row>
    <row r="1097" spans="6:8" s="41" customFormat="1" ht="16.5" customHeight="1">
      <c r="F1097" s="789"/>
      <c r="H1097" s="786"/>
    </row>
    <row r="1098" spans="6:8" s="41" customFormat="1" ht="16.5" customHeight="1">
      <c r="F1098" s="789"/>
      <c r="H1098" s="786"/>
    </row>
    <row r="1099" spans="6:8" s="41" customFormat="1" ht="16.5" customHeight="1">
      <c r="F1099" s="789"/>
      <c r="H1099" s="786"/>
    </row>
    <row r="1100" spans="6:8" s="41" customFormat="1" ht="16.5" customHeight="1">
      <c r="F1100" s="789"/>
      <c r="H1100" s="786"/>
    </row>
    <row r="1101" spans="6:8" s="41" customFormat="1" ht="16.5" customHeight="1">
      <c r="F1101" s="789"/>
      <c r="H1101" s="786"/>
    </row>
    <row r="1102" spans="6:8" s="41" customFormat="1" ht="16.5" customHeight="1">
      <c r="F1102" s="789"/>
      <c r="H1102" s="786"/>
    </row>
    <row r="1103" spans="6:8" s="41" customFormat="1" ht="16.5" customHeight="1">
      <c r="F1103" s="789"/>
      <c r="H1103" s="786"/>
    </row>
    <row r="1104" spans="6:8" s="41" customFormat="1" ht="16.5" customHeight="1">
      <c r="F1104" s="789"/>
      <c r="H1104" s="786"/>
    </row>
    <row r="1105" spans="6:8" s="41" customFormat="1" ht="16.5" customHeight="1">
      <c r="F1105" s="789"/>
      <c r="H1105" s="786"/>
    </row>
    <row r="1106" spans="6:8" s="41" customFormat="1" ht="16.5" customHeight="1">
      <c r="F1106" s="789"/>
      <c r="H1106" s="786"/>
    </row>
    <row r="1107" spans="6:8" s="41" customFormat="1" ht="16.5" customHeight="1">
      <c r="F1107" s="789"/>
      <c r="H1107" s="786"/>
    </row>
    <row r="1108" spans="6:8" s="41" customFormat="1" ht="16.5" customHeight="1">
      <c r="F1108" s="789"/>
      <c r="H1108" s="786"/>
    </row>
    <row r="1109" spans="6:8" s="41" customFormat="1" ht="16.5" customHeight="1">
      <c r="F1109" s="789"/>
      <c r="H1109" s="786"/>
    </row>
    <row r="1110" spans="6:8" s="41" customFormat="1" ht="16.5" customHeight="1">
      <c r="F1110" s="789"/>
      <c r="H1110" s="786"/>
    </row>
    <row r="1111" spans="6:8" s="41" customFormat="1" ht="16.5" customHeight="1">
      <c r="F1111" s="789"/>
      <c r="H1111" s="786"/>
    </row>
    <row r="1112" spans="6:8" s="41" customFormat="1" ht="16.5" customHeight="1">
      <c r="F1112" s="789"/>
      <c r="H1112" s="786"/>
    </row>
    <row r="1113" spans="6:8" s="41" customFormat="1" ht="16.5" customHeight="1">
      <c r="F1113" s="789"/>
      <c r="H1113" s="786"/>
    </row>
    <row r="1114" spans="6:8" s="41" customFormat="1" ht="16.5" customHeight="1">
      <c r="F1114" s="789"/>
      <c r="H1114" s="786"/>
    </row>
    <row r="1115" spans="6:8" s="41" customFormat="1" ht="16.5" customHeight="1">
      <c r="F1115" s="789"/>
      <c r="H1115" s="786"/>
    </row>
    <row r="1116" spans="6:8" s="41" customFormat="1" ht="16.5" customHeight="1">
      <c r="F1116" s="789"/>
      <c r="H1116" s="786"/>
    </row>
    <row r="1117" spans="6:8" s="41" customFormat="1" ht="16.5" customHeight="1">
      <c r="F1117" s="789"/>
      <c r="H1117" s="786"/>
    </row>
    <row r="1118" spans="6:8" s="41" customFormat="1" ht="16.5" customHeight="1">
      <c r="F1118" s="789"/>
      <c r="H1118" s="786"/>
    </row>
    <row r="1119" spans="6:8" s="41" customFormat="1" ht="16.5" customHeight="1">
      <c r="F1119" s="789"/>
      <c r="H1119" s="786"/>
    </row>
    <row r="1120" spans="6:8" s="41" customFormat="1" ht="16.5" customHeight="1">
      <c r="F1120" s="789"/>
      <c r="H1120" s="786"/>
    </row>
    <row r="1121" spans="6:8" s="41" customFormat="1" ht="16.5" customHeight="1">
      <c r="F1121" s="789"/>
      <c r="H1121" s="786"/>
    </row>
    <row r="1122" spans="6:8" s="41" customFormat="1" ht="16.5" customHeight="1">
      <c r="F1122" s="789"/>
      <c r="H1122" s="786"/>
    </row>
    <row r="1123" spans="6:8" s="41" customFormat="1" ht="16.5" customHeight="1">
      <c r="F1123" s="789"/>
      <c r="H1123" s="786"/>
    </row>
    <row r="1124" spans="6:8" s="41" customFormat="1" ht="16.5" customHeight="1">
      <c r="F1124" s="789"/>
      <c r="H1124" s="786"/>
    </row>
    <row r="1125" spans="6:8" s="41" customFormat="1" ht="16.5" customHeight="1">
      <c r="F1125" s="789"/>
      <c r="H1125" s="786"/>
    </row>
    <row r="1126" spans="6:8" s="41" customFormat="1" ht="16.5" customHeight="1">
      <c r="F1126" s="789"/>
      <c r="H1126" s="786"/>
    </row>
    <row r="1127" spans="6:8" s="41" customFormat="1" ht="16.5" customHeight="1">
      <c r="F1127" s="789"/>
      <c r="H1127" s="786"/>
    </row>
    <row r="1128" spans="6:8" s="41" customFormat="1" ht="16.5" customHeight="1">
      <c r="F1128" s="789"/>
      <c r="H1128" s="786"/>
    </row>
    <row r="1129" spans="6:8" s="41" customFormat="1" ht="16.5" customHeight="1">
      <c r="F1129" s="789"/>
      <c r="H1129" s="786"/>
    </row>
    <row r="1130" spans="6:8" s="41" customFormat="1" ht="16.5" customHeight="1">
      <c r="F1130" s="789"/>
      <c r="H1130" s="786"/>
    </row>
    <row r="1131" spans="6:8" s="41" customFormat="1" ht="16.5" customHeight="1">
      <c r="F1131" s="789"/>
      <c r="H1131" s="786"/>
    </row>
    <row r="1132" spans="6:8" s="41" customFormat="1" ht="16.5" customHeight="1">
      <c r="F1132" s="789"/>
      <c r="H1132" s="786"/>
    </row>
    <row r="1133" spans="6:8" s="41" customFormat="1" ht="16.5" customHeight="1">
      <c r="F1133" s="789"/>
      <c r="H1133" s="786"/>
    </row>
    <row r="1134" spans="6:8" s="41" customFormat="1" ht="16.5" customHeight="1">
      <c r="F1134" s="789"/>
      <c r="H1134" s="786"/>
    </row>
    <row r="1135" spans="6:8" s="41" customFormat="1" ht="16.5" customHeight="1">
      <c r="F1135" s="789"/>
      <c r="H1135" s="786"/>
    </row>
    <row r="1136" spans="6:8" s="41" customFormat="1" ht="16.5" customHeight="1">
      <c r="F1136" s="789"/>
      <c r="H1136" s="786"/>
    </row>
    <row r="1137" spans="6:8" s="41" customFormat="1" ht="16.5" customHeight="1">
      <c r="F1137" s="789"/>
      <c r="H1137" s="786"/>
    </row>
    <row r="1138" spans="6:8" s="41" customFormat="1" ht="16.5" customHeight="1">
      <c r="F1138" s="789"/>
      <c r="H1138" s="786"/>
    </row>
    <row r="1139" spans="6:8" s="41" customFormat="1" ht="16.5" customHeight="1">
      <c r="F1139" s="789"/>
      <c r="H1139" s="786"/>
    </row>
    <row r="1140" spans="6:8" s="41" customFormat="1" ht="16.5" customHeight="1">
      <c r="F1140" s="789"/>
      <c r="H1140" s="786"/>
    </row>
    <row r="1141" spans="6:8" s="41" customFormat="1" ht="16.5" customHeight="1">
      <c r="F1141" s="789"/>
      <c r="H1141" s="786"/>
    </row>
    <row r="1142" spans="6:8" s="41" customFormat="1" ht="16.5" customHeight="1">
      <c r="F1142" s="789"/>
      <c r="H1142" s="786"/>
    </row>
    <row r="1143" spans="6:8" s="41" customFormat="1" ht="16.5" customHeight="1">
      <c r="F1143" s="789"/>
      <c r="H1143" s="786"/>
    </row>
    <row r="1144" spans="6:8" s="41" customFormat="1" ht="16.5" customHeight="1">
      <c r="F1144" s="789"/>
      <c r="H1144" s="786"/>
    </row>
    <row r="1145" spans="6:8" s="41" customFormat="1" ht="16.5" customHeight="1">
      <c r="F1145" s="789"/>
      <c r="H1145" s="786"/>
    </row>
    <row r="1146" spans="6:8" s="41" customFormat="1" ht="16.5" customHeight="1">
      <c r="F1146" s="789"/>
      <c r="H1146" s="786"/>
    </row>
    <row r="1147" spans="6:8" s="41" customFormat="1" ht="16.5" customHeight="1">
      <c r="F1147" s="789"/>
      <c r="H1147" s="786"/>
    </row>
    <row r="1148" spans="6:8" s="41" customFormat="1" ht="16.5" customHeight="1">
      <c r="F1148" s="789"/>
      <c r="H1148" s="786"/>
    </row>
    <row r="1149" spans="6:8" s="41" customFormat="1" ht="16.5" customHeight="1">
      <c r="F1149" s="789"/>
      <c r="H1149" s="786"/>
    </row>
    <row r="1150" spans="6:8" s="41" customFormat="1" ht="16.5" customHeight="1">
      <c r="F1150" s="789"/>
      <c r="H1150" s="786"/>
    </row>
    <row r="1151" spans="6:8" s="41" customFormat="1" ht="16.5" customHeight="1">
      <c r="F1151" s="789"/>
      <c r="H1151" s="786"/>
    </row>
    <row r="1152" spans="6:8" s="41" customFormat="1" ht="16.5" customHeight="1">
      <c r="F1152" s="789"/>
      <c r="H1152" s="786"/>
    </row>
    <row r="1153" spans="6:8" s="41" customFormat="1" ht="16.5" customHeight="1">
      <c r="F1153" s="789"/>
      <c r="H1153" s="786"/>
    </row>
    <row r="1154" spans="6:8" s="41" customFormat="1" ht="16.5" customHeight="1">
      <c r="F1154" s="789"/>
      <c r="H1154" s="786"/>
    </row>
    <row r="1155" spans="6:8" s="41" customFormat="1" ht="16.5" customHeight="1">
      <c r="F1155" s="789"/>
      <c r="H1155" s="786"/>
    </row>
    <row r="1156" spans="6:8" s="41" customFormat="1" ht="16.5" customHeight="1">
      <c r="F1156" s="789"/>
      <c r="H1156" s="786"/>
    </row>
    <row r="1157" spans="6:8" s="41" customFormat="1" ht="16.5" customHeight="1">
      <c r="F1157" s="789"/>
      <c r="H1157" s="786"/>
    </row>
    <row r="1158" spans="6:8" s="41" customFormat="1" ht="16.5" customHeight="1">
      <c r="F1158" s="789"/>
      <c r="H1158" s="786"/>
    </row>
    <row r="1159" spans="6:8" s="41" customFormat="1" ht="16.5" customHeight="1">
      <c r="F1159" s="789"/>
      <c r="H1159" s="786"/>
    </row>
    <row r="1160" spans="6:8" s="41" customFormat="1" ht="16.5" customHeight="1">
      <c r="F1160" s="789"/>
      <c r="H1160" s="786"/>
    </row>
    <row r="1161" spans="6:8" s="41" customFormat="1" ht="16.5" customHeight="1">
      <c r="F1161" s="789"/>
      <c r="H1161" s="786"/>
    </row>
    <row r="1162" spans="6:8" s="41" customFormat="1" ht="16.5" customHeight="1">
      <c r="F1162" s="789"/>
      <c r="H1162" s="786"/>
    </row>
    <row r="1163" spans="6:8" s="41" customFormat="1" ht="16.5" customHeight="1">
      <c r="F1163" s="789"/>
      <c r="H1163" s="786"/>
    </row>
    <row r="1164" spans="6:8" s="41" customFormat="1" ht="16.5" customHeight="1">
      <c r="F1164" s="789"/>
      <c r="H1164" s="786"/>
    </row>
    <row r="1165" spans="6:8" s="41" customFormat="1" ht="16.5" customHeight="1">
      <c r="F1165" s="789"/>
      <c r="H1165" s="786"/>
    </row>
    <row r="1166" spans="6:8" s="41" customFormat="1" ht="16.5" customHeight="1">
      <c r="F1166" s="789"/>
      <c r="H1166" s="786"/>
    </row>
    <row r="1167" spans="6:8" s="41" customFormat="1" ht="16.5" customHeight="1">
      <c r="F1167" s="789"/>
      <c r="H1167" s="786"/>
    </row>
    <row r="1168" spans="6:8" s="41" customFormat="1" ht="16.5" customHeight="1">
      <c r="F1168" s="789"/>
      <c r="H1168" s="786"/>
    </row>
    <row r="1169" spans="6:8" s="41" customFormat="1" ht="16.5" customHeight="1">
      <c r="F1169" s="789"/>
      <c r="H1169" s="786"/>
    </row>
    <row r="1170" spans="6:8" s="41" customFormat="1" ht="16.5" customHeight="1">
      <c r="F1170" s="789"/>
      <c r="H1170" s="786"/>
    </row>
    <row r="1171" spans="6:8" s="41" customFormat="1" ht="16.5" customHeight="1">
      <c r="F1171" s="789"/>
      <c r="H1171" s="786"/>
    </row>
    <row r="1172" spans="6:8" s="41" customFormat="1" ht="16.5" customHeight="1">
      <c r="F1172" s="789"/>
      <c r="H1172" s="786"/>
    </row>
    <row r="1173" spans="6:8" s="41" customFormat="1" ht="16.5" customHeight="1">
      <c r="F1173" s="789"/>
      <c r="H1173" s="786"/>
    </row>
    <row r="1174" spans="6:8" s="41" customFormat="1" ht="16.5" customHeight="1">
      <c r="F1174" s="789"/>
      <c r="H1174" s="786"/>
    </row>
    <row r="1175" spans="6:8" s="41" customFormat="1" ht="16.5" customHeight="1">
      <c r="F1175" s="789"/>
      <c r="H1175" s="786"/>
    </row>
    <row r="1176" spans="6:8" s="41" customFormat="1" ht="16.5" customHeight="1">
      <c r="F1176" s="789"/>
      <c r="H1176" s="786"/>
    </row>
    <row r="1177" spans="6:8" s="41" customFormat="1" ht="16.5" customHeight="1">
      <c r="F1177" s="789"/>
      <c r="H1177" s="786"/>
    </row>
    <row r="1178" spans="6:8" s="41" customFormat="1" ht="16.5" customHeight="1">
      <c r="F1178" s="789"/>
      <c r="H1178" s="786"/>
    </row>
    <row r="1179" spans="6:8" s="41" customFormat="1" ht="16.5" customHeight="1">
      <c r="F1179" s="789"/>
      <c r="H1179" s="786"/>
    </row>
    <row r="1180" spans="6:8" s="41" customFormat="1" ht="16.5" customHeight="1">
      <c r="F1180" s="789"/>
      <c r="H1180" s="786"/>
    </row>
    <row r="1181" spans="6:8" s="41" customFormat="1" ht="16.5" customHeight="1">
      <c r="F1181" s="789"/>
      <c r="H1181" s="786"/>
    </row>
    <row r="1182" spans="6:8" s="41" customFormat="1" ht="16.5" customHeight="1">
      <c r="F1182" s="789"/>
      <c r="H1182" s="786"/>
    </row>
    <row r="1183" spans="6:8" s="41" customFormat="1" ht="16.5" customHeight="1">
      <c r="F1183" s="789"/>
      <c r="H1183" s="786"/>
    </row>
    <row r="1184" spans="6:8" s="41" customFormat="1" ht="16.5" customHeight="1">
      <c r="F1184" s="789"/>
      <c r="H1184" s="786"/>
    </row>
    <row r="1185" spans="6:8" s="41" customFormat="1" ht="16.5" customHeight="1">
      <c r="F1185" s="789"/>
      <c r="H1185" s="786"/>
    </row>
    <row r="1186" spans="6:8" s="41" customFormat="1" ht="16.5" customHeight="1">
      <c r="F1186" s="789"/>
      <c r="H1186" s="786"/>
    </row>
    <row r="1187" spans="6:8" s="41" customFormat="1" ht="16.5" customHeight="1">
      <c r="F1187" s="789"/>
      <c r="H1187" s="786"/>
    </row>
    <row r="1188" spans="6:8" s="41" customFormat="1" ht="16.5" customHeight="1">
      <c r="F1188" s="789"/>
      <c r="H1188" s="786"/>
    </row>
    <row r="1189" spans="6:8" s="41" customFormat="1" ht="16.5" customHeight="1">
      <c r="F1189" s="789"/>
      <c r="H1189" s="786"/>
    </row>
    <row r="1190" spans="6:8" s="41" customFormat="1" ht="16.5" customHeight="1">
      <c r="F1190" s="789"/>
      <c r="H1190" s="786"/>
    </row>
    <row r="1191" spans="6:8" s="41" customFormat="1" ht="16.5" customHeight="1">
      <c r="F1191" s="789"/>
      <c r="H1191" s="786"/>
    </row>
    <row r="1192" spans="6:8" s="41" customFormat="1" ht="16.5" customHeight="1">
      <c r="F1192" s="789"/>
      <c r="H1192" s="786"/>
    </row>
    <row r="1193" spans="6:8" s="41" customFormat="1" ht="16.5" customHeight="1">
      <c r="F1193" s="789"/>
      <c r="H1193" s="786"/>
    </row>
    <row r="1194" spans="6:8" s="41" customFormat="1" ht="16.5" customHeight="1">
      <c r="F1194" s="789"/>
      <c r="H1194" s="786"/>
    </row>
    <row r="1195" spans="6:8" s="41" customFormat="1" ht="16.5" customHeight="1">
      <c r="F1195" s="789"/>
      <c r="H1195" s="786"/>
    </row>
    <row r="1196" spans="6:8" s="41" customFormat="1" ht="16.5" customHeight="1">
      <c r="F1196" s="789"/>
      <c r="H1196" s="786"/>
    </row>
    <row r="1197" spans="6:8" s="41" customFormat="1" ht="16.5" customHeight="1">
      <c r="F1197" s="789"/>
      <c r="H1197" s="786"/>
    </row>
    <row r="1198" spans="6:8" s="41" customFormat="1" ht="16.5" customHeight="1">
      <c r="F1198" s="789"/>
      <c r="H1198" s="786"/>
    </row>
    <row r="1199" spans="6:8" s="41" customFormat="1" ht="16.5" customHeight="1">
      <c r="F1199" s="789"/>
      <c r="H1199" s="786"/>
    </row>
    <row r="1200" spans="6:8" s="41" customFormat="1" ht="16.5" customHeight="1">
      <c r="F1200" s="789"/>
      <c r="H1200" s="786"/>
    </row>
    <row r="1201" spans="6:8" s="41" customFormat="1" ht="16.5" customHeight="1">
      <c r="F1201" s="789"/>
      <c r="H1201" s="786"/>
    </row>
    <row r="1202" spans="6:8" s="41" customFormat="1" ht="16.5" customHeight="1">
      <c r="F1202" s="789"/>
      <c r="H1202" s="786"/>
    </row>
    <row r="1203" spans="6:8" s="41" customFormat="1" ht="16.5" customHeight="1">
      <c r="F1203" s="789"/>
      <c r="H1203" s="786"/>
    </row>
    <row r="1204" spans="6:8" s="41" customFormat="1" ht="16.5" customHeight="1">
      <c r="F1204" s="789"/>
      <c r="H1204" s="786"/>
    </row>
    <row r="1205" spans="6:8" s="41" customFormat="1" ht="16.5" customHeight="1">
      <c r="F1205" s="789"/>
      <c r="H1205" s="786"/>
    </row>
    <row r="1206" spans="6:8" s="41" customFormat="1" ht="16.5" customHeight="1">
      <c r="F1206" s="789"/>
      <c r="H1206" s="786"/>
    </row>
    <row r="1207" spans="6:8" s="41" customFormat="1" ht="16.5" customHeight="1">
      <c r="F1207" s="789"/>
      <c r="H1207" s="786"/>
    </row>
    <row r="1208" spans="6:8" s="41" customFormat="1" ht="16.5" customHeight="1">
      <c r="F1208" s="789"/>
      <c r="H1208" s="786"/>
    </row>
    <row r="1209" spans="6:8" s="41" customFormat="1" ht="16.5" customHeight="1">
      <c r="F1209" s="789"/>
      <c r="H1209" s="786"/>
    </row>
    <row r="1210" spans="6:8" s="41" customFormat="1" ht="16.5" customHeight="1">
      <c r="F1210" s="789"/>
      <c r="H1210" s="786"/>
    </row>
    <row r="1211" spans="6:8" s="41" customFormat="1" ht="16.5" customHeight="1">
      <c r="F1211" s="789"/>
      <c r="H1211" s="786"/>
    </row>
    <row r="1212" spans="6:8" s="41" customFormat="1" ht="16.5" customHeight="1">
      <c r="F1212" s="789"/>
      <c r="H1212" s="786"/>
    </row>
    <row r="1213" spans="6:8" s="41" customFormat="1" ht="16.5" customHeight="1">
      <c r="F1213" s="789"/>
      <c r="H1213" s="786"/>
    </row>
    <row r="1214" spans="6:8" s="41" customFormat="1" ht="16.5" customHeight="1">
      <c r="F1214" s="789"/>
      <c r="H1214" s="786"/>
    </row>
    <row r="1215" spans="6:8" s="41" customFormat="1" ht="16.5" customHeight="1">
      <c r="F1215" s="789"/>
      <c r="H1215" s="786"/>
    </row>
    <row r="1216" spans="6:8" s="41" customFormat="1" ht="16.5" customHeight="1">
      <c r="F1216" s="789"/>
      <c r="H1216" s="786"/>
    </row>
    <row r="1217" spans="6:8" s="41" customFormat="1" ht="16.5" customHeight="1">
      <c r="F1217" s="789"/>
      <c r="H1217" s="786"/>
    </row>
    <row r="1218" spans="6:8" s="41" customFormat="1" ht="16.5" customHeight="1">
      <c r="F1218" s="789"/>
      <c r="H1218" s="786"/>
    </row>
    <row r="1219" spans="6:8" s="41" customFormat="1" ht="16.5" customHeight="1">
      <c r="F1219" s="789"/>
      <c r="H1219" s="786"/>
    </row>
    <row r="1220" spans="6:8" s="41" customFormat="1" ht="16.5" customHeight="1">
      <c r="F1220" s="789"/>
      <c r="H1220" s="786"/>
    </row>
    <row r="1221" spans="6:8" s="41" customFormat="1" ht="16.5" customHeight="1">
      <c r="F1221" s="789"/>
      <c r="H1221" s="786"/>
    </row>
    <row r="1222" spans="6:8" s="41" customFormat="1" ht="16.5" customHeight="1">
      <c r="F1222" s="789"/>
      <c r="H1222" s="786"/>
    </row>
    <row r="1223" spans="6:8" s="41" customFormat="1" ht="16.5" customHeight="1">
      <c r="F1223" s="789"/>
      <c r="H1223" s="786"/>
    </row>
    <row r="1224" spans="6:8" s="41" customFormat="1" ht="16.5" customHeight="1">
      <c r="F1224" s="789"/>
      <c r="H1224" s="786"/>
    </row>
    <row r="1225" spans="6:8" s="41" customFormat="1" ht="16.5" customHeight="1">
      <c r="F1225" s="789"/>
      <c r="H1225" s="786"/>
    </row>
    <row r="1226" spans="6:8" s="41" customFormat="1" ht="16.5" customHeight="1">
      <c r="F1226" s="789"/>
      <c r="H1226" s="786"/>
    </row>
    <row r="1227" spans="6:8" s="41" customFormat="1" ht="16.5" customHeight="1">
      <c r="F1227" s="789"/>
      <c r="H1227" s="786"/>
    </row>
    <row r="1228" spans="6:8" s="41" customFormat="1" ht="16.5" customHeight="1">
      <c r="F1228" s="789"/>
      <c r="H1228" s="786"/>
    </row>
    <row r="1229" spans="6:8" s="41" customFormat="1" ht="16.5" customHeight="1">
      <c r="F1229" s="789"/>
      <c r="H1229" s="786"/>
    </row>
    <row r="1230" spans="6:8" s="41" customFormat="1" ht="16.5" customHeight="1">
      <c r="F1230" s="789"/>
      <c r="H1230" s="786"/>
    </row>
    <row r="1231" spans="6:8" s="41" customFormat="1" ht="16.5" customHeight="1">
      <c r="F1231" s="789"/>
      <c r="H1231" s="786"/>
    </row>
    <row r="1232" spans="6:8" s="41" customFormat="1" ht="16.5" customHeight="1">
      <c r="F1232" s="789"/>
      <c r="H1232" s="786"/>
    </row>
    <row r="1233" spans="6:8" s="41" customFormat="1" ht="16.5" customHeight="1">
      <c r="F1233" s="789"/>
      <c r="H1233" s="786"/>
    </row>
    <row r="1234" spans="6:8" s="41" customFormat="1" ht="16.5" customHeight="1">
      <c r="F1234" s="789"/>
      <c r="H1234" s="786"/>
    </row>
    <row r="1235" spans="6:8" s="41" customFormat="1" ht="16.5" customHeight="1">
      <c r="F1235" s="789"/>
      <c r="H1235" s="786"/>
    </row>
    <row r="1236" spans="6:8" s="41" customFormat="1" ht="16.5" customHeight="1">
      <c r="F1236" s="789"/>
      <c r="H1236" s="786"/>
    </row>
    <row r="1237" spans="6:8" s="41" customFormat="1" ht="16.5" customHeight="1">
      <c r="F1237" s="789"/>
      <c r="H1237" s="786"/>
    </row>
    <row r="1238" spans="6:8" s="41" customFormat="1" ht="16.5" customHeight="1">
      <c r="F1238" s="789"/>
      <c r="H1238" s="786"/>
    </row>
    <row r="1239" spans="6:8" s="41" customFormat="1" ht="16.5" customHeight="1">
      <c r="F1239" s="789"/>
      <c r="H1239" s="786"/>
    </row>
    <row r="1240" spans="6:8" s="41" customFormat="1" ht="16.5" customHeight="1">
      <c r="F1240" s="789"/>
      <c r="H1240" s="786"/>
    </row>
    <row r="1241" spans="6:8" s="41" customFormat="1" ht="16.5" customHeight="1">
      <c r="F1241" s="789"/>
      <c r="H1241" s="786"/>
    </row>
    <row r="1242" spans="6:8" s="41" customFormat="1" ht="16.5" customHeight="1">
      <c r="F1242" s="789"/>
      <c r="H1242" s="786"/>
    </row>
    <row r="1243" spans="6:8" s="41" customFormat="1" ht="16.5" customHeight="1">
      <c r="F1243" s="789"/>
      <c r="H1243" s="786"/>
    </row>
    <row r="1244" spans="6:8" s="41" customFormat="1" ht="16.5" customHeight="1">
      <c r="F1244" s="789"/>
      <c r="H1244" s="786"/>
    </row>
    <row r="1245" spans="6:8" s="41" customFormat="1" ht="16.5" customHeight="1">
      <c r="F1245" s="789"/>
      <c r="H1245" s="786"/>
    </row>
    <row r="1246" spans="6:8" s="41" customFormat="1" ht="16.5" customHeight="1">
      <c r="F1246" s="789"/>
      <c r="H1246" s="786"/>
    </row>
    <row r="1247" spans="6:8" s="41" customFormat="1" ht="16.5" customHeight="1">
      <c r="F1247" s="789"/>
      <c r="H1247" s="786"/>
    </row>
    <row r="1248" spans="6:8" s="41" customFormat="1" ht="16.5" customHeight="1">
      <c r="F1248" s="789"/>
      <c r="H1248" s="786"/>
    </row>
    <row r="1249" spans="6:8" s="41" customFormat="1" ht="16.5" customHeight="1">
      <c r="F1249" s="789"/>
      <c r="H1249" s="786"/>
    </row>
    <row r="1250" spans="6:8" s="41" customFormat="1" ht="16.5" customHeight="1">
      <c r="F1250" s="789"/>
      <c r="H1250" s="786"/>
    </row>
    <row r="1251" spans="6:8" s="41" customFormat="1" ht="16.5" customHeight="1">
      <c r="F1251" s="789"/>
      <c r="H1251" s="786"/>
    </row>
    <row r="1252" spans="6:8" s="41" customFormat="1" ht="16.5" customHeight="1">
      <c r="F1252" s="789"/>
      <c r="H1252" s="786"/>
    </row>
    <row r="1253" spans="6:8" s="41" customFormat="1" ht="16.5" customHeight="1">
      <c r="F1253" s="789"/>
      <c r="H1253" s="786"/>
    </row>
    <row r="1254" spans="6:8" s="41" customFormat="1" ht="16.5" customHeight="1">
      <c r="F1254" s="789"/>
      <c r="H1254" s="786"/>
    </row>
    <row r="1255" spans="6:8" s="41" customFormat="1" ht="16.5" customHeight="1">
      <c r="F1255" s="789"/>
      <c r="H1255" s="786"/>
    </row>
    <row r="1256" spans="6:8" s="41" customFormat="1" ht="16.5" customHeight="1">
      <c r="F1256" s="789"/>
      <c r="H1256" s="786"/>
    </row>
    <row r="1257" spans="6:8" s="41" customFormat="1" ht="16.5" customHeight="1">
      <c r="F1257" s="789"/>
      <c r="H1257" s="786"/>
    </row>
    <row r="1258" spans="6:8" s="41" customFormat="1" ht="16.5" customHeight="1">
      <c r="F1258" s="789"/>
      <c r="H1258" s="786"/>
    </row>
    <row r="1259" spans="6:8" s="41" customFormat="1" ht="16.5" customHeight="1">
      <c r="F1259" s="789"/>
      <c r="H1259" s="786"/>
    </row>
    <row r="1260" spans="6:8" s="41" customFormat="1" ht="16.5" customHeight="1">
      <c r="F1260" s="789"/>
      <c r="H1260" s="786"/>
    </row>
    <row r="1261" spans="6:8" s="41" customFormat="1" ht="16.5" customHeight="1">
      <c r="F1261" s="789"/>
      <c r="H1261" s="786"/>
    </row>
    <row r="1262" spans="6:8" s="41" customFormat="1" ht="16.5" customHeight="1">
      <c r="F1262" s="789"/>
      <c r="H1262" s="786"/>
    </row>
    <row r="1263" spans="6:8" s="41" customFormat="1" ht="16.5" customHeight="1">
      <c r="F1263" s="789"/>
      <c r="H1263" s="786"/>
    </row>
    <row r="1264" spans="6:8" s="41" customFormat="1" ht="16.5" customHeight="1">
      <c r="F1264" s="789"/>
      <c r="H1264" s="786"/>
    </row>
    <row r="1265" spans="6:8" s="41" customFormat="1" ht="16.5" customHeight="1">
      <c r="F1265" s="789"/>
      <c r="H1265" s="786"/>
    </row>
    <row r="1266" spans="6:8" s="41" customFormat="1" ht="16.5" customHeight="1">
      <c r="F1266" s="789"/>
      <c r="H1266" s="786"/>
    </row>
    <row r="1267" spans="6:8" s="41" customFormat="1" ht="16.5" customHeight="1">
      <c r="F1267" s="789"/>
      <c r="H1267" s="786"/>
    </row>
    <row r="1268" spans="6:8" s="41" customFormat="1" ht="16.5" customHeight="1">
      <c r="F1268" s="789"/>
      <c r="H1268" s="786"/>
    </row>
    <row r="1269" spans="6:8" s="41" customFormat="1" ht="16.5" customHeight="1">
      <c r="F1269" s="789"/>
      <c r="H1269" s="786"/>
    </row>
    <row r="1270" spans="6:8" s="41" customFormat="1" ht="16.5" customHeight="1">
      <c r="F1270" s="789"/>
      <c r="H1270" s="786"/>
    </row>
    <row r="1271" spans="6:8" s="41" customFormat="1" ht="16.5" customHeight="1">
      <c r="F1271" s="789"/>
      <c r="H1271" s="786"/>
    </row>
    <row r="1272" spans="6:8" s="41" customFormat="1" ht="16.5" customHeight="1">
      <c r="F1272" s="789"/>
      <c r="H1272" s="786"/>
    </row>
    <row r="1273" spans="6:8" s="41" customFormat="1" ht="16.5" customHeight="1">
      <c r="F1273" s="789"/>
      <c r="H1273" s="786"/>
    </row>
    <row r="1274" spans="6:8" s="41" customFormat="1" ht="16.5" customHeight="1">
      <c r="F1274" s="789"/>
      <c r="H1274" s="786"/>
    </row>
    <row r="1275" spans="6:8" s="41" customFormat="1" ht="16.5" customHeight="1">
      <c r="F1275" s="789"/>
      <c r="H1275" s="786"/>
    </row>
    <row r="1276" spans="6:8" s="41" customFormat="1" ht="16.5" customHeight="1">
      <c r="F1276" s="789"/>
      <c r="H1276" s="786"/>
    </row>
    <row r="1277" spans="6:8" s="41" customFormat="1" ht="16.5" customHeight="1">
      <c r="F1277" s="789"/>
      <c r="H1277" s="786"/>
    </row>
    <row r="1278" spans="6:8" s="41" customFormat="1" ht="16.5" customHeight="1">
      <c r="F1278" s="789"/>
      <c r="H1278" s="786"/>
    </row>
    <row r="1279" spans="6:8" s="41" customFormat="1" ht="16.5" customHeight="1">
      <c r="F1279" s="789"/>
      <c r="H1279" s="786"/>
    </row>
    <row r="1280" spans="6:8" s="41" customFormat="1" ht="16.5" customHeight="1">
      <c r="F1280" s="789"/>
      <c r="H1280" s="786"/>
    </row>
    <row r="1281" spans="6:8" s="41" customFormat="1" ht="16.5" customHeight="1">
      <c r="F1281" s="789"/>
      <c r="H1281" s="786"/>
    </row>
    <row r="1282" spans="6:8" s="41" customFormat="1" ht="16.5" customHeight="1">
      <c r="F1282" s="789"/>
      <c r="H1282" s="786"/>
    </row>
    <row r="1283" spans="6:8" s="41" customFormat="1" ht="16.5" customHeight="1">
      <c r="F1283" s="789"/>
      <c r="H1283" s="786"/>
    </row>
    <row r="1284" spans="6:8" s="41" customFormat="1" ht="16.5" customHeight="1">
      <c r="F1284" s="789"/>
      <c r="H1284" s="786"/>
    </row>
    <row r="1285" spans="6:8" s="41" customFormat="1" ht="16.5" customHeight="1">
      <c r="F1285" s="789"/>
      <c r="H1285" s="786"/>
    </row>
    <row r="1286" spans="6:8" s="41" customFormat="1" ht="16.5" customHeight="1">
      <c r="F1286" s="789"/>
      <c r="H1286" s="786"/>
    </row>
    <row r="1287" spans="6:8" s="41" customFormat="1" ht="16.5" customHeight="1">
      <c r="F1287" s="789"/>
      <c r="H1287" s="786"/>
    </row>
    <row r="1288" spans="6:8" s="41" customFormat="1" ht="16.5" customHeight="1">
      <c r="F1288" s="789"/>
      <c r="H1288" s="786"/>
    </row>
    <row r="1289" spans="6:8" s="41" customFormat="1" ht="16.5" customHeight="1">
      <c r="F1289" s="789"/>
      <c r="H1289" s="786"/>
    </row>
    <row r="1290" spans="6:8" s="41" customFormat="1" ht="16.5" customHeight="1">
      <c r="F1290" s="789"/>
      <c r="H1290" s="786"/>
    </row>
    <row r="1291" spans="6:8" s="41" customFormat="1" ht="16.5" customHeight="1">
      <c r="F1291" s="789"/>
      <c r="H1291" s="786"/>
    </row>
    <row r="1292" spans="6:8" s="41" customFormat="1" ht="16.5" customHeight="1">
      <c r="F1292" s="789"/>
      <c r="H1292" s="786"/>
    </row>
    <row r="1293" spans="6:8" s="41" customFormat="1" ht="16.5" customHeight="1">
      <c r="F1293" s="789"/>
      <c r="H1293" s="786"/>
    </row>
    <row r="1294" spans="6:8" s="41" customFormat="1" ht="16.5" customHeight="1">
      <c r="F1294" s="789"/>
      <c r="H1294" s="786"/>
    </row>
    <row r="1295" spans="6:8" s="41" customFormat="1" ht="16.5" customHeight="1">
      <c r="F1295" s="789"/>
      <c r="H1295" s="786"/>
    </row>
    <row r="1296" spans="6:8" s="41" customFormat="1" ht="16.5" customHeight="1">
      <c r="F1296" s="789"/>
      <c r="H1296" s="786"/>
    </row>
    <row r="1297" spans="6:8" s="41" customFormat="1" ht="16.5" customHeight="1">
      <c r="F1297" s="789"/>
      <c r="H1297" s="786"/>
    </row>
    <row r="1298" spans="6:8" s="41" customFormat="1" ht="16.5" customHeight="1">
      <c r="F1298" s="789"/>
      <c r="H1298" s="786"/>
    </row>
    <row r="1299" spans="6:8" s="41" customFormat="1" ht="16.5" customHeight="1">
      <c r="F1299" s="789"/>
      <c r="H1299" s="786"/>
    </row>
    <row r="1300" spans="6:8" s="41" customFormat="1" ht="16.5" customHeight="1">
      <c r="F1300" s="789"/>
      <c r="H1300" s="786"/>
    </row>
    <row r="1301" spans="6:8" s="41" customFormat="1" ht="16.5" customHeight="1">
      <c r="F1301" s="789"/>
      <c r="H1301" s="786"/>
    </row>
    <row r="1302" spans="6:8" s="41" customFormat="1" ht="16.5" customHeight="1">
      <c r="F1302" s="789"/>
      <c r="H1302" s="786"/>
    </row>
    <row r="1303" spans="6:8" s="41" customFormat="1" ht="16.5" customHeight="1">
      <c r="F1303" s="789"/>
      <c r="H1303" s="786"/>
    </row>
    <row r="1304" spans="6:8" s="41" customFormat="1" ht="16.5" customHeight="1">
      <c r="F1304" s="789"/>
      <c r="H1304" s="786"/>
    </row>
    <row r="1305" spans="6:8" s="41" customFormat="1" ht="16.5" customHeight="1">
      <c r="F1305" s="789"/>
      <c r="H1305" s="786"/>
    </row>
    <row r="1306" spans="6:8" s="41" customFormat="1" ht="16.5" customHeight="1">
      <c r="F1306" s="789"/>
      <c r="H1306" s="786"/>
    </row>
    <row r="1307" spans="6:8" s="41" customFormat="1" ht="16.5" customHeight="1">
      <c r="F1307" s="789"/>
      <c r="H1307" s="786"/>
    </row>
    <row r="1308" spans="6:8" s="41" customFormat="1" ht="16.5" customHeight="1">
      <c r="F1308" s="789"/>
      <c r="H1308" s="786"/>
    </row>
    <row r="1309" spans="6:8" s="41" customFormat="1" ht="16.5" customHeight="1">
      <c r="F1309" s="789"/>
      <c r="H1309" s="786"/>
    </row>
    <row r="1310" spans="6:8" s="41" customFormat="1" ht="16.5" customHeight="1">
      <c r="F1310" s="789"/>
      <c r="H1310" s="786"/>
    </row>
    <row r="1311" spans="6:8" s="41" customFormat="1" ht="16.5" customHeight="1">
      <c r="F1311" s="789"/>
      <c r="H1311" s="786"/>
    </row>
    <row r="1312" spans="6:8" s="41" customFormat="1" ht="16.5" customHeight="1">
      <c r="F1312" s="789"/>
      <c r="H1312" s="786"/>
    </row>
    <row r="1313" spans="6:8" s="41" customFormat="1" ht="16.5" customHeight="1">
      <c r="F1313" s="789"/>
      <c r="H1313" s="786"/>
    </row>
    <row r="1314" spans="6:8" s="41" customFormat="1" ht="16.5" customHeight="1">
      <c r="F1314" s="789"/>
      <c r="H1314" s="786"/>
    </row>
    <row r="1315" spans="6:8" s="41" customFormat="1" ht="16.5" customHeight="1">
      <c r="F1315" s="789"/>
      <c r="H1315" s="786"/>
    </row>
    <row r="1316" spans="6:8" s="41" customFormat="1" ht="16.5" customHeight="1">
      <c r="F1316" s="789"/>
      <c r="H1316" s="786"/>
    </row>
    <row r="1317" spans="6:8" s="41" customFormat="1" ht="16.5" customHeight="1">
      <c r="F1317" s="789"/>
      <c r="H1317" s="786"/>
    </row>
    <row r="1318" spans="6:8" s="41" customFormat="1" ht="16.5" customHeight="1">
      <c r="F1318" s="789"/>
      <c r="H1318" s="786"/>
    </row>
    <row r="1319" spans="6:8" s="41" customFormat="1" ht="16.5" customHeight="1">
      <c r="F1319" s="789"/>
      <c r="H1319" s="786"/>
    </row>
    <row r="1320" spans="6:8" s="41" customFormat="1" ht="16.5" customHeight="1">
      <c r="F1320" s="789"/>
      <c r="H1320" s="786"/>
    </row>
    <row r="1321" spans="6:8" s="41" customFormat="1" ht="16.5" customHeight="1">
      <c r="F1321" s="789"/>
      <c r="H1321" s="786"/>
    </row>
    <row r="1322" spans="6:8" s="41" customFormat="1" ht="16.5" customHeight="1">
      <c r="F1322" s="789"/>
      <c r="H1322" s="786"/>
    </row>
    <row r="1323" spans="6:8" s="41" customFormat="1" ht="16.5" customHeight="1">
      <c r="F1323" s="789"/>
      <c r="H1323" s="786"/>
    </row>
    <row r="1324" spans="6:8" s="41" customFormat="1" ht="16.5" customHeight="1">
      <c r="F1324" s="789"/>
      <c r="H1324" s="786"/>
    </row>
    <row r="1325" spans="6:8" s="41" customFormat="1" ht="16.5" customHeight="1">
      <c r="F1325" s="789"/>
      <c r="H1325" s="786"/>
    </row>
    <row r="1326" spans="6:8" s="41" customFormat="1" ht="16.5" customHeight="1">
      <c r="F1326" s="789"/>
      <c r="H1326" s="786"/>
    </row>
    <row r="1327" spans="6:8" s="41" customFormat="1" ht="16.5" customHeight="1">
      <c r="F1327" s="789"/>
      <c r="H1327" s="786"/>
    </row>
    <row r="1328" spans="6:8" s="41" customFormat="1" ht="16.5" customHeight="1">
      <c r="F1328" s="789"/>
      <c r="H1328" s="786"/>
    </row>
    <row r="1329" spans="6:8" s="41" customFormat="1" ht="16.5" customHeight="1">
      <c r="F1329" s="789"/>
      <c r="H1329" s="786"/>
    </row>
    <row r="1330" spans="6:8" s="41" customFormat="1" ht="16.5" customHeight="1">
      <c r="F1330" s="789"/>
      <c r="H1330" s="786"/>
    </row>
    <row r="1331" spans="6:8" s="41" customFormat="1" ht="16.5" customHeight="1">
      <c r="F1331" s="789"/>
      <c r="H1331" s="786"/>
    </row>
    <row r="1332" spans="6:8" s="41" customFormat="1" ht="16.5" customHeight="1">
      <c r="F1332" s="789"/>
      <c r="H1332" s="786"/>
    </row>
    <row r="1333" spans="6:8" s="41" customFormat="1" ht="16.5" customHeight="1">
      <c r="F1333" s="789"/>
      <c r="H1333" s="786"/>
    </row>
    <row r="1334" spans="6:8" s="41" customFormat="1" ht="16.5" customHeight="1">
      <c r="F1334" s="789"/>
      <c r="H1334" s="786"/>
    </row>
    <row r="1335" spans="6:8" s="41" customFormat="1" ht="16.5" customHeight="1">
      <c r="F1335" s="789"/>
      <c r="H1335" s="786"/>
    </row>
    <row r="1336" spans="6:8" s="41" customFormat="1" ht="16.5" customHeight="1">
      <c r="F1336" s="789"/>
      <c r="H1336" s="786"/>
    </row>
    <row r="1337" spans="6:8" s="41" customFormat="1" ht="16.5" customHeight="1">
      <c r="F1337" s="789"/>
      <c r="H1337" s="786"/>
    </row>
    <row r="1338" spans="6:8" s="41" customFormat="1" ht="16.5" customHeight="1">
      <c r="F1338" s="789"/>
      <c r="H1338" s="786"/>
    </row>
    <row r="1339" spans="6:8" s="41" customFormat="1" ht="16.5" customHeight="1">
      <c r="F1339" s="789"/>
      <c r="H1339" s="786"/>
    </row>
    <row r="1340" spans="6:8" s="41" customFormat="1" ht="16.5" customHeight="1">
      <c r="F1340" s="789"/>
      <c r="H1340" s="786"/>
    </row>
    <row r="1341" spans="6:8" s="41" customFormat="1" ht="16.5" customHeight="1">
      <c r="F1341" s="789"/>
      <c r="H1341" s="786"/>
    </row>
    <row r="1342" spans="6:8" s="41" customFormat="1" ht="16.5" customHeight="1">
      <c r="F1342" s="789"/>
      <c r="H1342" s="786"/>
    </row>
    <row r="1343" spans="6:8" s="41" customFormat="1" ht="16.5" customHeight="1">
      <c r="F1343" s="789"/>
      <c r="H1343" s="786"/>
    </row>
    <row r="1344" spans="6:8" s="41" customFormat="1" ht="16.5" customHeight="1">
      <c r="F1344" s="789"/>
      <c r="H1344" s="786"/>
    </row>
    <row r="1345" spans="6:8" s="41" customFormat="1" ht="16.5" customHeight="1">
      <c r="F1345" s="789"/>
      <c r="H1345" s="786"/>
    </row>
    <row r="1346" spans="6:8" s="41" customFormat="1" ht="16.5" customHeight="1">
      <c r="F1346" s="789"/>
      <c r="H1346" s="786"/>
    </row>
    <row r="1347" spans="6:8" s="41" customFormat="1" ht="16.5" customHeight="1">
      <c r="F1347" s="789"/>
      <c r="H1347" s="786"/>
    </row>
    <row r="1348" spans="6:8" s="41" customFormat="1" ht="16.5" customHeight="1">
      <c r="F1348" s="789"/>
      <c r="H1348" s="786"/>
    </row>
    <row r="1349" spans="6:8" s="41" customFormat="1" ht="16.5" customHeight="1">
      <c r="F1349" s="789"/>
      <c r="H1349" s="786"/>
    </row>
    <row r="1350" spans="6:8" s="41" customFormat="1" ht="16.5" customHeight="1">
      <c r="F1350" s="789"/>
      <c r="H1350" s="786"/>
    </row>
    <row r="1351" spans="6:8" s="41" customFormat="1" ht="16.5" customHeight="1">
      <c r="F1351" s="789"/>
      <c r="H1351" s="786"/>
    </row>
    <row r="1352" spans="6:8" s="41" customFormat="1" ht="16.5" customHeight="1">
      <c r="F1352" s="789"/>
      <c r="H1352" s="786"/>
    </row>
    <row r="1353" spans="6:8" s="41" customFormat="1" ht="16.5" customHeight="1">
      <c r="F1353" s="789"/>
      <c r="H1353" s="786"/>
    </row>
    <row r="1354" spans="6:8" s="41" customFormat="1" ht="16.5" customHeight="1">
      <c r="F1354" s="789"/>
      <c r="H1354" s="786"/>
    </row>
    <row r="1355" spans="6:8" s="41" customFormat="1" ht="16.5" customHeight="1">
      <c r="F1355" s="789"/>
      <c r="H1355" s="786"/>
    </row>
    <row r="1356" spans="6:8" s="41" customFormat="1" ht="16.5" customHeight="1">
      <c r="F1356" s="789"/>
      <c r="H1356" s="786"/>
    </row>
    <row r="1357" spans="6:8" s="41" customFormat="1" ht="16.5" customHeight="1">
      <c r="F1357" s="789"/>
      <c r="H1357" s="786"/>
    </row>
    <row r="1358" spans="6:8" s="41" customFormat="1" ht="16.5" customHeight="1">
      <c r="F1358" s="789"/>
      <c r="H1358" s="786"/>
    </row>
    <row r="1359" spans="6:8" s="41" customFormat="1" ht="16.5" customHeight="1">
      <c r="F1359" s="789"/>
      <c r="H1359" s="786"/>
    </row>
    <row r="1360" spans="6:8" s="41" customFormat="1" ht="16.5" customHeight="1">
      <c r="F1360" s="789"/>
      <c r="H1360" s="786"/>
    </row>
    <row r="1361" spans="6:8" s="41" customFormat="1" ht="16.5" customHeight="1">
      <c r="F1361" s="789"/>
      <c r="H1361" s="786"/>
    </row>
    <row r="1362" spans="6:8" s="41" customFormat="1" ht="16.5" customHeight="1">
      <c r="F1362" s="789"/>
      <c r="H1362" s="786"/>
    </row>
    <row r="1363" spans="6:8" s="41" customFormat="1" ht="16.5" customHeight="1">
      <c r="F1363" s="789"/>
      <c r="H1363" s="786"/>
    </row>
    <row r="1364" spans="6:8" s="41" customFormat="1" ht="16.5" customHeight="1">
      <c r="F1364" s="789"/>
      <c r="H1364" s="786"/>
    </row>
    <row r="1365" spans="6:8" s="41" customFormat="1" ht="16.5" customHeight="1">
      <c r="F1365" s="789"/>
      <c r="H1365" s="786"/>
    </row>
    <row r="1366" spans="6:8" s="41" customFormat="1" ht="16.5" customHeight="1">
      <c r="F1366" s="789"/>
      <c r="H1366" s="786"/>
    </row>
    <row r="1367" spans="6:8" s="41" customFormat="1" ht="16.5" customHeight="1">
      <c r="F1367" s="789"/>
      <c r="H1367" s="786"/>
    </row>
    <row r="1368" spans="6:8" s="41" customFormat="1" ht="16.5" customHeight="1">
      <c r="F1368" s="789"/>
      <c r="H1368" s="786"/>
    </row>
    <row r="1369" spans="6:8" s="41" customFormat="1" ht="16.5" customHeight="1">
      <c r="F1369" s="789"/>
      <c r="H1369" s="786"/>
    </row>
    <row r="1370" spans="6:8" s="41" customFormat="1" ht="16.5" customHeight="1">
      <c r="F1370" s="789"/>
      <c r="H1370" s="786"/>
    </row>
    <row r="1371" spans="6:8" s="41" customFormat="1" ht="16.5" customHeight="1">
      <c r="F1371" s="789"/>
      <c r="H1371" s="786"/>
    </row>
    <row r="1372" spans="6:8" s="41" customFormat="1" ht="16.5" customHeight="1">
      <c r="F1372" s="789"/>
      <c r="H1372" s="786"/>
    </row>
    <row r="1373" spans="6:8" s="41" customFormat="1" ht="16.5" customHeight="1">
      <c r="F1373" s="789"/>
      <c r="H1373" s="786"/>
    </row>
    <row r="1374" spans="6:8" s="41" customFormat="1" ht="16.5" customHeight="1">
      <c r="F1374" s="789"/>
      <c r="H1374" s="786"/>
    </row>
    <row r="1375" spans="6:8" s="41" customFormat="1" ht="16.5" customHeight="1">
      <c r="F1375" s="789"/>
      <c r="H1375" s="786"/>
    </row>
    <row r="1376" spans="6:8" s="41" customFormat="1" ht="16.5" customHeight="1">
      <c r="F1376" s="789"/>
      <c r="H1376" s="786"/>
    </row>
    <row r="1377" spans="6:8" s="41" customFormat="1" ht="16.5" customHeight="1">
      <c r="F1377" s="789"/>
      <c r="H1377" s="786"/>
    </row>
    <row r="1378" spans="6:8" s="41" customFormat="1" ht="16.5" customHeight="1">
      <c r="F1378" s="789"/>
      <c r="H1378" s="786"/>
    </row>
    <row r="1379" spans="6:8" s="41" customFormat="1" ht="16.5" customHeight="1">
      <c r="F1379" s="789"/>
      <c r="H1379" s="786"/>
    </row>
    <row r="1380" spans="6:8" s="41" customFormat="1" ht="16.5" customHeight="1">
      <c r="F1380" s="789"/>
      <c r="H1380" s="786"/>
    </row>
    <row r="1381" spans="6:8" s="41" customFormat="1" ht="16.5" customHeight="1">
      <c r="F1381" s="789"/>
      <c r="H1381" s="786"/>
    </row>
    <row r="1382" spans="6:8" s="41" customFormat="1" ht="16.5" customHeight="1">
      <c r="F1382" s="789"/>
      <c r="H1382" s="786"/>
    </row>
    <row r="1383" spans="6:8" s="41" customFormat="1" ht="16.5" customHeight="1">
      <c r="F1383" s="789"/>
      <c r="H1383" s="786"/>
    </row>
    <row r="1384" spans="6:8" s="41" customFormat="1" ht="16.5" customHeight="1">
      <c r="F1384" s="789"/>
      <c r="H1384" s="786"/>
    </row>
    <row r="1385" spans="6:8" s="41" customFormat="1" ht="16.5" customHeight="1">
      <c r="F1385" s="789"/>
      <c r="H1385" s="786"/>
    </row>
    <row r="1386" spans="6:8" s="41" customFormat="1" ht="16.5" customHeight="1">
      <c r="F1386" s="789"/>
      <c r="H1386" s="786"/>
    </row>
    <row r="1387" spans="6:8" s="41" customFormat="1" ht="16.5" customHeight="1">
      <c r="F1387" s="789"/>
      <c r="H1387" s="786"/>
    </row>
    <row r="1388" spans="6:8" s="41" customFormat="1" ht="16.5" customHeight="1">
      <c r="F1388" s="789"/>
      <c r="H1388" s="786"/>
    </row>
    <row r="1389" spans="6:8" s="41" customFormat="1" ht="16.5" customHeight="1">
      <c r="F1389" s="789"/>
      <c r="H1389" s="786"/>
    </row>
    <row r="1390" spans="6:8" s="41" customFormat="1" ht="16.5" customHeight="1">
      <c r="F1390" s="789"/>
      <c r="H1390" s="786"/>
    </row>
    <row r="1391" spans="6:8" s="41" customFormat="1" ht="16.5" customHeight="1">
      <c r="F1391" s="789"/>
      <c r="H1391" s="786"/>
    </row>
    <row r="1392" spans="6:8" s="41" customFormat="1" ht="16.5" customHeight="1">
      <c r="F1392" s="789"/>
      <c r="H1392" s="786"/>
    </row>
    <row r="1393" spans="6:8" s="41" customFormat="1" ht="16.5" customHeight="1">
      <c r="F1393" s="789"/>
      <c r="H1393" s="786"/>
    </row>
    <row r="1394" spans="6:8" s="41" customFormat="1" ht="16.5" customHeight="1">
      <c r="F1394" s="789"/>
      <c r="H1394" s="786"/>
    </row>
    <row r="1395" spans="6:8" s="41" customFormat="1" ht="16.5" customHeight="1">
      <c r="F1395" s="789"/>
      <c r="H1395" s="786"/>
    </row>
    <row r="1396" spans="6:8" s="41" customFormat="1" ht="16.5" customHeight="1">
      <c r="F1396" s="789"/>
      <c r="H1396" s="786"/>
    </row>
    <row r="1397" spans="6:8" s="41" customFormat="1" ht="16.5" customHeight="1">
      <c r="F1397" s="789"/>
      <c r="H1397" s="786"/>
    </row>
    <row r="1398" spans="6:8" s="41" customFormat="1" ht="16.5" customHeight="1">
      <c r="F1398" s="789"/>
      <c r="H1398" s="786"/>
    </row>
    <row r="1399" spans="6:8" s="41" customFormat="1" ht="16.5" customHeight="1">
      <c r="F1399" s="789"/>
      <c r="H1399" s="786"/>
    </row>
    <row r="1400" spans="6:8" s="41" customFormat="1" ht="16.5" customHeight="1">
      <c r="F1400" s="789"/>
      <c r="H1400" s="786"/>
    </row>
    <row r="1401" spans="6:8" s="41" customFormat="1" ht="16.5" customHeight="1">
      <c r="F1401" s="789"/>
      <c r="H1401" s="786"/>
    </row>
    <row r="1402" spans="6:8" s="41" customFormat="1" ht="16.5" customHeight="1">
      <c r="F1402" s="789"/>
      <c r="H1402" s="786"/>
    </row>
    <row r="1403" spans="6:8" s="41" customFormat="1" ht="16.5" customHeight="1">
      <c r="F1403" s="789"/>
      <c r="H1403" s="786"/>
    </row>
    <row r="1404" spans="6:8" s="41" customFormat="1" ht="16.5" customHeight="1">
      <c r="F1404" s="789"/>
      <c r="H1404" s="786"/>
    </row>
    <row r="1405" spans="6:8" s="41" customFormat="1" ht="16.5" customHeight="1">
      <c r="F1405" s="789"/>
      <c r="H1405" s="786"/>
    </row>
    <row r="1406" spans="6:8" s="41" customFormat="1" ht="16.5" customHeight="1">
      <c r="F1406" s="789"/>
      <c r="H1406" s="786"/>
    </row>
    <row r="1407" spans="6:8" s="41" customFormat="1" ht="16.5" customHeight="1">
      <c r="F1407" s="789"/>
      <c r="H1407" s="786"/>
    </row>
    <row r="1408" spans="6:8" s="41" customFormat="1" ht="16.5" customHeight="1">
      <c r="F1408" s="789"/>
      <c r="H1408" s="786"/>
    </row>
    <row r="1409" spans="6:8" s="41" customFormat="1" ht="16.5" customHeight="1">
      <c r="F1409" s="789"/>
      <c r="H1409" s="786"/>
    </row>
    <row r="1410" spans="6:8" s="41" customFormat="1" ht="16.5" customHeight="1">
      <c r="F1410" s="789"/>
      <c r="H1410" s="786"/>
    </row>
    <row r="1411" spans="6:8" s="41" customFormat="1" ht="16.5" customHeight="1">
      <c r="F1411" s="789"/>
      <c r="H1411" s="786"/>
    </row>
    <row r="1412" spans="6:8" s="41" customFormat="1" ht="16.5" customHeight="1">
      <c r="F1412" s="789"/>
      <c r="H1412" s="786"/>
    </row>
    <row r="1413" spans="6:8" s="41" customFormat="1" ht="16.5" customHeight="1">
      <c r="F1413" s="789"/>
      <c r="H1413" s="786"/>
    </row>
    <row r="1414" spans="6:8" s="41" customFormat="1" ht="16.5" customHeight="1">
      <c r="F1414" s="789"/>
      <c r="H1414" s="786"/>
    </row>
    <row r="1415" spans="6:8" s="41" customFormat="1" ht="16.5" customHeight="1">
      <c r="F1415" s="789"/>
      <c r="H1415" s="786"/>
    </row>
    <row r="1416" spans="6:8" s="41" customFormat="1" ht="16.5" customHeight="1">
      <c r="F1416" s="789"/>
      <c r="H1416" s="786"/>
    </row>
    <row r="1417" spans="6:8" s="41" customFormat="1" ht="16.5" customHeight="1">
      <c r="F1417" s="789"/>
      <c r="H1417" s="786"/>
    </row>
    <row r="1418" spans="6:8" s="41" customFormat="1" ht="16.5" customHeight="1">
      <c r="F1418" s="789"/>
      <c r="H1418" s="786"/>
    </row>
    <row r="1419" spans="6:8" s="41" customFormat="1" ht="16.5" customHeight="1">
      <c r="F1419" s="789"/>
      <c r="H1419" s="786"/>
    </row>
    <row r="1420" spans="6:8" s="41" customFormat="1" ht="16.5" customHeight="1">
      <c r="F1420" s="789"/>
      <c r="H1420" s="786"/>
    </row>
    <row r="1421" spans="6:8" s="41" customFormat="1" ht="16.5" customHeight="1">
      <c r="F1421" s="789"/>
      <c r="H1421" s="786"/>
    </row>
    <row r="1422" spans="6:8" s="41" customFormat="1" ht="16.5" customHeight="1">
      <c r="F1422" s="789"/>
      <c r="H1422" s="786"/>
    </row>
    <row r="1423" spans="6:8" s="41" customFormat="1" ht="16.5" customHeight="1">
      <c r="F1423" s="789"/>
      <c r="H1423" s="786"/>
    </row>
    <row r="1424" spans="6:8" s="41" customFormat="1" ht="16.5" customHeight="1">
      <c r="F1424" s="789"/>
      <c r="H1424" s="786"/>
    </row>
    <row r="1425" spans="6:8" s="41" customFormat="1" ht="16.5" customHeight="1">
      <c r="F1425" s="789"/>
      <c r="H1425" s="786"/>
    </row>
    <row r="1426" spans="6:8" s="41" customFormat="1" ht="16.5" customHeight="1">
      <c r="F1426" s="789"/>
      <c r="H1426" s="786"/>
    </row>
    <row r="1427" spans="6:8" s="41" customFormat="1" ht="16.5" customHeight="1">
      <c r="F1427" s="789"/>
      <c r="H1427" s="786"/>
    </row>
    <row r="1428" spans="6:8" s="41" customFormat="1" ht="16.5" customHeight="1">
      <c r="F1428" s="789"/>
      <c r="H1428" s="786"/>
    </row>
    <row r="1429" spans="6:8" s="41" customFormat="1" ht="16.5" customHeight="1">
      <c r="F1429" s="789"/>
      <c r="H1429" s="786"/>
    </row>
    <row r="1430" spans="6:8" s="41" customFormat="1" ht="16.5" customHeight="1">
      <c r="F1430" s="789"/>
      <c r="H1430" s="786"/>
    </row>
    <row r="1431" spans="6:8" s="41" customFormat="1" ht="16.5" customHeight="1">
      <c r="F1431" s="789"/>
      <c r="H1431" s="786"/>
    </row>
    <row r="1432" spans="6:8" s="41" customFormat="1" ht="16.5" customHeight="1">
      <c r="F1432" s="789"/>
      <c r="H1432" s="786"/>
    </row>
    <row r="1433" spans="6:8" s="41" customFormat="1" ht="16.5" customHeight="1">
      <c r="F1433" s="789"/>
      <c r="H1433" s="786"/>
    </row>
    <row r="1434" spans="6:8" s="41" customFormat="1" ht="16.5" customHeight="1">
      <c r="F1434" s="789"/>
      <c r="H1434" s="786"/>
    </row>
    <row r="1435" spans="6:8" s="41" customFormat="1" ht="16.5" customHeight="1">
      <c r="F1435" s="789"/>
      <c r="H1435" s="786"/>
    </row>
    <row r="1436" spans="6:8" s="41" customFormat="1" ht="16.5" customHeight="1">
      <c r="F1436" s="789"/>
      <c r="H1436" s="786"/>
    </row>
    <row r="1437" spans="6:8" s="41" customFormat="1" ht="16.5" customHeight="1">
      <c r="F1437" s="789"/>
      <c r="H1437" s="786"/>
    </row>
    <row r="1438" spans="6:8" s="41" customFormat="1" ht="16.5" customHeight="1">
      <c r="F1438" s="789"/>
      <c r="H1438" s="786"/>
    </row>
    <row r="1439" spans="6:8" s="41" customFormat="1" ht="16.5" customHeight="1">
      <c r="F1439" s="789"/>
      <c r="H1439" s="786"/>
    </row>
    <row r="1440" spans="6:8" s="41" customFormat="1" ht="16.5" customHeight="1">
      <c r="F1440" s="789"/>
      <c r="H1440" s="786"/>
    </row>
    <row r="1441" spans="6:8" s="41" customFormat="1" ht="16.5" customHeight="1">
      <c r="F1441" s="789"/>
      <c r="H1441" s="786"/>
    </row>
    <row r="1442" spans="6:8" s="41" customFormat="1" ht="16.5" customHeight="1">
      <c r="F1442" s="789"/>
      <c r="H1442" s="786"/>
    </row>
    <row r="1443" spans="6:8" s="41" customFormat="1" ht="16.5" customHeight="1">
      <c r="F1443" s="789"/>
      <c r="H1443" s="786"/>
    </row>
    <row r="1444" spans="6:8" s="41" customFormat="1" ht="16.5" customHeight="1">
      <c r="F1444" s="789"/>
      <c r="H1444" s="786"/>
    </row>
    <row r="1445" spans="6:8" s="41" customFormat="1" ht="16.5" customHeight="1">
      <c r="F1445" s="789"/>
      <c r="H1445" s="786"/>
    </row>
    <row r="1446" spans="6:8" s="41" customFormat="1" ht="16.5" customHeight="1">
      <c r="F1446" s="789"/>
      <c r="H1446" s="786"/>
    </row>
    <row r="1447" spans="6:8" s="41" customFormat="1" ht="16.5" customHeight="1">
      <c r="F1447" s="789"/>
      <c r="H1447" s="786"/>
    </row>
    <row r="1448" spans="6:8" s="41" customFormat="1" ht="16.5" customHeight="1">
      <c r="F1448" s="789"/>
      <c r="H1448" s="786"/>
    </row>
    <row r="1449" spans="6:8" s="41" customFormat="1" ht="16.5" customHeight="1">
      <c r="F1449" s="789"/>
      <c r="H1449" s="786"/>
    </row>
    <row r="1450" spans="6:8" s="41" customFormat="1" ht="16.5" customHeight="1">
      <c r="F1450" s="789"/>
      <c r="H1450" s="786"/>
    </row>
    <row r="1451" spans="6:8" s="41" customFormat="1" ht="16.5" customHeight="1">
      <c r="F1451" s="789"/>
      <c r="H1451" s="786"/>
    </row>
    <row r="1452" spans="6:8" s="41" customFormat="1" ht="16.5" customHeight="1">
      <c r="F1452" s="789"/>
      <c r="H1452" s="786"/>
    </row>
    <row r="1453" spans="6:8" s="41" customFormat="1" ht="16.5" customHeight="1">
      <c r="F1453" s="789"/>
      <c r="H1453" s="786"/>
    </row>
    <row r="1454" spans="6:8" s="41" customFormat="1" ht="16.5" customHeight="1">
      <c r="F1454" s="789"/>
      <c r="H1454" s="786"/>
    </row>
    <row r="1455" spans="6:8" s="41" customFormat="1" ht="16.5" customHeight="1">
      <c r="F1455" s="789"/>
      <c r="H1455" s="786"/>
    </row>
    <row r="1456" spans="6:8" s="41" customFormat="1" ht="16.5" customHeight="1">
      <c r="F1456" s="789"/>
      <c r="H1456" s="786"/>
    </row>
    <row r="1457" spans="6:8" s="41" customFormat="1" ht="16.5" customHeight="1">
      <c r="F1457" s="789"/>
      <c r="H1457" s="786"/>
    </row>
    <row r="1458" spans="6:8" s="41" customFormat="1" ht="16.5" customHeight="1">
      <c r="F1458" s="789"/>
      <c r="H1458" s="786"/>
    </row>
    <row r="1459" spans="6:8" s="41" customFormat="1" ht="16.5" customHeight="1">
      <c r="F1459" s="789"/>
      <c r="H1459" s="786"/>
    </row>
    <row r="1460" spans="6:8" s="41" customFormat="1" ht="16.5" customHeight="1">
      <c r="F1460" s="789"/>
      <c r="H1460" s="786"/>
    </row>
    <row r="1461" spans="6:8" s="41" customFormat="1" ht="16.5" customHeight="1">
      <c r="F1461" s="789"/>
      <c r="H1461" s="786"/>
    </row>
    <row r="1462" spans="6:8" s="41" customFormat="1" ht="16.5" customHeight="1">
      <c r="F1462" s="789"/>
      <c r="H1462" s="786"/>
    </row>
    <row r="1463" spans="6:8" s="41" customFormat="1" ht="16.5" customHeight="1">
      <c r="F1463" s="789"/>
      <c r="H1463" s="786"/>
    </row>
    <row r="1464" spans="6:8" s="41" customFormat="1" ht="16.5" customHeight="1">
      <c r="F1464" s="789"/>
      <c r="H1464" s="786"/>
    </row>
    <row r="1465" spans="6:8" s="41" customFormat="1" ht="16.5" customHeight="1">
      <c r="F1465" s="789"/>
      <c r="H1465" s="786"/>
    </row>
    <row r="1466" spans="6:8" s="41" customFormat="1" ht="16.5" customHeight="1">
      <c r="F1466" s="789"/>
      <c r="H1466" s="786"/>
    </row>
    <row r="1467" spans="6:8" s="41" customFormat="1" ht="16.5" customHeight="1">
      <c r="F1467" s="789"/>
      <c r="H1467" s="786"/>
    </row>
    <row r="1468" spans="6:8" s="41" customFormat="1" ht="16.5" customHeight="1">
      <c r="F1468" s="789"/>
      <c r="H1468" s="786"/>
    </row>
    <row r="1469" spans="6:8" s="41" customFormat="1" ht="16.5" customHeight="1">
      <c r="F1469" s="789"/>
      <c r="H1469" s="786"/>
    </row>
    <row r="1470" spans="6:8" s="41" customFormat="1" ht="16.5" customHeight="1">
      <c r="F1470" s="789"/>
      <c r="H1470" s="786"/>
    </row>
    <row r="1471" spans="6:8" s="41" customFormat="1" ht="16.5" customHeight="1">
      <c r="F1471" s="789"/>
      <c r="H1471" s="786"/>
    </row>
    <row r="1472" spans="6:8" s="41" customFormat="1" ht="16.5" customHeight="1">
      <c r="F1472" s="789"/>
      <c r="H1472" s="786"/>
    </row>
    <row r="1473" spans="6:8" s="41" customFormat="1" ht="16.5" customHeight="1">
      <c r="F1473" s="789"/>
      <c r="H1473" s="786"/>
    </row>
    <row r="1474" spans="6:8" s="41" customFormat="1" ht="16.5" customHeight="1">
      <c r="F1474" s="789"/>
      <c r="H1474" s="786"/>
    </row>
    <row r="1475" spans="6:8" s="41" customFormat="1" ht="16.5" customHeight="1">
      <c r="F1475" s="789"/>
      <c r="H1475" s="786"/>
    </row>
    <row r="1476" spans="6:8" s="41" customFormat="1" ht="16.5" customHeight="1">
      <c r="F1476" s="789"/>
      <c r="H1476" s="786"/>
    </row>
    <row r="1477" spans="6:8" s="41" customFormat="1" ht="16.5" customHeight="1">
      <c r="F1477" s="789"/>
      <c r="H1477" s="786"/>
    </row>
    <row r="1478" spans="6:8" s="41" customFormat="1" ht="16.5" customHeight="1">
      <c r="F1478" s="789"/>
      <c r="H1478" s="786"/>
    </row>
    <row r="1479" spans="6:8" s="41" customFormat="1" ht="16.5" customHeight="1">
      <c r="F1479" s="789"/>
      <c r="H1479" s="786"/>
    </row>
    <row r="1480" spans="6:8" s="41" customFormat="1" ht="16.5" customHeight="1">
      <c r="F1480" s="789"/>
      <c r="H1480" s="786"/>
    </row>
    <row r="1481" spans="6:8" s="41" customFormat="1" ht="16.5" customHeight="1">
      <c r="F1481" s="789"/>
      <c r="H1481" s="786"/>
    </row>
    <row r="1482" spans="6:8" s="41" customFormat="1" ht="16.5" customHeight="1">
      <c r="F1482" s="789"/>
      <c r="H1482" s="786"/>
    </row>
    <row r="1483" spans="6:8" s="41" customFormat="1" ht="16.5" customHeight="1">
      <c r="F1483" s="789"/>
      <c r="H1483" s="786"/>
    </row>
    <row r="1484" spans="6:8" s="41" customFormat="1" ht="16.5" customHeight="1">
      <c r="F1484" s="789"/>
      <c r="H1484" s="786"/>
    </row>
    <row r="1485" spans="6:8" s="41" customFormat="1" ht="16.5" customHeight="1">
      <c r="F1485" s="789"/>
      <c r="H1485" s="786"/>
    </row>
    <row r="1486" spans="6:8" s="41" customFormat="1" ht="16.5" customHeight="1">
      <c r="F1486" s="789"/>
      <c r="H1486" s="786"/>
    </row>
    <row r="1487" spans="6:8" s="41" customFormat="1" ht="16.5" customHeight="1">
      <c r="F1487" s="789"/>
      <c r="H1487" s="786"/>
    </row>
    <row r="1488" spans="6:8" s="41" customFormat="1" ht="16.5" customHeight="1">
      <c r="F1488" s="789"/>
      <c r="H1488" s="786"/>
    </row>
    <row r="1489" spans="6:8" s="41" customFormat="1" ht="16.5" customHeight="1">
      <c r="F1489" s="789"/>
      <c r="H1489" s="786"/>
    </row>
    <row r="1490" spans="6:8" s="41" customFormat="1" ht="16.5" customHeight="1">
      <c r="F1490" s="789"/>
      <c r="H1490" s="786"/>
    </row>
    <row r="1491" spans="6:8" s="41" customFormat="1" ht="16.5" customHeight="1">
      <c r="F1491" s="789"/>
      <c r="H1491" s="786"/>
    </row>
    <row r="1492" spans="6:8" s="41" customFormat="1" ht="16.5" customHeight="1">
      <c r="F1492" s="789"/>
      <c r="H1492" s="786"/>
    </row>
    <row r="1493" spans="6:8" s="41" customFormat="1" ht="16.5" customHeight="1">
      <c r="F1493" s="789"/>
      <c r="H1493" s="786"/>
    </row>
    <row r="1494" spans="6:8" s="41" customFormat="1" ht="16.5" customHeight="1">
      <c r="F1494" s="789"/>
      <c r="H1494" s="786"/>
    </row>
    <row r="1495" spans="6:8" s="41" customFormat="1" ht="16.5" customHeight="1">
      <c r="F1495" s="789"/>
      <c r="H1495" s="786"/>
    </row>
    <row r="1496" spans="6:8" s="41" customFormat="1" ht="16.5" customHeight="1">
      <c r="F1496" s="789"/>
      <c r="H1496" s="786"/>
    </row>
    <row r="1497" spans="6:8" s="41" customFormat="1" ht="16.5" customHeight="1">
      <c r="F1497" s="789"/>
      <c r="H1497" s="786"/>
    </row>
    <row r="1498" spans="6:8" s="41" customFormat="1" ht="16.5" customHeight="1">
      <c r="F1498" s="789"/>
      <c r="H1498" s="786"/>
    </row>
    <row r="1499" spans="6:8" s="41" customFormat="1" ht="16.5" customHeight="1">
      <c r="F1499" s="789"/>
      <c r="H1499" s="786"/>
    </row>
    <row r="1500" spans="6:8" s="41" customFormat="1" ht="16.5" customHeight="1">
      <c r="F1500" s="789"/>
      <c r="H1500" s="786"/>
    </row>
    <row r="1501" spans="6:8" s="41" customFormat="1" ht="16.5" customHeight="1">
      <c r="F1501" s="789"/>
      <c r="H1501" s="786"/>
    </row>
    <row r="1502" spans="6:8" s="41" customFormat="1" ht="16.5" customHeight="1">
      <c r="F1502" s="789"/>
      <c r="H1502" s="786"/>
    </row>
    <row r="1503" spans="6:8" s="41" customFormat="1" ht="16.5" customHeight="1">
      <c r="F1503" s="789"/>
      <c r="H1503" s="786"/>
    </row>
    <row r="1504" spans="6:8" s="41" customFormat="1" ht="16.5" customHeight="1">
      <c r="F1504" s="789"/>
      <c r="H1504" s="786"/>
    </row>
    <row r="1505" spans="6:8" s="41" customFormat="1" ht="16.5" customHeight="1">
      <c r="F1505" s="789"/>
      <c r="H1505" s="786"/>
    </row>
    <row r="1506" spans="6:8" s="41" customFormat="1" ht="16.5" customHeight="1">
      <c r="F1506" s="789"/>
      <c r="H1506" s="786"/>
    </row>
    <row r="1507" spans="6:8" s="41" customFormat="1" ht="16.5" customHeight="1">
      <c r="F1507" s="789"/>
      <c r="H1507" s="786"/>
    </row>
    <row r="1508" spans="6:8" s="41" customFormat="1" ht="16.5" customHeight="1">
      <c r="F1508" s="789"/>
      <c r="H1508" s="786"/>
    </row>
    <row r="1509" spans="6:8" s="41" customFormat="1" ht="16.5" customHeight="1">
      <c r="F1509" s="789"/>
      <c r="H1509" s="786"/>
    </row>
    <row r="1510" spans="6:8" s="41" customFormat="1" ht="16.5" customHeight="1">
      <c r="F1510" s="789"/>
      <c r="H1510" s="786"/>
    </row>
    <row r="1511" spans="6:8" s="41" customFormat="1" ht="16.5" customHeight="1">
      <c r="F1511" s="789"/>
      <c r="H1511" s="786"/>
    </row>
    <row r="1512" spans="6:8" s="41" customFormat="1" ht="16.5" customHeight="1">
      <c r="F1512" s="789"/>
      <c r="H1512" s="786"/>
    </row>
    <row r="1513" spans="6:8" s="41" customFormat="1" ht="16.5" customHeight="1">
      <c r="F1513" s="789"/>
      <c r="H1513" s="786"/>
    </row>
    <row r="1514" spans="6:8" s="41" customFormat="1" ht="16.5" customHeight="1">
      <c r="F1514" s="789"/>
      <c r="H1514" s="786"/>
    </row>
    <row r="1515" spans="6:8" s="41" customFormat="1" ht="16.5" customHeight="1">
      <c r="F1515" s="789"/>
      <c r="H1515" s="786"/>
    </row>
    <row r="1516" spans="6:8" s="41" customFormat="1" ht="16.5" customHeight="1">
      <c r="F1516" s="789"/>
      <c r="H1516" s="786"/>
    </row>
    <row r="1517" spans="6:8" s="41" customFormat="1" ht="16.5" customHeight="1">
      <c r="F1517" s="789"/>
      <c r="H1517" s="786"/>
    </row>
    <row r="1518" spans="6:8" s="41" customFormat="1" ht="16.5" customHeight="1">
      <c r="F1518" s="789"/>
      <c r="H1518" s="786"/>
    </row>
    <row r="1519" spans="6:8" s="41" customFormat="1" ht="16.5" customHeight="1">
      <c r="F1519" s="789"/>
      <c r="H1519" s="786"/>
    </row>
    <row r="1520" spans="6:8" s="41" customFormat="1" ht="16.5" customHeight="1">
      <c r="F1520" s="789"/>
      <c r="H1520" s="786"/>
    </row>
    <row r="1521" spans="6:8" s="41" customFormat="1" ht="16.5" customHeight="1">
      <c r="F1521" s="789"/>
      <c r="H1521" s="786"/>
    </row>
    <row r="1522" spans="6:8" s="41" customFormat="1" ht="16.5" customHeight="1">
      <c r="F1522" s="789"/>
      <c r="H1522" s="786"/>
    </row>
    <row r="1523" spans="6:8" s="41" customFormat="1" ht="16.5" customHeight="1">
      <c r="F1523" s="789"/>
      <c r="H1523" s="786"/>
    </row>
    <row r="1524" spans="6:8" s="41" customFormat="1" ht="16.5" customHeight="1">
      <c r="F1524" s="789"/>
      <c r="H1524" s="786"/>
    </row>
    <row r="1525" spans="6:8" s="41" customFormat="1" ht="16.5" customHeight="1">
      <c r="F1525" s="789"/>
      <c r="H1525" s="786"/>
    </row>
    <row r="1526" spans="6:8" s="41" customFormat="1" ht="16.5" customHeight="1">
      <c r="F1526" s="789"/>
      <c r="H1526" s="786"/>
    </row>
    <row r="1527" spans="6:8" s="41" customFormat="1" ht="16.5" customHeight="1">
      <c r="F1527" s="789"/>
      <c r="H1527" s="786"/>
    </row>
    <row r="1528" spans="6:8" s="41" customFormat="1" ht="16.5" customHeight="1">
      <c r="F1528" s="789"/>
      <c r="H1528" s="786"/>
    </row>
    <row r="1529" spans="6:8" s="41" customFormat="1" ht="16.5" customHeight="1">
      <c r="F1529" s="789"/>
      <c r="H1529" s="786"/>
    </row>
    <row r="1530" spans="6:8" s="41" customFormat="1" ht="16.5" customHeight="1">
      <c r="F1530" s="789"/>
      <c r="H1530" s="786"/>
    </row>
    <row r="1531" spans="6:8" s="41" customFormat="1" ht="16.5" customHeight="1">
      <c r="F1531" s="789"/>
      <c r="H1531" s="786"/>
    </row>
    <row r="1532" spans="6:8" s="41" customFormat="1" ht="16.5" customHeight="1">
      <c r="F1532" s="789"/>
      <c r="H1532" s="786"/>
    </row>
    <row r="1533" spans="6:8" s="41" customFormat="1" ht="16.5" customHeight="1">
      <c r="F1533" s="789"/>
      <c r="H1533" s="786"/>
    </row>
    <row r="1534" spans="6:8" s="41" customFormat="1" ht="16.5" customHeight="1">
      <c r="F1534" s="789"/>
      <c r="H1534" s="786"/>
    </row>
    <row r="1535" spans="6:8" s="41" customFormat="1" ht="16.5" customHeight="1">
      <c r="F1535" s="789"/>
      <c r="H1535" s="786"/>
    </row>
    <row r="1536" spans="6:8" s="41" customFormat="1" ht="16.5" customHeight="1">
      <c r="F1536" s="789"/>
      <c r="H1536" s="786"/>
    </row>
    <row r="1537" spans="6:8" s="41" customFormat="1" ht="16.5" customHeight="1">
      <c r="F1537" s="789"/>
      <c r="H1537" s="786"/>
    </row>
    <row r="1538" spans="6:8" s="41" customFormat="1" ht="16.5" customHeight="1">
      <c r="F1538" s="789"/>
      <c r="H1538" s="786"/>
    </row>
    <row r="1539" spans="6:8" s="41" customFormat="1" ht="16.5" customHeight="1">
      <c r="F1539" s="789"/>
      <c r="H1539" s="786"/>
    </row>
    <row r="1540" spans="6:8" s="41" customFormat="1" ht="16.5" customHeight="1">
      <c r="F1540" s="789"/>
      <c r="H1540" s="786"/>
    </row>
    <row r="1541" spans="6:8" s="41" customFormat="1" ht="16.5" customHeight="1">
      <c r="F1541" s="789"/>
      <c r="H1541" s="786"/>
    </row>
    <row r="1542" spans="6:8" s="41" customFormat="1" ht="16.5" customHeight="1">
      <c r="F1542" s="789"/>
      <c r="H1542" s="786"/>
    </row>
    <row r="1543" spans="6:8" s="41" customFormat="1" ht="16.5" customHeight="1">
      <c r="F1543" s="789"/>
      <c r="H1543" s="786"/>
    </row>
    <row r="1544" spans="6:8" s="41" customFormat="1" ht="16.5" customHeight="1">
      <c r="F1544" s="789"/>
      <c r="H1544" s="786"/>
    </row>
    <row r="1545" spans="6:8" s="41" customFormat="1" ht="16.5" customHeight="1">
      <c r="F1545" s="789"/>
      <c r="H1545" s="786"/>
    </row>
    <row r="1546" spans="6:8" s="41" customFormat="1" ht="16.5" customHeight="1">
      <c r="F1546" s="789"/>
      <c r="H1546" s="786"/>
    </row>
    <row r="1547" spans="6:8" s="41" customFormat="1" ht="16.5" customHeight="1">
      <c r="F1547" s="789"/>
      <c r="H1547" s="786"/>
    </row>
    <row r="1548" spans="6:8" s="41" customFormat="1" ht="16.5" customHeight="1">
      <c r="F1548" s="789"/>
      <c r="H1548" s="786"/>
    </row>
    <row r="1549" spans="6:8" s="41" customFormat="1" ht="16.5" customHeight="1">
      <c r="F1549" s="789"/>
      <c r="H1549" s="786"/>
    </row>
    <row r="1550" spans="6:8" s="41" customFormat="1" ht="16.5" customHeight="1">
      <c r="F1550" s="789"/>
      <c r="H1550" s="786"/>
    </row>
    <row r="1551" spans="6:8" s="41" customFormat="1" ht="16.5" customHeight="1">
      <c r="F1551" s="789"/>
      <c r="H1551" s="786"/>
    </row>
    <row r="1552" spans="6:8" s="41" customFormat="1" ht="16.5" customHeight="1">
      <c r="F1552" s="789"/>
      <c r="H1552" s="786"/>
    </row>
    <row r="1553" spans="6:8" s="41" customFormat="1" ht="16.5" customHeight="1">
      <c r="F1553" s="789"/>
      <c r="H1553" s="786"/>
    </row>
    <row r="1554" spans="6:8" s="41" customFormat="1" ht="16.5" customHeight="1">
      <c r="F1554" s="789"/>
      <c r="H1554" s="786"/>
    </row>
    <row r="1555" spans="6:8" s="41" customFormat="1" ht="16.5" customHeight="1">
      <c r="F1555" s="789"/>
      <c r="H1555" s="786"/>
    </row>
    <row r="1556" spans="6:8" s="41" customFormat="1" ht="16.5" customHeight="1">
      <c r="F1556" s="789"/>
      <c r="H1556" s="786"/>
    </row>
    <row r="1557" spans="6:8" s="41" customFormat="1" ht="16.5" customHeight="1">
      <c r="F1557" s="789"/>
      <c r="H1557" s="786"/>
    </row>
    <row r="1558" spans="6:8" s="41" customFormat="1" ht="16.5" customHeight="1">
      <c r="F1558" s="789"/>
      <c r="H1558" s="786"/>
    </row>
    <row r="1559" spans="6:8" s="41" customFormat="1" ht="16.5" customHeight="1">
      <c r="F1559" s="789"/>
      <c r="H1559" s="786"/>
    </row>
    <row r="1560" spans="6:8" s="41" customFormat="1" ht="16.5" customHeight="1">
      <c r="F1560" s="789"/>
      <c r="H1560" s="786"/>
    </row>
    <row r="1561" spans="6:8" s="41" customFormat="1" ht="16.5" customHeight="1">
      <c r="F1561" s="789"/>
      <c r="H1561" s="786"/>
    </row>
    <row r="1562" spans="6:8" s="41" customFormat="1" ht="16.5" customHeight="1">
      <c r="F1562" s="789"/>
      <c r="H1562" s="786"/>
    </row>
    <row r="1563" spans="6:8" s="41" customFormat="1" ht="16.5" customHeight="1">
      <c r="F1563" s="789"/>
      <c r="H1563" s="786"/>
    </row>
    <row r="1564" spans="6:8" s="41" customFormat="1" ht="16.5" customHeight="1">
      <c r="F1564" s="789"/>
      <c r="H1564" s="786"/>
    </row>
    <row r="1565" spans="6:8" s="41" customFormat="1" ht="16.5" customHeight="1">
      <c r="F1565" s="789"/>
      <c r="H1565" s="786"/>
    </row>
    <row r="1566" spans="6:8" s="41" customFormat="1" ht="16.5" customHeight="1">
      <c r="F1566" s="789"/>
      <c r="H1566" s="786"/>
    </row>
    <row r="1567" spans="6:8" s="41" customFormat="1" ht="16.5" customHeight="1">
      <c r="F1567" s="789"/>
      <c r="H1567" s="786"/>
    </row>
    <row r="1568" spans="6:8" s="41" customFormat="1" ht="16.5" customHeight="1">
      <c r="F1568" s="789"/>
      <c r="H1568" s="786"/>
    </row>
    <row r="1569" spans="6:8" s="41" customFormat="1" ht="16.5" customHeight="1">
      <c r="F1569" s="789"/>
      <c r="H1569" s="786"/>
    </row>
    <row r="1570" spans="6:8" s="41" customFormat="1" ht="16.5" customHeight="1">
      <c r="F1570" s="789"/>
      <c r="H1570" s="786"/>
    </row>
    <row r="1571" spans="6:8" s="41" customFormat="1" ht="16.5" customHeight="1">
      <c r="F1571" s="789"/>
      <c r="H1571" s="786"/>
    </row>
    <row r="1572" spans="6:8" s="41" customFormat="1" ht="16.5" customHeight="1">
      <c r="F1572" s="789"/>
      <c r="H1572" s="786"/>
    </row>
    <row r="1573" spans="6:8" s="41" customFormat="1" ht="16.5" customHeight="1">
      <c r="F1573" s="789"/>
      <c r="H1573" s="786"/>
    </row>
    <row r="1574" spans="6:8" s="41" customFormat="1" ht="16.5" customHeight="1">
      <c r="F1574" s="789"/>
      <c r="H1574" s="786"/>
    </row>
    <row r="1575" spans="6:8" s="41" customFormat="1" ht="16.5" customHeight="1">
      <c r="F1575" s="789"/>
      <c r="H1575" s="786"/>
    </row>
    <row r="1576" spans="6:8" s="41" customFormat="1" ht="16.5" customHeight="1">
      <c r="F1576" s="789"/>
      <c r="H1576" s="786"/>
    </row>
    <row r="1577" spans="6:8" s="41" customFormat="1" ht="16.5" customHeight="1">
      <c r="F1577" s="789"/>
      <c r="H1577" s="786"/>
    </row>
    <row r="1578" spans="6:8" s="41" customFormat="1" ht="16.5" customHeight="1">
      <c r="F1578" s="789"/>
      <c r="H1578" s="786"/>
    </row>
    <row r="1579" spans="6:8" s="41" customFormat="1" ht="16.5" customHeight="1">
      <c r="F1579" s="789"/>
      <c r="H1579" s="786"/>
    </row>
    <row r="1580" spans="6:8" s="41" customFormat="1" ht="16.5" customHeight="1">
      <c r="F1580" s="789"/>
      <c r="H1580" s="786"/>
    </row>
    <row r="1581" spans="6:8" s="41" customFormat="1" ht="16.5" customHeight="1">
      <c r="F1581" s="789"/>
      <c r="H1581" s="786"/>
    </row>
    <row r="1582" spans="6:8" s="41" customFormat="1" ht="16.5" customHeight="1">
      <c r="F1582" s="789"/>
      <c r="H1582" s="786"/>
    </row>
    <row r="1583" spans="6:8" s="41" customFormat="1" ht="16.5" customHeight="1">
      <c r="F1583" s="789"/>
      <c r="H1583" s="786"/>
    </row>
    <row r="1584" spans="6:8" s="41" customFormat="1" ht="16.5" customHeight="1">
      <c r="F1584" s="789"/>
      <c r="H1584" s="786"/>
    </row>
    <row r="1585" spans="6:8" s="41" customFormat="1" ht="16.5" customHeight="1">
      <c r="F1585" s="789"/>
      <c r="H1585" s="786"/>
    </row>
    <row r="1586" spans="6:8" s="41" customFormat="1" ht="16.5" customHeight="1">
      <c r="F1586" s="789"/>
      <c r="H1586" s="786"/>
    </row>
    <row r="1587" spans="6:8" s="41" customFormat="1" ht="16.5" customHeight="1">
      <c r="F1587" s="789"/>
      <c r="H1587" s="786"/>
    </row>
    <row r="1588" spans="6:8" s="41" customFormat="1" ht="16.5" customHeight="1">
      <c r="F1588" s="789"/>
      <c r="H1588" s="786"/>
    </row>
    <row r="1589" spans="6:8" s="41" customFormat="1" ht="16.5" customHeight="1">
      <c r="F1589" s="789"/>
      <c r="H1589" s="786"/>
    </row>
    <row r="1590" spans="6:8" s="41" customFormat="1" ht="16.5" customHeight="1">
      <c r="F1590" s="789"/>
      <c r="H1590" s="786"/>
    </row>
    <row r="1591" spans="6:8" s="41" customFormat="1" ht="16.5" customHeight="1">
      <c r="F1591" s="789"/>
      <c r="H1591" s="786"/>
    </row>
    <row r="1592" spans="6:8" s="41" customFormat="1" ht="16.5" customHeight="1">
      <c r="F1592" s="789"/>
      <c r="H1592" s="786"/>
    </row>
    <row r="1593" spans="6:8" s="41" customFormat="1" ht="16.5" customHeight="1">
      <c r="F1593" s="789"/>
      <c r="H1593" s="786"/>
    </row>
    <row r="1594" spans="6:8" s="41" customFormat="1" ht="16.5" customHeight="1">
      <c r="F1594" s="789"/>
      <c r="H1594" s="786"/>
    </row>
    <row r="1595" spans="6:8" s="41" customFormat="1" ht="16.5" customHeight="1">
      <c r="F1595" s="789"/>
      <c r="H1595" s="786"/>
    </row>
    <row r="1596" spans="6:8" s="41" customFormat="1" ht="16.5" customHeight="1">
      <c r="F1596" s="789"/>
      <c r="H1596" s="786"/>
    </row>
    <row r="1597" spans="6:8" s="41" customFormat="1" ht="16.5" customHeight="1">
      <c r="F1597" s="789"/>
      <c r="H1597" s="786"/>
    </row>
    <row r="1598" spans="6:8" s="41" customFormat="1" ht="16.5" customHeight="1">
      <c r="F1598" s="789"/>
      <c r="H1598" s="786"/>
    </row>
    <row r="1599" spans="6:8" s="41" customFormat="1" ht="16.5" customHeight="1">
      <c r="F1599" s="789"/>
      <c r="H1599" s="786"/>
    </row>
    <row r="1600" spans="6:8" s="41" customFormat="1" ht="16.5" customHeight="1">
      <c r="F1600" s="789"/>
      <c r="H1600" s="786"/>
    </row>
    <row r="1601" spans="6:8" s="41" customFormat="1" ht="16.5" customHeight="1">
      <c r="F1601" s="789"/>
      <c r="H1601" s="786"/>
    </row>
    <row r="1602" spans="6:8" s="41" customFormat="1" ht="16.5" customHeight="1">
      <c r="F1602" s="789"/>
      <c r="H1602" s="786"/>
    </row>
    <row r="1603" spans="6:8" s="41" customFormat="1" ht="16.5" customHeight="1">
      <c r="F1603" s="789"/>
      <c r="H1603" s="786"/>
    </row>
    <row r="1604" spans="6:8" s="41" customFormat="1" ht="16.5" customHeight="1">
      <c r="F1604" s="789"/>
      <c r="H1604" s="786"/>
    </row>
    <row r="1605" spans="6:8" s="41" customFormat="1" ht="16.5" customHeight="1">
      <c r="F1605" s="789"/>
      <c r="H1605" s="786"/>
    </row>
    <row r="1606" spans="6:8" s="41" customFormat="1" ht="16.5" customHeight="1">
      <c r="F1606" s="789"/>
      <c r="H1606" s="786"/>
    </row>
    <row r="1607" spans="6:8" s="41" customFormat="1" ht="16.5" customHeight="1">
      <c r="F1607" s="789"/>
      <c r="H1607" s="786"/>
    </row>
    <row r="1608" spans="6:8" s="41" customFormat="1" ht="16.5" customHeight="1">
      <c r="F1608" s="789"/>
      <c r="H1608" s="786"/>
    </row>
    <row r="1609" spans="6:8" s="41" customFormat="1" ht="16.5" customHeight="1">
      <c r="F1609" s="789"/>
      <c r="H1609" s="786"/>
    </row>
    <row r="1610" spans="6:8" s="41" customFormat="1" ht="16.5" customHeight="1">
      <c r="F1610" s="789"/>
      <c r="H1610" s="786"/>
    </row>
    <row r="1611" spans="6:8" s="41" customFormat="1" ht="16.5" customHeight="1">
      <c r="F1611" s="789"/>
      <c r="H1611" s="786"/>
    </row>
    <row r="1612" spans="6:8" s="41" customFormat="1" ht="16.5" customHeight="1">
      <c r="F1612" s="789"/>
      <c r="H1612" s="786"/>
    </row>
    <row r="1613" spans="6:8" s="41" customFormat="1" ht="16.5" customHeight="1">
      <c r="F1613" s="789"/>
      <c r="H1613" s="786"/>
    </row>
    <row r="1614" spans="6:8" s="41" customFormat="1" ht="16.5" customHeight="1">
      <c r="F1614" s="789"/>
      <c r="H1614" s="786"/>
    </row>
    <row r="1615" spans="6:8" s="41" customFormat="1" ht="16.5" customHeight="1">
      <c r="F1615" s="789"/>
      <c r="H1615" s="786"/>
    </row>
    <row r="1616" spans="6:8" s="41" customFormat="1" ht="16.5" customHeight="1">
      <c r="F1616" s="789"/>
      <c r="H1616" s="786"/>
    </row>
    <row r="1617" spans="6:8" s="41" customFormat="1" ht="16.5" customHeight="1">
      <c r="F1617" s="789"/>
      <c r="H1617" s="786"/>
    </row>
    <row r="1618" spans="6:8" s="41" customFormat="1" ht="16.5" customHeight="1">
      <c r="F1618" s="789"/>
      <c r="H1618" s="786"/>
    </row>
    <row r="1619" spans="6:8" s="41" customFormat="1" ht="16.5" customHeight="1">
      <c r="F1619" s="789"/>
      <c r="H1619" s="786"/>
    </row>
    <row r="1620" spans="6:8" s="41" customFormat="1" ht="16.5" customHeight="1">
      <c r="F1620" s="789"/>
      <c r="H1620" s="786"/>
    </row>
    <row r="1621" spans="6:8" s="41" customFormat="1" ht="16.5" customHeight="1">
      <c r="F1621" s="789"/>
      <c r="H1621" s="786"/>
    </row>
    <row r="1622" spans="6:8" s="41" customFormat="1" ht="16.5" customHeight="1">
      <c r="F1622" s="789"/>
      <c r="H1622" s="786"/>
    </row>
    <row r="1623" spans="6:8" s="41" customFormat="1" ht="16.5" customHeight="1">
      <c r="F1623" s="789"/>
      <c r="H1623" s="786"/>
    </row>
    <row r="1624" spans="6:8" s="41" customFormat="1" ht="16.5" customHeight="1">
      <c r="F1624" s="789"/>
      <c r="H1624" s="786"/>
    </row>
    <row r="1625" spans="6:8" s="41" customFormat="1" ht="16.5" customHeight="1">
      <c r="F1625" s="789"/>
      <c r="H1625" s="786"/>
    </row>
    <row r="1626" spans="6:8" s="41" customFormat="1" ht="16.5" customHeight="1">
      <c r="F1626" s="789"/>
      <c r="H1626" s="786"/>
    </row>
    <row r="1627" spans="6:8" s="41" customFormat="1" ht="16.5" customHeight="1">
      <c r="F1627" s="789"/>
      <c r="H1627" s="786"/>
    </row>
    <row r="1628" spans="6:8" s="41" customFormat="1" ht="16.5" customHeight="1">
      <c r="F1628" s="789"/>
      <c r="H1628" s="786"/>
    </row>
    <row r="1629" spans="6:8" s="41" customFormat="1" ht="16.5" customHeight="1">
      <c r="F1629" s="789"/>
      <c r="H1629" s="786"/>
    </row>
    <row r="1630" spans="6:8" s="41" customFormat="1" ht="16.5" customHeight="1">
      <c r="F1630" s="789"/>
      <c r="H1630" s="786"/>
    </row>
    <row r="1631" spans="6:8" s="41" customFormat="1" ht="16.5" customHeight="1">
      <c r="F1631" s="789"/>
      <c r="H1631" s="786"/>
    </row>
    <row r="1632" spans="6:8" s="41" customFormat="1" ht="16.5" customHeight="1">
      <c r="F1632" s="789"/>
      <c r="H1632" s="786"/>
    </row>
    <row r="1633" spans="6:8" s="41" customFormat="1" ht="16.5" customHeight="1">
      <c r="F1633" s="789"/>
      <c r="H1633" s="786"/>
    </row>
    <row r="1634" spans="6:8" s="41" customFormat="1" ht="16.5" customHeight="1">
      <c r="F1634" s="789"/>
      <c r="H1634" s="786"/>
    </row>
    <row r="1635" spans="6:8" s="41" customFormat="1" ht="16.5" customHeight="1">
      <c r="F1635" s="789"/>
      <c r="H1635" s="786"/>
    </row>
    <row r="1636" spans="6:8" s="41" customFormat="1" ht="16.5" customHeight="1">
      <c r="F1636" s="789"/>
      <c r="H1636" s="786"/>
    </row>
    <row r="1637" spans="6:8" s="41" customFormat="1" ht="16.5" customHeight="1">
      <c r="F1637" s="789"/>
      <c r="H1637" s="786"/>
    </row>
    <row r="1638" spans="6:8" s="41" customFormat="1" ht="16.5" customHeight="1">
      <c r="F1638" s="789"/>
      <c r="H1638" s="786"/>
    </row>
    <row r="1639" spans="6:8" s="41" customFormat="1" ht="16.5" customHeight="1">
      <c r="F1639" s="789"/>
      <c r="H1639" s="786"/>
    </row>
    <row r="1640" spans="6:8" s="41" customFormat="1" ht="16.5" customHeight="1">
      <c r="F1640" s="789"/>
      <c r="H1640" s="786"/>
    </row>
    <row r="1641" spans="6:8" s="41" customFormat="1" ht="16.5" customHeight="1">
      <c r="F1641" s="789"/>
      <c r="H1641" s="786"/>
    </row>
    <row r="1642" spans="6:8" s="41" customFormat="1" ht="16.5" customHeight="1">
      <c r="F1642" s="789"/>
      <c r="H1642" s="786"/>
    </row>
    <row r="1643" spans="6:8" s="41" customFormat="1" ht="16.5" customHeight="1">
      <c r="F1643" s="789"/>
      <c r="H1643" s="786"/>
    </row>
    <row r="1644" spans="6:8" s="41" customFormat="1" ht="16.5" customHeight="1">
      <c r="F1644" s="789"/>
      <c r="H1644" s="786"/>
    </row>
    <row r="1645" spans="6:8" s="41" customFormat="1" ht="16.5" customHeight="1">
      <c r="F1645" s="789"/>
      <c r="H1645" s="786"/>
    </row>
    <row r="1646" spans="6:8" s="41" customFormat="1" ht="16.5" customHeight="1">
      <c r="F1646" s="789"/>
      <c r="H1646" s="786"/>
    </row>
    <row r="1647" spans="6:8" s="41" customFormat="1" ht="16.5" customHeight="1">
      <c r="F1647" s="789"/>
      <c r="H1647" s="786"/>
    </row>
    <row r="1648" spans="6:8" s="41" customFormat="1" ht="16.5" customHeight="1">
      <c r="F1648" s="789"/>
      <c r="H1648" s="786"/>
    </row>
    <row r="1649" spans="6:8" s="41" customFormat="1" ht="16.5" customHeight="1">
      <c r="F1649" s="789"/>
      <c r="H1649" s="786"/>
    </row>
    <row r="1650" spans="6:8" s="41" customFormat="1" ht="16.5" customHeight="1">
      <c r="F1650" s="789"/>
      <c r="H1650" s="786"/>
    </row>
    <row r="1651" spans="6:8" s="41" customFormat="1" ht="16.5" customHeight="1">
      <c r="F1651" s="789"/>
      <c r="H1651" s="786"/>
    </row>
    <row r="1652" spans="6:8" s="41" customFormat="1" ht="16.5" customHeight="1">
      <c r="F1652" s="789"/>
      <c r="H1652" s="786"/>
    </row>
    <row r="1653" spans="6:8" s="41" customFormat="1" ht="16.5" customHeight="1">
      <c r="F1653" s="789"/>
      <c r="H1653" s="786"/>
    </row>
    <row r="1654" spans="6:8" s="41" customFormat="1" ht="16.5" customHeight="1">
      <c r="F1654" s="789"/>
      <c r="H1654" s="786"/>
    </row>
    <row r="1655" spans="6:8" s="41" customFormat="1" ht="16.5" customHeight="1">
      <c r="F1655" s="789"/>
      <c r="H1655" s="786"/>
    </row>
    <row r="1656" spans="6:8" s="41" customFormat="1" ht="16.5" customHeight="1">
      <c r="F1656" s="789"/>
      <c r="H1656" s="786"/>
    </row>
    <row r="1657" spans="6:8" s="41" customFormat="1" ht="16.5" customHeight="1">
      <c r="F1657" s="789"/>
      <c r="H1657" s="786"/>
    </row>
    <row r="1658" spans="6:8" s="41" customFormat="1" ht="16.5" customHeight="1">
      <c r="F1658" s="789"/>
      <c r="H1658" s="786"/>
    </row>
    <row r="1659" spans="6:8" s="41" customFormat="1" ht="16.5" customHeight="1">
      <c r="F1659" s="789"/>
      <c r="H1659" s="786"/>
    </row>
    <row r="1660" spans="6:8" s="41" customFormat="1" ht="16.5" customHeight="1">
      <c r="F1660" s="789"/>
      <c r="H1660" s="786"/>
    </row>
    <row r="1661" spans="6:8" s="41" customFormat="1" ht="16.5" customHeight="1">
      <c r="F1661" s="789"/>
      <c r="H1661" s="786"/>
    </row>
    <row r="1662" spans="6:8" s="41" customFormat="1" ht="16.5" customHeight="1">
      <c r="F1662" s="789"/>
      <c r="H1662" s="786"/>
    </row>
    <row r="1663" spans="6:8" s="41" customFormat="1" ht="16.5" customHeight="1">
      <c r="F1663" s="789"/>
      <c r="H1663" s="786"/>
    </row>
    <row r="1664" spans="6:8" s="41" customFormat="1" ht="16.5" customHeight="1">
      <c r="F1664" s="789"/>
      <c r="H1664" s="786"/>
    </row>
    <row r="1665" spans="6:8" s="41" customFormat="1" ht="16.5" customHeight="1">
      <c r="F1665" s="789"/>
      <c r="H1665" s="786"/>
    </row>
    <row r="1666" spans="6:8" s="41" customFormat="1" ht="16.5" customHeight="1">
      <c r="F1666" s="789"/>
      <c r="H1666" s="786"/>
    </row>
    <row r="1667" spans="6:8" s="41" customFormat="1" ht="16.5" customHeight="1">
      <c r="F1667" s="789"/>
      <c r="H1667" s="786"/>
    </row>
    <row r="1668" spans="6:8" s="41" customFormat="1" ht="16.5" customHeight="1">
      <c r="F1668" s="789"/>
      <c r="H1668" s="786"/>
    </row>
    <row r="1669" spans="6:8" s="41" customFormat="1" ht="16.5" customHeight="1">
      <c r="F1669" s="789"/>
      <c r="H1669" s="786"/>
    </row>
    <row r="1670" spans="6:8" s="41" customFormat="1" ht="16.5" customHeight="1">
      <c r="F1670" s="789"/>
      <c r="H1670" s="786"/>
    </row>
    <row r="1671" spans="6:8" s="41" customFormat="1" ht="16.5" customHeight="1">
      <c r="F1671" s="789"/>
      <c r="H1671" s="786"/>
    </row>
    <row r="1672" spans="6:8" s="41" customFormat="1" ht="16.5" customHeight="1">
      <c r="F1672" s="789"/>
      <c r="H1672" s="786"/>
    </row>
    <row r="1673" spans="6:8" s="41" customFormat="1" ht="16.5" customHeight="1">
      <c r="F1673" s="789"/>
      <c r="H1673" s="786"/>
    </row>
    <row r="1674" spans="6:8" s="41" customFormat="1" ht="16.5" customHeight="1">
      <c r="F1674" s="789"/>
      <c r="H1674" s="786"/>
    </row>
    <row r="1675" spans="6:8" s="41" customFormat="1" ht="16.5" customHeight="1">
      <c r="F1675" s="789"/>
      <c r="H1675" s="786"/>
    </row>
    <row r="1676" spans="6:8" s="41" customFormat="1" ht="16.5" customHeight="1">
      <c r="F1676" s="789"/>
      <c r="H1676" s="786"/>
    </row>
    <row r="1677" spans="6:8" s="41" customFormat="1" ht="16.5" customHeight="1">
      <c r="F1677" s="789"/>
      <c r="H1677" s="786"/>
    </row>
    <row r="1678" spans="6:8" s="41" customFormat="1" ht="16.5" customHeight="1">
      <c r="F1678" s="789"/>
      <c r="H1678" s="786"/>
    </row>
    <row r="1679" spans="6:8" s="41" customFormat="1" ht="16.5" customHeight="1">
      <c r="F1679" s="789"/>
      <c r="H1679" s="786"/>
    </row>
    <row r="1680" spans="6:8" s="41" customFormat="1" ht="16.5" customHeight="1">
      <c r="F1680" s="789"/>
      <c r="H1680" s="786"/>
    </row>
    <row r="1681" spans="6:8" s="41" customFormat="1" ht="16.5" customHeight="1">
      <c r="F1681" s="789"/>
      <c r="H1681" s="786"/>
    </row>
    <row r="1682" spans="6:8" s="41" customFormat="1" ht="16.5" customHeight="1">
      <c r="F1682" s="789"/>
      <c r="H1682" s="786"/>
    </row>
    <row r="1683" spans="6:8" s="41" customFormat="1" ht="16.5" customHeight="1">
      <c r="F1683" s="789"/>
      <c r="H1683" s="786"/>
    </row>
    <row r="1684" spans="6:8" s="41" customFormat="1" ht="16.5" customHeight="1">
      <c r="F1684" s="789"/>
      <c r="H1684" s="786"/>
    </row>
    <row r="1685" spans="6:8" s="41" customFormat="1" ht="16.5" customHeight="1">
      <c r="F1685" s="789"/>
      <c r="H1685" s="786"/>
    </row>
    <row r="1686" spans="6:8" s="41" customFormat="1" ht="16.5" customHeight="1">
      <c r="F1686" s="789"/>
      <c r="H1686" s="786"/>
    </row>
    <row r="1687" spans="6:8" s="41" customFormat="1" ht="16.5" customHeight="1">
      <c r="F1687" s="789"/>
      <c r="H1687" s="786"/>
    </row>
    <row r="1688" spans="6:8" s="41" customFormat="1" ht="16.5" customHeight="1">
      <c r="F1688" s="789"/>
      <c r="H1688" s="786"/>
    </row>
    <row r="1689" spans="6:8" s="41" customFormat="1" ht="16.5" customHeight="1">
      <c r="F1689" s="789"/>
      <c r="H1689" s="786"/>
    </row>
    <row r="1690" spans="6:8" s="41" customFormat="1" ht="16.5" customHeight="1">
      <c r="F1690" s="789"/>
      <c r="H1690" s="786"/>
    </row>
    <row r="1691" spans="6:8" s="41" customFormat="1" ht="16.5" customHeight="1">
      <c r="F1691" s="789"/>
      <c r="H1691" s="786"/>
    </row>
    <row r="1692" spans="6:8" s="41" customFormat="1" ht="16.5" customHeight="1">
      <c r="F1692" s="789"/>
      <c r="H1692" s="786"/>
    </row>
    <row r="1693" spans="6:8" s="41" customFormat="1" ht="16.5" customHeight="1">
      <c r="F1693" s="789"/>
      <c r="H1693" s="786"/>
    </row>
    <row r="1694" spans="6:8" s="41" customFormat="1" ht="16.5" customHeight="1">
      <c r="F1694" s="789"/>
      <c r="H1694" s="786"/>
    </row>
    <row r="1695" spans="6:8" s="41" customFormat="1" ht="16.5" customHeight="1">
      <c r="F1695" s="789"/>
      <c r="H1695" s="786"/>
    </row>
    <row r="1696" spans="6:8" s="41" customFormat="1" ht="16.5" customHeight="1">
      <c r="F1696" s="789"/>
      <c r="H1696" s="786"/>
    </row>
    <row r="1697" spans="6:8" s="41" customFormat="1" ht="16.5" customHeight="1">
      <c r="F1697" s="789"/>
      <c r="H1697" s="786"/>
    </row>
    <row r="1698" spans="6:8" s="41" customFormat="1" ht="16.5" customHeight="1">
      <c r="F1698" s="789"/>
      <c r="H1698" s="786"/>
    </row>
    <row r="1699" spans="6:8" s="41" customFormat="1" ht="16.5" customHeight="1">
      <c r="F1699" s="789"/>
      <c r="H1699" s="786"/>
    </row>
    <row r="1700" spans="6:8" s="41" customFormat="1" ht="16.5" customHeight="1">
      <c r="F1700" s="789"/>
      <c r="H1700" s="786"/>
    </row>
    <row r="1701" spans="6:8" s="41" customFormat="1" ht="16.5" customHeight="1">
      <c r="F1701" s="789"/>
      <c r="H1701" s="786"/>
    </row>
    <row r="1702" spans="6:8" s="41" customFormat="1" ht="16.5" customHeight="1">
      <c r="F1702" s="789"/>
      <c r="H1702" s="786"/>
    </row>
    <row r="1703" spans="6:8" s="41" customFormat="1" ht="16.5" customHeight="1">
      <c r="F1703" s="789"/>
      <c r="H1703" s="786"/>
    </row>
    <row r="1704" spans="6:8" s="41" customFormat="1" ht="16.5" customHeight="1">
      <c r="F1704" s="789"/>
      <c r="H1704" s="786"/>
    </row>
    <row r="1705" spans="6:8" s="41" customFormat="1" ht="16.5" customHeight="1">
      <c r="F1705" s="789"/>
      <c r="H1705" s="786"/>
    </row>
    <row r="1706" spans="6:8" s="41" customFormat="1" ht="16.5" customHeight="1">
      <c r="F1706" s="789"/>
      <c r="H1706" s="786"/>
    </row>
    <row r="1707" spans="6:8" s="41" customFormat="1" ht="16.5" customHeight="1">
      <c r="F1707" s="789"/>
      <c r="H1707" s="786"/>
    </row>
    <row r="1708" spans="6:8" s="41" customFormat="1" ht="16.5" customHeight="1">
      <c r="F1708" s="789"/>
      <c r="H1708" s="786"/>
    </row>
    <row r="1709" spans="6:8" s="41" customFormat="1" ht="16.5" customHeight="1">
      <c r="F1709" s="789"/>
      <c r="H1709" s="786"/>
    </row>
    <row r="1710" spans="6:8" s="41" customFormat="1" ht="16.5" customHeight="1">
      <c r="F1710" s="789"/>
      <c r="H1710" s="786"/>
    </row>
    <row r="1711" spans="6:8" s="41" customFormat="1" ht="16.5" customHeight="1">
      <c r="F1711" s="789"/>
      <c r="H1711" s="786"/>
    </row>
    <row r="1712" spans="6:8" s="41" customFormat="1" ht="16.5" customHeight="1">
      <c r="F1712" s="789"/>
      <c r="H1712" s="786"/>
    </row>
    <row r="1713" spans="6:8" s="41" customFormat="1" ht="16.5" customHeight="1">
      <c r="F1713" s="789"/>
      <c r="H1713" s="786"/>
    </row>
    <row r="1714" spans="6:8" s="41" customFormat="1" ht="16.5" customHeight="1">
      <c r="F1714" s="789"/>
      <c r="H1714" s="786"/>
    </row>
    <row r="1715" spans="6:8" s="41" customFormat="1" ht="16.5" customHeight="1">
      <c r="F1715" s="789"/>
      <c r="H1715" s="786"/>
    </row>
    <row r="1716" spans="6:8" s="41" customFormat="1" ht="16.5" customHeight="1">
      <c r="F1716" s="789"/>
      <c r="H1716" s="786"/>
    </row>
    <row r="1717" spans="6:8" s="41" customFormat="1" ht="16.5" customHeight="1">
      <c r="F1717" s="789"/>
      <c r="H1717" s="786"/>
    </row>
    <row r="1718" spans="6:8" s="41" customFormat="1" ht="16.5" customHeight="1">
      <c r="F1718" s="789"/>
      <c r="H1718" s="786"/>
    </row>
    <row r="1719" spans="6:8" s="41" customFormat="1" ht="16.5" customHeight="1">
      <c r="F1719" s="789"/>
      <c r="H1719" s="786"/>
    </row>
    <row r="1720" spans="6:8" s="41" customFormat="1" ht="16.5" customHeight="1">
      <c r="F1720" s="789"/>
      <c r="H1720" s="786"/>
    </row>
    <row r="1721" spans="6:8" s="41" customFormat="1" ht="16.5" customHeight="1">
      <c r="F1721" s="789"/>
      <c r="H1721" s="786"/>
    </row>
    <row r="1722" spans="6:8" s="41" customFormat="1" ht="16.5" customHeight="1">
      <c r="F1722" s="789"/>
      <c r="H1722" s="786"/>
    </row>
    <row r="1723" spans="6:8" s="41" customFormat="1" ht="16.5" customHeight="1">
      <c r="F1723" s="789"/>
      <c r="H1723" s="786"/>
    </row>
    <row r="1724" spans="6:8" s="41" customFormat="1" ht="16.5" customHeight="1">
      <c r="F1724" s="789"/>
      <c r="H1724" s="786"/>
    </row>
    <row r="1725" spans="6:8" s="41" customFormat="1" ht="16.5" customHeight="1">
      <c r="F1725" s="789"/>
      <c r="H1725" s="786"/>
    </row>
    <row r="1726" spans="6:8" s="41" customFormat="1" ht="16.5" customHeight="1">
      <c r="F1726" s="789"/>
      <c r="H1726" s="786"/>
    </row>
    <row r="1727" spans="6:8" s="41" customFormat="1" ht="16.5" customHeight="1">
      <c r="F1727" s="789"/>
      <c r="H1727" s="786"/>
    </row>
    <row r="1728" spans="6:8" s="41" customFormat="1" ht="16.5" customHeight="1">
      <c r="F1728" s="789"/>
      <c r="H1728" s="786"/>
    </row>
    <row r="1729" spans="6:8" s="41" customFormat="1" ht="16.5" customHeight="1">
      <c r="F1729" s="789"/>
      <c r="H1729" s="786"/>
    </row>
    <row r="1730" spans="6:8" s="41" customFormat="1" ht="16.5" customHeight="1">
      <c r="F1730" s="789"/>
      <c r="H1730" s="786"/>
    </row>
    <row r="1731" spans="6:8" s="41" customFormat="1" ht="16.5" customHeight="1">
      <c r="F1731" s="789"/>
      <c r="H1731" s="786"/>
    </row>
    <row r="1732" spans="6:8" s="41" customFormat="1" ht="16.5" customHeight="1">
      <c r="F1732" s="789"/>
      <c r="H1732" s="786"/>
    </row>
    <row r="1733" spans="6:8" s="41" customFormat="1" ht="16.5" customHeight="1">
      <c r="F1733" s="789"/>
      <c r="H1733" s="786"/>
    </row>
    <row r="1734" spans="6:8" s="41" customFormat="1" ht="16.5" customHeight="1">
      <c r="F1734" s="789"/>
      <c r="H1734" s="786"/>
    </row>
    <row r="1735" spans="6:8" s="41" customFormat="1" ht="16.5" customHeight="1">
      <c r="F1735" s="789"/>
      <c r="H1735" s="786"/>
    </row>
    <row r="1736" spans="6:8" s="41" customFormat="1" ht="16.5" customHeight="1">
      <c r="F1736" s="789"/>
      <c r="H1736" s="786"/>
    </row>
    <row r="1737" spans="6:8" s="41" customFormat="1" ht="16.5" customHeight="1">
      <c r="F1737" s="789"/>
      <c r="H1737" s="786"/>
    </row>
    <row r="1738" spans="6:8" s="41" customFormat="1" ht="16.5" customHeight="1">
      <c r="F1738" s="789"/>
      <c r="H1738" s="786"/>
    </row>
    <row r="1739" spans="6:8" s="41" customFormat="1" ht="16.5" customHeight="1">
      <c r="F1739" s="789"/>
      <c r="H1739" s="786"/>
    </row>
    <row r="1740" spans="6:8" s="41" customFormat="1" ht="16.5" customHeight="1">
      <c r="F1740" s="789"/>
      <c r="H1740" s="786"/>
    </row>
    <row r="1741" spans="6:8" s="41" customFormat="1" ht="16.5" customHeight="1">
      <c r="F1741" s="789"/>
      <c r="H1741" s="786"/>
    </row>
    <row r="1742" spans="6:8" s="41" customFormat="1" ht="16.5" customHeight="1">
      <c r="F1742" s="789"/>
      <c r="H1742" s="786"/>
    </row>
    <row r="1743" spans="6:8" s="41" customFormat="1" ht="16.5" customHeight="1">
      <c r="F1743" s="789"/>
      <c r="H1743" s="786"/>
    </row>
    <row r="1744" spans="6:8" s="41" customFormat="1" ht="16.5" customHeight="1">
      <c r="F1744" s="789"/>
      <c r="H1744" s="786"/>
    </row>
    <row r="1745" spans="6:8" s="41" customFormat="1" ht="16.5" customHeight="1">
      <c r="F1745" s="789"/>
      <c r="H1745" s="786"/>
    </row>
    <row r="1746" spans="6:8" s="41" customFormat="1" ht="16.5" customHeight="1">
      <c r="F1746" s="789"/>
      <c r="H1746" s="786"/>
    </row>
    <row r="1747" spans="6:8" s="41" customFormat="1" ht="16.5" customHeight="1">
      <c r="F1747" s="789"/>
      <c r="H1747" s="786"/>
    </row>
    <row r="1748" spans="6:8" s="41" customFormat="1" ht="16.5" customHeight="1">
      <c r="F1748" s="789"/>
      <c r="H1748" s="786"/>
    </row>
    <row r="1749" spans="6:8" s="41" customFormat="1" ht="16.5" customHeight="1">
      <c r="F1749" s="789"/>
      <c r="H1749" s="786"/>
    </row>
    <row r="1750" spans="6:8" s="41" customFormat="1" ht="16.5" customHeight="1">
      <c r="F1750" s="789"/>
      <c r="H1750" s="786"/>
    </row>
    <row r="1751" spans="6:8" s="41" customFormat="1" ht="16.5" customHeight="1">
      <c r="F1751" s="789"/>
      <c r="H1751" s="786"/>
    </row>
    <row r="1752" spans="6:8" s="41" customFormat="1" ht="16.5" customHeight="1">
      <c r="F1752" s="789"/>
      <c r="H1752" s="786"/>
    </row>
    <row r="1753" spans="6:8" s="41" customFormat="1" ht="16.5" customHeight="1">
      <c r="F1753" s="789"/>
      <c r="H1753" s="786"/>
    </row>
    <row r="1754" spans="6:8" s="41" customFormat="1" ht="16.5" customHeight="1">
      <c r="F1754" s="789"/>
      <c r="H1754" s="786"/>
    </row>
    <row r="1755" spans="6:8" s="41" customFormat="1" ht="16.5" customHeight="1">
      <c r="F1755" s="789"/>
      <c r="H1755" s="786"/>
    </row>
    <row r="1756" spans="6:8" s="41" customFormat="1" ht="16.5" customHeight="1">
      <c r="F1756" s="789"/>
      <c r="H1756" s="786"/>
    </row>
    <row r="1757" spans="6:8" s="41" customFormat="1" ht="16.5" customHeight="1">
      <c r="F1757" s="789"/>
      <c r="H1757" s="786"/>
    </row>
    <row r="1758" spans="6:8" s="41" customFormat="1" ht="16.5" customHeight="1">
      <c r="F1758" s="789"/>
      <c r="H1758" s="786"/>
    </row>
    <row r="1759" spans="6:8" s="41" customFormat="1" ht="16.5" customHeight="1">
      <c r="F1759" s="789"/>
      <c r="H1759" s="786"/>
    </row>
    <row r="1760" spans="6:8" s="41" customFormat="1" ht="16.5" customHeight="1">
      <c r="F1760" s="789"/>
      <c r="H1760" s="786"/>
    </row>
    <row r="1761" spans="6:8" s="41" customFormat="1" ht="16.5" customHeight="1">
      <c r="F1761" s="789"/>
      <c r="H1761" s="786"/>
    </row>
    <row r="1762" spans="6:8" s="41" customFormat="1" ht="16.5" customHeight="1">
      <c r="F1762" s="789"/>
      <c r="H1762" s="786"/>
    </row>
    <row r="1763" spans="6:8" s="41" customFormat="1" ht="16.5" customHeight="1">
      <c r="F1763" s="789"/>
      <c r="H1763" s="786"/>
    </row>
    <row r="1764" spans="6:8" s="41" customFormat="1" ht="16.5" customHeight="1">
      <c r="F1764" s="789"/>
      <c r="H1764" s="786"/>
    </row>
    <row r="1765" spans="6:8" s="41" customFormat="1" ht="16.5" customHeight="1">
      <c r="F1765" s="789"/>
      <c r="H1765" s="786"/>
    </row>
    <row r="1766" spans="6:8" s="41" customFormat="1" ht="16.5" customHeight="1">
      <c r="F1766" s="789"/>
      <c r="H1766" s="786"/>
    </row>
    <row r="1767" spans="6:8" s="41" customFormat="1" ht="16.5" customHeight="1">
      <c r="F1767" s="789"/>
      <c r="H1767" s="786"/>
    </row>
    <row r="1768" spans="6:8" s="41" customFormat="1" ht="16.5" customHeight="1">
      <c r="F1768" s="789"/>
      <c r="H1768" s="786"/>
    </row>
    <row r="1769" spans="6:8" s="41" customFormat="1" ht="16.5" customHeight="1">
      <c r="F1769" s="789"/>
      <c r="H1769" s="786"/>
    </row>
    <row r="1770" spans="6:8" s="41" customFormat="1" ht="16.5" customHeight="1">
      <c r="F1770" s="789"/>
      <c r="H1770" s="786"/>
    </row>
    <row r="1771" spans="6:8" s="41" customFormat="1" ht="16.5" customHeight="1">
      <c r="F1771" s="789"/>
      <c r="H1771" s="786"/>
    </row>
    <row r="1772" spans="6:8" s="41" customFormat="1" ht="16.5" customHeight="1">
      <c r="F1772" s="789"/>
      <c r="H1772" s="786"/>
    </row>
    <row r="1773" spans="6:8" s="41" customFormat="1" ht="16.5" customHeight="1">
      <c r="F1773" s="789"/>
      <c r="H1773" s="786"/>
    </row>
    <row r="1774" spans="6:8" s="41" customFormat="1" ht="16.5" customHeight="1">
      <c r="F1774" s="789"/>
      <c r="H1774" s="786"/>
    </row>
    <row r="1775" spans="6:8" s="41" customFormat="1" ht="16.5" customHeight="1">
      <c r="F1775" s="789"/>
      <c r="H1775" s="786"/>
    </row>
    <row r="1776" spans="6:8" s="41" customFormat="1" ht="16.5" customHeight="1">
      <c r="F1776" s="789"/>
      <c r="H1776" s="786"/>
    </row>
    <row r="1777" spans="6:8" s="41" customFormat="1" ht="16.5" customHeight="1">
      <c r="F1777" s="789"/>
      <c r="H1777" s="786"/>
    </row>
    <row r="1778" spans="6:8" s="41" customFormat="1" ht="16.5" customHeight="1">
      <c r="F1778" s="789"/>
      <c r="H1778" s="786"/>
    </row>
    <row r="1779" spans="6:8" s="41" customFormat="1" ht="16.5" customHeight="1">
      <c r="F1779" s="789"/>
      <c r="H1779" s="786"/>
    </row>
    <row r="1780" spans="6:8" s="41" customFormat="1" ht="16.5" customHeight="1">
      <c r="F1780" s="789"/>
      <c r="H1780" s="786"/>
    </row>
    <row r="1781" spans="6:8" s="41" customFormat="1" ht="16.5" customHeight="1">
      <c r="F1781" s="789"/>
      <c r="H1781" s="786"/>
    </row>
    <row r="1782" spans="6:8" s="41" customFormat="1" ht="16.5" customHeight="1">
      <c r="F1782" s="789"/>
      <c r="H1782" s="786"/>
    </row>
    <row r="1783" spans="6:8" s="41" customFormat="1" ht="16.5" customHeight="1">
      <c r="F1783" s="789"/>
      <c r="H1783" s="786"/>
    </row>
    <row r="1784" spans="6:8" s="41" customFormat="1" ht="16.5" customHeight="1">
      <c r="F1784" s="789"/>
      <c r="H1784" s="786"/>
    </row>
    <row r="1785" spans="6:8" s="41" customFormat="1" ht="16.5" customHeight="1">
      <c r="F1785" s="789"/>
      <c r="H1785" s="786"/>
    </row>
  </sheetData>
  <phoneticPr fontId="6" type="noConversion"/>
  <pageMargins left="0.7" right="0.7" top="0.75" bottom="0.75" header="0.3" footer="0.3"/>
  <pageSetup paperSize="9" orientation="portrait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321"/>
  <sheetViews>
    <sheetView zoomScale="85" workbookViewId="0">
      <pane xSplit="4" ySplit="1" topLeftCell="F17" activePane="bottomRight" state="frozen"/>
      <selection pane="topRight" activeCell="F1" sqref="F1"/>
      <selection pane="bottomLeft" activeCell="A6" sqref="A6"/>
      <selection pane="bottomRight" activeCell="J36" sqref="J36"/>
    </sheetView>
  </sheetViews>
  <sheetFormatPr defaultColWidth="9" defaultRowHeight="16.5" customHeight="1"/>
  <cols>
    <col min="1" max="1" width="16.875" style="806" customWidth="1"/>
    <col min="2" max="2" width="18.625" style="806" customWidth="1"/>
    <col min="3" max="3" width="30.25" style="806" customWidth="1"/>
    <col min="4" max="4" width="26" style="806" customWidth="1"/>
    <col min="5" max="6" width="23.625" style="806" customWidth="1"/>
    <col min="7" max="7" width="19.625" style="806" customWidth="1"/>
    <col min="8" max="8" width="19.875" style="806" customWidth="1"/>
    <col min="9" max="9" width="22" style="806" customWidth="1"/>
    <col min="10" max="10" width="20.875" style="918" customWidth="1"/>
    <col min="11" max="11" width="9" style="806"/>
    <col min="12" max="12" width="16.625" style="806" customWidth="1"/>
    <col min="13" max="13" width="9.625" style="806" customWidth="1"/>
    <col min="14" max="16" width="9" style="806"/>
    <col min="17" max="19" width="17.125" style="806" customWidth="1"/>
    <col min="20" max="20" width="15.625" style="806" customWidth="1"/>
    <col min="21" max="21" width="17.125" style="806" customWidth="1"/>
    <col min="22" max="16384" width="9" style="806"/>
  </cols>
  <sheetData>
    <row r="1" spans="1:14" ht="100.5" customHeight="1">
      <c r="A1" s="38" t="s">
        <v>240</v>
      </c>
      <c r="B1" s="38" t="s">
        <v>3737</v>
      </c>
      <c r="C1" s="38" t="s">
        <v>3738</v>
      </c>
      <c r="D1" s="38" t="s">
        <v>3739</v>
      </c>
      <c r="E1" s="38" t="s">
        <v>3740</v>
      </c>
      <c r="F1" s="38" t="s">
        <v>3741</v>
      </c>
      <c r="G1" s="329" t="s">
        <v>3742</v>
      </c>
      <c r="H1" s="38" t="s">
        <v>3743</v>
      </c>
      <c r="I1" s="38" t="s">
        <v>3744</v>
      </c>
      <c r="J1" s="915" t="s">
        <v>3745</v>
      </c>
    </row>
    <row r="2" spans="1:14" ht="16.5" customHeight="1">
      <c r="A2" s="807" t="s">
        <v>3746</v>
      </c>
      <c r="B2" s="808" t="b">
        <v>1</v>
      </c>
      <c r="C2" s="809" t="s">
        <v>229</v>
      </c>
      <c r="D2" s="810" t="s">
        <v>228</v>
      </c>
      <c r="E2" s="811">
        <v>1</v>
      </c>
      <c r="F2" s="811">
        <v>1.5</v>
      </c>
      <c r="G2" s="811">
        <v>151</v>
      </c>
      <c r="H2" s="847">
        <v>100</v>
      </c>
      <c r="I2" s="811">
        <v>160006001</v>
      </c>
      <c r="J2" s="916">
        <v>1</v>
      </c>
      <c r="L2" s="854">
        <f t="shared" ref="L2" si="0">J2*M2</f>
        <v>1</v>
      </c>
      <c r="M2" s="854">
        <f t="shared" ref="M2" si="1">100/H2</f>
        <v>1</v>
      </c>
    </row>
    <row r="3" spans="1:14" ht="16.5" customHeight="1">
      <c r="A3" s="807" t="s">
        <v>3746</v>
      </c>
      <c r="B3" s="808" t="b">
        <v>1</v>
      </c>
      <c r="C3" s="809" t="s">
        <v>229</v>
      </c>
      <c r="D3" s="810" t="s">
        <v>228</v>
      </c>
      <c r="E3" s="811">
        <v>2</v>
      </c>
      <c r="F3" s="811">
        <v>1.5</v>
      </c>
      <c r="G3" s="811">
        <v>152</v>
      </c>
      <c r="H3" s="847">
        <v>100</v>
      </c>
      <c r="I3" s="811">
        <v>160006001</v>
      </c>
      <c r="J3" s="819">
        <v>3</v>
      </c>
      <c r="L3" s="854">
        <f t="shared" ref="L3:L11" si="2">J3*M3</f>
        <v>3</v>
      </c>
      <c r="M3" s="854">
        <f t="shared" ref="M3:M11" si="3">100/H3</f>
        <v>1</v>
      </c>
    </row>
    <row r="4" spans="1:14" ht="16.5" customHeight="1">
      <c r="A4" s="807" t="s">
        <v>3746</v>
      </c>
      <c r="B4" s="808" t="b">
        <v>1</v>
      </c>
      <c r="C4" s="809" t="s">
        <v>229</v>
      </c>
      <c r="D4" s="810" t="s">
        <v>228</v>
      </c>
      <c r="E4" s="811">
        <v>3</v>
      </c>
      <c r="F4" s="811">
        <v>1.5</v>
      </c>
      <c r="G4" s="811">
        <v>153</v>
      </c>
      <c r="H4" s="847">
        <v>100</v>
      </c>
      <c r="I4" s="811">
        <v>160006001</v>
      </c>
      <c r="J4" s="819">
        <v>3</v>
      </c>
      <c r="L4" s="854">
        <f t="shared" si="2"/>
        <v>3</v>
      </c>
      <c r="M4" s="854">
        <f t="shared" si="3"/>
        <v>1</v>
      </c>
    </row>
    <row r="5" spans="1:14" ht="16.5" customHeight="1">
      <c r="A5" s="807" t="s">
        <v>3746</v>
      </c>
      <c r="B5" s="808" t="b">
        <v>1</v>
      </c>
      <c r="C5" s="809" t="s">
        <v>229</v>
      </c>
      <c r="D5" s="810" t="s">
        <v>228</v>
      </c>
      <c r="E5" s="811">
        <v>4</v>
      </c>
      <c r="F5" s="811">
        <v>1.5</v>
      </c>
      <c r="G5" s="811">
        <v>154</v>
      </c>
      <c r="H5" s="848">
        <v>85</v>
      </c>
      <c r="I5" s="811">
        <v>160006001</v>
      </c>
      <c r="J5" s="819">
        <v>3</v>
      </c>
      <c r="L5" s="854">
        <f t="shared" si="2"/>
        <v>3.5294117647058822</v>
      </c>
      <c r="M5" s="854">
        <f t="shared" si="3"/>
        <v>1.1764705882352942</v>
      </c>
    </row>
    <row r="6" spans="1:14" ht="16.5" customHeight="1">
      <c r="A6" s="807" t="s">
        <v>3746</v>
      </c>
      <c r="B6" s="808" t="b">
        <v>1</v>
      </c>
      <c r="C6" s="809" t="s">
        <v>229</v>
      </c>
      <c r="D6" s="810" t="s">
        <v>228</v>
      </c>
      <c r="E6" s="811">
        <v>5</v>
      </c>
      <c r="F6" s="811">
        <v>1.5</v>
      </c>
      <c r="G6" s="811">
        <v>155</v>
      </c>
      <c r="H6" s="848">
        <v>70</v>
      </c>
      <c r="I6" s="811">
        <v>160006001</v>
      </c>
      <c r="J6" s="819">
        <v>3</v>
      </c>
      <c r="L6" s="854">
        <f t="shared" si="2"/>
        <v>4.2857142857142856</v>
      </c>
      <c r="M6" s="854">
        <f t="shared" si="3"/>
        <v>1.4285714285714286</v>
      </c>
    </row>
    <row r="7" spans="1:14" ht="16.5" customHeight="1">
      <c r="A7" s="807" t="s">
        <v>3746</v>
      </c>
      <c r="B7" s="808" t="b">
        <v>1</v>
      </c>
      <c r="C7" s="809" t="s">
        <v>229</v>
      </c>
      <c r="D7" s="810" t="s">
        <v>228</v>
      </c>
      <c r="E7" s="811">
        <v>6</v>
      </c>
      <c r="F7" s="811">
        <v>1.5</v>
      </c>
      <c r="G7" s="811">
        <v>156</v>
      </c>
      <c r="H7" s="848">
        <v>55</v>
      </c>
      <c r="I7" s="812">
        <v>160006001</v>
      </c>
      <c r="J7" s="819">
        <v>3</v>
      </c>
      <c r="L7" s="854">
        <f t="shared" si="2"/>
        <v>5.4545454545454541</v>
      </c>
      <c r="M7" s="854">
        <f t="shared" si="3"/>
        <v>1.8181818181818181</v>
      </c>
    </row>
    <row r="8" spans="1:14" ht="16.5" customHeight="1">
      <c r="A8" s="807" t="s">
        <v>3746</v>
      </c>
      <c r="B8" s="808" t="b">
        <v>1</v>
      </c>
      <c r="C8" s="809" t="s">
        <v>229</v>
      </c>
      <c r="D8" s="810" t="s">
        <v>228</v>
      </c>
      <c r="E8" s="811">
        <v>7</v>
      </c>
      <c r="F8" s="811">
        <v>1.5</v>
      </c>
      <c r="G8" s="811">
        <v>157</v>
      </c>
      <c r="H8" s="848">
        <v>40</v>
      </c>
      <c r="I8" s="812">
        <v>160006001</v>
      </c>
      <c r="J8" s="819">
        <v>3</v>
      </c>
      <c r="L8" s="854">
        <f t="shared" si="2"/>
        <v>7.5</v>
      </c>
      <c r="M8" s="854">
        <f t="shared" si="3"/>
        <v>2.5</v>
      </c>
    </row>
    <row r="9" spans="1:14" ht="16.5" customHeight="1">
      <c r="A9" s="807" t="s">
        <v>3746</v>
      </c>
      <c r="B9" s="808" t="b">
        <v>1</v>
      </c>
      <c r="C9" s="809" t="s">
        <v>229</v>
      </c>
      <c r="D9" s="810" t="s">
        <v>228</v>
      </c>
      <c r="E9" s="811">
        <v>8</v>
      </c>
      <c r="F9" s="811">
        <v>1.5</v>
      </c>
      <c r="G9" s="811">
        <v>158</v>
      </c>
      <c r="H9" s="848">
        <v>25</v>
      </c>
      <c r="I9" s="812">
        <v>160006001</v>
      </c>
      <c r="J9" s="819">
        <v>3</v>
      </c>
      <c r="L9" s="854">
        <f t="shared" si="2"/>
        <v>12</v>
      </c>
      <c r="M9" s="854">
        <f t="shared" si="3"/>
        <v>4</v>
      </c>
    </row>
    <row r="10" spans="1:14" ht="16.5" customHeight="1">
      <c r="A10" s="807" t="s">
        <v>3746</v>
      </c>
      <c r="B10" s="808" t="b">
        <v>1</v>
      </c>
      <c r="C10" s="809" t="s">
        <v>229</v>
      </c>
      <c r="D10" s="810" t="s">
        <v>228</v>
      </c>
      <c r="E10" s="811">
        <v>9</v>
      </c>
      <c r="F10" s="811">
        <v>1.5</v>
      </c>
      <c r="G10" s="811">
        <v>159</v>
      </c>
      <c r="H10" s="848">
        <v>10</v>
      </c>
      <c r="I10" s="812">
        <v>160006001</v>
      </c>
      <c r="J10" s="819">
        <v>3</v>
      </c>
      <c r="L10" s="854">
        <f t="shared" si="2"/>
        <v>30</v>
      </c>
      <c r="M10" s="854">
        <f t="shared" si="3"/>
        <v>10</v>
      </c>
    </row>
    <row r="11" spans="1:14" ht="16.5" customHeight="1">
      <c r="A11" s="807" t="s">
        <v>3746</v>
      </c>
      <c r="B11" s="808" t="b">
        <v>1</v>
      </c>
      <c r="C11" s="809" t="s">
        <v>229</v>
      </c>
      <c r="D11" s="810" t="s">
        <v>228</v>
      </c>
      <c r="E11" s="811">
        <v>10</v>
      </c>
      <c r="F11" s="811">
        <v>1.5</v>
      </c>
      <c r="G11" s="811">
        <v>160</v>
      </c>
      <c r="H11" s="848">
        <v>5</v>
      </c>
      <c r="I11" s="812">
        <v>160006001</v>
      </c>
      <c r="J11" s="819">
        <v>5</v>
      </c>
      <c r="K11" s="920">
        <f>AVERAGE(J2:J11)</f>
        <v>3</v>
      </c>
      <c r="L11" s="854">
        <f t="shared" si="2"/>
        <v>100</v>
      </c>
      <c r="M11" s="854">
        <f t="shared" si="3"/>
        <v>20</v>
      </c>
      <c r="N11" s="854">
        <f>SUM(L2:L11)</f>
        <v>169.76967150496563</v>
      </c>
    </row>
    <row r="12" spans="1:14" ht="16.5" customHeight="1">
      <c r="A12" s="807" t="s">
        <v>3747</v>
      </c>
      <c r="B12" s="808" t="b">
        <v>1</v>
      </c>
      <c r="C12" s="813" t="s">
        <v>229</v>
      </c>
      <c r="D12" s="814" t="s">
        <v>3748</v>
      </c>
      <c r="E12" s="815">
        <v>1</v>
      </c>
      <c r="F12" s="815">
        <v>1.5</v>
      </c>
      <c r="G12" s="815">
        <v>152</v>
      </c>
      <c r="H12" s="849">
        <v>100</v>
      </c>
      <c r="I12" s="815">
        <v>160006001</v>
      </c>
      <c r="J12" s="916">
        <v>1</v>
      </c>
      <c r="L12" s="854">
        <f t="shared" ref="L12:L75" si="4">J12*M12</f>
        <v>1</v>
      </c>
      <c r="M12" s="854">
        <f t="shared" ref="M12:M75" si="5">100/H12</f>
        <v>1</v>
      </c>
    </row>
    <row r="13" spans="1:14" ht="16.5" customHeight="1">
      <c r="A13" s="807" t="s">
        <v>3747</v>
      </c>
      <c r="B13" s="808" t="b">
        <v>1</v>
      </c>
      <c r="C13" s="813" t="s">
        <v>229</v>
      </c>
      <c r="D13" s="814" t="s">
        <v>3748</v>
      </c>
      <c r="E13" s="815">
        <v>2</v>
      </c>
      <c r="F13" s="815">
        <v>1.5</v>
      </c>
      <c r="G13" s="815">
        <v>154</v>
      </c>
      <c r="H13" s="849">
        <v>100</v>
      </c>
      <c r="I13" s="815">
        <v>160006001</v>
      </c>
      <c r="J13" s="916">
        <v>3</v>
      </c>
      <c r="L13" s="854">
        <f t="shared" si="4"/>
        <v>3</v>
      </c>
      <c r="M13" s="854">
        <f t="shared" si="5"/>
        <v>1</v>
      </c>
    </row>
    <row r="14" spans="1:14" ht="16.5" customHeight="1">
      <c r="A14" s="807" t="s">
        <v>3747</v>
      </c>
      <c r="B14" s="808" t="b">
        <v>1</v>
      </c>
      <c r="C14" s="813" t="s">
        <v>229</v>
      </c>
      <c r="D14" s="814" t="s">
        <v>3748</v>
      </c>
      <c r="E14" s="815">
        <v>3</v>
      </c>
      <c r="F14" s="815">
        <v>1.5</v>
      </c>
      <c r="G14" s="815">
        <v>156</v>
      </c>
      <c r="H14" s="849">
        <v>100</v>
      </c>
      <c r="I14" s="815">
        <v>160006001</v>
      </c>
      <c r="J14" s="820">
        <v>5</v>
      </c>
      <c r="L14" s="854">
        <f t="shared" si="4"/>
        <v>5</v>
      </c>
      <c r="M14" s="854">
        <f t="shared" si="5"/>
        <v>1</v>
      </c>
    </row>
    <row r="15" spans="1:14" ht="16.5" customHeight="1">
      <c r="A15" s="807" t="s">
        <v>3747</v>
      </c>
      <c r="B15" s="808" t="b">
        <v>1</v>
      </c>
      <c r="C15" s="813" t="s">
        <v>229</v>
      </c>
      <c r="D15" s="814" t="s">
        <v>3748</v>
      </c>
      <c r="E15" s="815">
        <v>4</v>
      </c>
      <c r="F15" s="815">
        <v>1.5</v>
      </c>
      <c r="G15" s="815">
        <v>158</v>
      </c>
      <c r="H15" s="850">
        <v>85</v>
      </c>
      <c r="I15" s="815">
        <v>160006001</v>
      </c>
      <c r="J15" s="820">
        <v>5</v>
      </c>
      <c r="L15" s="854">
        <f t="shared" si="4"/>
        <v>5.882352941176471</v>
      </c>
      <c r="M15" s="854">
        <f t="shared" si="5"/>
        <v>1.1764705882352942</v>
      </c>
    </row>
    <row r="16" spans="1:14" ht="16.5" customHeight="1">
      <c r="A16" s="807" t="s">
        <v>3747</v>
      </c>
      <c r="B16" s="808" t="b">
        <v>1</v>
      </c>
      <c r="C16" s="813" t="s">
        <v>229</v>
      </c>
      <c r="D16" s="814" t="s">
        <v>3748</v>
      </c>
      <c r="E16" s="815">
        <v>5</v>
      </c>
      <c r="F16" s="815">
        <v>1.5</v>
      </c>
      <c r="G16" s="815">
        <v>160</v>
      </c>
      <c r="H16" s="850">
        <v>70</v>
      </c>
      <c r="I16" s="815">
        <v>160006001</v>
      </c>
      <c r="J16" s="820">
        <v>5</v>
      </c>
      <c r="L16" s="854">
        <f t="shared" si="4"/>
        <v>7.1428571428571432</v>
      </c>
      <c r="M16" s="854">
        <f t="shared" si="5"/>
        <v>1.4285714285714286</v>
      </c>
    </row>
    <row r="17" spans="1:20" ht="16.5" customHeight="1">
      <c r="A17" s="807" t="s">
        <v>3747</v>
      </c>
      <c r="B17" s="808" t="b">
        <v>1</v>
      </c>
      <c r="C17" s="813" t="s">
        <v>229</v>
      </c>
      <c r="D17" s="814" t="s">
        <v>3748</v>
      </c>
      <c r="E17" s="815">
        <v>6</v>
      </c>
      <c r="F17" s="815">
        <v>1.5</v>
      </c>
      <c r="G17" s="815">
        <v>162</v>
      </c>
      <c r="H17" s="850">
        <v>55</v>
      </c>
      <c r="I17" s="816">
        <v>160006001</v>
      </c>
      <c r="J17" s="820">
        <v>5</v>
      </c>
      <c r="L17" s="854">
        <f t="shared" si="4"/>
        <v>9.0909090909090899</v>
      </c>
      <c r="M17" s="854">
        <f t="shared" si="5"/>
        <v>1.8181818181818181</v>
      </c>
    </row>
    <row r="18" spans="1:20" ht="16.5" customHeight="1">
      <c r="A18" s="807" t="s">
        <v>3747</v>
      </c>
      <c r="B18" s="808" t="b">
        <v>1</v>
      </c>
      <c r="C18" s="813" t="s">
        <v>229</v>
      </c>
      <c r="D18" s="814" t="s">
        <v>3748</v>
      </c>
      <c r="E18" s="815">
        <v>7</v>
      </c>
      <c r="F18" s="815">
        <v>1.5</v>
      </c>
      <c r="G18" s="815">
        <v>164</v>
      </c>
      <c r="H18" s="850">
        <v>40</v>
      </c>
      <c r="I18" s="816">
        <v>160006001</v>
      </c>
      <c r="J18" s="820">
        <v>5</v>
      </c>
      <c r="L18" s="854">
        <f t="shared" si="4"/>
        <v>12.5</v>
      </c>
      <c r="M18" s="854">
        <f t="shared" si="5"/>
        <v>2.5</v>
      </c>
    </row>
    <row r="19" spans="1:20" ht="16.5" customHeight="1">
      <c r="A19" s="807" t="s">
        <v>3747</v>
      </c>
      <c r="B19" s="808" t="b">
        <v>1</v>
      </c>
      <c r="C19" s="813" t="s">
        <v>229</v>
      </c>
      <c r="D19" s="814" t="s">
        <v>3748</v>
      </c>
      <c r="E19" s="815">
        <v>8</v>
      </c>
      <c r="F19" s="815">
        <v>1.5</v>
      </c>
      <c r="G19" s="815">
        <v>166</v>
      </c>
      <c r="H19" s="850">
        <v>25</v>
      </c>
      <c r="I19" s="816">
        <v>160006001</v>
      </c>
      <c r="J19" s="820">
        <v>5</v>
      </c>
      <c r="L19" s="854">
        <f t="shared" si="4"/>
        <v>20</v>
      </c>
      <c r="M19" s="854">
        <f t="shared" si="5"/>
        <v>4</v>
      </c>
    </row>
    <row r="20" spans="1:20" ht="16.5" customHeight="1">
      <c r="A20" s="807" t="s">
        <v>3747</v>
      </c>
      <c r="B20" s="808" t="b">
        <v>1</v>
      </c>
      <c r="C20" s="813" t="s">
        <v>229</v>
      </c>
      <c r="D20" s="814" t="s">
        <v>3748</v>
      </c>
      <c r="E20" s="815">
        <v>9</v>
      </c>
      <c r="F20" s="815">
        <v>1.5</v>
      </c>
      <c r="G20" s="815">
        <v>168</v>
      </c>
      <c r="H20" s="850">
        <v>10</v>
      </c>
      <c r="I20" s="816">
        <v>160006001</v>
      </c>
      <c r="J20" s="820">
        <v>5</v>
      </c>
      <c r="L20" s="854">
        <f t="shared" si="4"/>
        <v>50</v>
      </c>
      <c r="M20" s="854">
        <f t="shared" si="5"/>
        <v>10</v>
      </c>
    </row>
    <row r="21" spans="1:20" ht="16.5" customHeight="1">
      <c r="A21" s="807" t="s">
        <v>3747</v>
      </c>
      <c r="B21" s="808" t="b">
        <v>1</v>
      </c>
      <c r="C21" s="813" t="s">
        <v>229</v>
      </c>
      <c r="D21" s="814" t="s">
        <v>3748</v>
      </c>
      <c r="E21" s="815">
        <v>10</v>
      </c>
      <c r="F21" s="815">
        <v>1.5</v>
      </c>
      <c r="G21" s="815">
        <v>170</v>
      </c>
      <c r="H21" s="850">
        <v>5</v>
      </c>
      <c r="I21" s="816">
        <v>160006001</v>
      </c>
      <c r="J21" s="820">
        <v>11</v>
      </c>
      <c r="K21" s="921">
        <f>AVERAGE(J12:J21)</f>
        <v>5</v>
      </c>
      <c r="L21" s="854">
        <f t="shared" si="4"/>
        <v>220</v>
      </c>
      <c r="M21" s="854">
        <f t="shared" si="5"/>
        <v>20</v>
      </c>
      <c r="N21" s="854">
        <f>SUM(L12:L21)</f>
        <v>333.6161191749427</v>
      </c>
    </row>
    <row r="22" spans="1:20" ht="16.5" customHeight="1">
      <c r="A22" s="807" t="s">
        <v>3749</v>
      </c>
      <c r="B22" s="808" t="b">
        <v>1</v>
      </c>
      <c r="C22" s="809" t="s">
        <v>229</v>
      </c>
      <c r="D22" s="810" t="s">
        <v>3750</v>
      </c>
      <c r="E22" s="811">
        <v>1</v>
      </c>
      <c r="F22" s="811">
        <v>1.5</v>
      </c>
      <c r="G22" s="811">
        <v>153</v>
      </c>
      <c r="H22" s="847">
        <v>100</v>
      </c>
      <c r="I22" s="811">
        <v>160006001</v>
      </c>
      <c r="J22" s="916">
        <v>1</v>
      </c>
      <c r="L22" s="854">
        <f t="shared" si="4"/>
        <v>1</v>
      </c>
      <c r="M22" s="854">
        <f t="shared" si="5"/>
        <v>1</v>
      </c>
    </row>
    <row r="23" spans="1:20" ht="16.5" customHeight="1">
      <c r="A23" s="807" t="s">
        <v>3749</v>
      </c>
      <c r="B23" s="808" t="b">
        <v>1</v>
      </c>
      <c r="C23" s="809" t="s">
        <v>229</v>
      </c>
      <c r="D23" s="810" t="s">
        <v>3750</v>
      </c>
      <c r="E23" s="811">
        <v>2</v>
      </c>
      <c r="F23" s="811">
        <v>1.5</v>
      </c>
      <c r="G23" s="811">
        <v>156</v>
      </c>
      <c r="H23" s="847">
        <v>100</v>
      </c>
      <c r="I23" s="811">
        <v>160006001</v>
      </c>
      <c r="J23" s="916">
        <v>3</v>
      </c>
      <c r="L23" s="854">
        <f t="shared" si="4"/>
        <v>3</v>
      </c>
      <c r="M23" s="854">
        <f t="shared" si="5"/>
        <v>1</v>
      </c>
    </row>
    <row r="24" spans="1:20" ht="16.5" customHeight="1">
      <c r="A24" s="807" t="s">
        <v>3749</v>
      </c>
      <c r="B24" s="808" t="b">
        <v>1</v>
      </c>
      <c r="C24" s="809" t="s">
        <v>229</v>
      </c>
      <c r="D24" s="810" t="s">
        <v>3750</v>
      </c>
      <c r="E24" s="811">
        <v>3</v>
      </c>
      <c r="F24" s="811">
        <v>1.5</v>
      </c>
      <c r="G24" s="811">
        <v>159</v>
      </c>
      <c r="H24" s="847">
        <v>100</v>
      </c>
      <c r="I24" s="811">
        <v>160006001</v>
      </c>
      <c r="J24" s="916">
        <v>5</v>
      </c>
      <c r="L24" s="854">
        <f t="shared" si="4"/>
        <v>5</v>
      </c>
      <c r="M24" s="854">
        <f t="shared" si="5"/>
        <v>1</v>
      </c>
    </row>
    <row r="25" spans="1:20" ht="16.5" customHeight="1">
      <c r="A25" s="807" t="s">
        <v>3749</v>
      </c>
      <c r="B25" s="808" t="b">
        <v>1</v>
      </c>
      <c r="C25" s="809" t="s">
        <v>229</v>
      </c>
      <c r="D25" s="810" t="s">
        <v>3750</v>
      </c>
      <c r="E25" s="811">
        <v>4</v>
      </c>
      <c r="F25" s="811">
        <v>1.5</v>
      </c>
      <c r="G25" s="811">
        <v>162</v>
      </c>
      <c r="H25" s="848">
        <v>85</v>
      </c>
      <c r="I25" s="811">
        <v>160006001</v>
      </c>
      <c r="J25" s="819">
        <v>7</v>
      </c>
      <c r="L25" s="854">
        <f t="shared" si="4"/>
        <v>8.2352941176470598</v>
      </c>
      <c r="M25" s="854">
        <f t="shared" si="5"/>
        <v>1.1764705882352942</v>
      </c>
    </row>
    <row r="26" spans="1:20" ht="16.5" customHeight="1">
      <c r="A26" s="807" t="s">
        <v>3749</v>
      </c>
      <c r="B26" s="808" t="b">
        <v>1</v>
      </c>
      <c r="C26" s="809" t="s">
        <v>229</v>
      </c>
      <c r="D26" s="810" t="s">
        <v>3750</v>
      </c>
      <c r="E26" s="811">
        <v>5</v>
      </c>
      <c r="F26" s="811">
        <v>1.5</v>
      </c>
      <c r="G26" s="811">
        <v>165</v>
      </c>
      <c r="H26" s="848">
        <v>70</v>
      </c>
      <c r="I26" s="811">
        <v>160006001</v>
      </c>
      <c r="J26" s="819">
        <v>7</v>
      </c>
      <c r="L26" s="854">
        <f t="shared" si="4"/>
        <v>10</v>
      </c>
      <c r="M26" s="854">
        <f t="shared" si="5"/>
        <v>1.4285714285714286</v>
      </c>
    </row>
    <row r="27" spans="1:20" ht="16.5" customHeight="1">
      <c r="A27" s="807" t="s">
        <v>3749</v>
      </c>
      <c r="B27" s="808" t="b">
        <v>1</v>
      </c>
      <c r="C27" s="809" t="s">
        <v>229</v>
      </c>
      <c r="D27" s="810" t="s">
        <v>3750</v>
      </c>
      <c r="E27" s="811">
        <v>6</v>
      </c>
      <c r="F27" s="811">
        <v>1.5</v>
      </c>
      <c r="G27" s="811">
        <v>168</v>
      </c>
      <c r="H27" s="848">
        <v>55</v>
      </c>
      <c r="I27" s="812">
        <v>160006001</v>
      </c>
      <c r="J27" s="819">
        <v>7</v>
      </c>
      <c r="L27" s="854">
        <f t="shared" si="4"/>
        <v>12.727272727272727</v>
      </c>
      <c r="M27" s="854">
        <f t="shared" si="5"/>
        <v>1.8181818181818181</v>
      </c>
    </row>
    <row r="28" spans="1:20" ht="16.5" customHeight="1">
      <c r="A28" s="807" t="s">
        <v>3749</v>
      </c>
      <c r="B28" s="808" t="b">
        <v>1</v>
      </c>
      <c r="C28" s="809" t="s">
        <v>229</v>
      </c>
      <c r="D28" s="810" t="s">
        <v>3750</v>
      </c>
      <c r="E28" s="811">
        <v>7</v>
      </c>
      <c r="F28" s="811">
        <v>1.5</v>
      </c>
      <c r="G28" s="811">
        <v>171</v>
      </c>
      <c r="H28" s="848">
        <v>40</v>
      </c>
      <c r="I28" s="812">
        <v>160006001</v>
      </c>
      <c r="J28" s="819">
        <v>7</v>
      </c>
      <c r="L28" s="854">
        <f t="shared" si="4"/>
        <v>17.5</v>
      </c>
      <c r="M28" s="854">
        <f t="shared" si="5"/>
        <v>2.5</v>
      </c>
    </row>
    <row r="29" spans="1:20" ht="16.5" customHeight="1">
      <c r="A29" s="807" t="s">
        <v>3749</v>
      </c>
      <c r="B29" s="808" t="b">
        <v>1</v>
      </c>
      <c r="C29" s="809" t="s">
        <v>229</v>
      </c>
      <c r="D29" s="810" t="s">
        <v>3750</v>
      </c>
      <c r="E29" s="811">
        <v>8</v>
      </c>
      <c r="F29" s="811">
        <v>1.5</v>
      </c>
      <c r="G29" s="811">
        <v>174</v>
      </c>
      <c r="H29" s="848">
        <v>25</v>
      </c>
      <c r="I29" s="812">
        <v>160006001</v>
      </c>
      <c r="J29" s="819">
        <v>7</v>
      </c>
      <c r="L29" s="854">
        <f t="shared" si="4"/>
        <v>28</v>
      </c>
      <c r="M29" s="854">
        <f t="shared" si="5"/>
        <v>4</v>
      </c>
    </row>
    <row r="30" spans="1:20" ht="16.5" customHeight="1">
      <c r="A30" s="807" t="s">
        <v>3749</v>
      </c>
      <c r="B30" s="808" t="b">
        <v>1</v>
      </c>
      <c r="C30" s="809" t="s">
        <v>229</v>
      </c>
      <c r="D30" s="810" t="s">
        <v>3750</v>
      </c>
      <c r="E30" s="811">
        <v>9</v>
      </c>
      <c r="F30" s="811">
        <v>1.5</v>
      </c>
      <c r="G30" s="811">
        <v>177</v>
      </c>
      <c r="H30" s="848">
        <v>10</v>
      </c>
      <c r="I30" s="812">
        <v>160006001</v>
      </c>
      <c r="J30" s="819">
        <v>7</v>
      </c>
      <c r="L30" s="854">
        <f t="shared" si="4"/>
        <v>70</v>
      </c>
      <c r="M30" s="854">
        <f t="shared" si="5"/>
        <v>10</v>
      </c>
    </row>
    <row r="31" spans="1:20" ht="16.5" customHeight="1">
      <c r="A31" s="807" t="s">
        <v>3749</v>
      </c>
      <c r="B31" s="808" t="b">
        <v>1</v>
      </c>
      <c r="C31" s="809" t="s">
        <v>229</v>
      </c>
      <c r="D31" s="810" t="s">
        <v>3750</v>
      </c>
      <c r="E31" s="811">
        <v>10</v>
      </c>
      <c r="F31" s="811">
        <v>1.5</v>
      </c>
      <c r="G31" s="811">
        <v>180</v>
      </c>
      <c r="H31" s="848">
        <v>5</v>
      </c>
      <c r="I31" s="812">
        <v>160006001</v>
      </c>
      <c r="J31" s="819">
        <v>19</v>
      </c>
      <c r="K31" s="920">
        <f>AVERAGE(J22:J31)</f>
        <v>7</v>
      </c>
      <c r="L31" s="854">
        <f t="shared" si="4"/>
        <v>380</v>
      </c>
      <c r="M31" s="854">
        <f t="shared" si="5"/>
        <v>20</v>
      </c>
      <c r="N31" s="854">
        <f>SUM(L22:L31)</f>
        <v>535.46256684491982</v>
      </c>
    </row>
    <row r="32" spans="1:20" ht="16.5" customHeight="1">
      <c r="A32" s="807" t="s">
        <v>3751</v>
      </c>
      <c r="B32" s="808" t="b">
        <v>1</v>
      </c>
      <c r="C32" s="813" t="s">
        <v>229</v>
      </c>
      <c r="D32" s="814" t="s">
        <v>3752</v>
      </c>
      <c r="E32" s="815">
        <v>1</v>
      </c>
      <c r="F32" s="815">
        <v>1.5</v>
      </c>
      <c r="G32" s="815">
        <v>155</v>
      </c>
      <c r="H32" s="849">
        <v>100</v>
      </c>
      <c r="I32" s="815">
        <v>160006001</v>
      </c>
      <c r="J32" s="916">
        <v>1</v>
      </c>
      <c r="L32" s="854">
        <f t="shared" si="4"/>
        <v>1</v>
      </c>
      <c r="M32" s="854">
        <f t="shared" si="5"/>
        <v>1</v>
      </c>
      <c r="P32" s="806" t="s">
        <v>3838</v>
      </c>
      <c r="Q32" s="806" t="s">
        <v>3837</v>
      </c>
      <c r="R32" s="806" t="s">
        <v>3835</v>
      </c>
      <c r="S32" s="806" t="s">
        <v>3839</v>
      </c>
      <c r="T32" s="806" t="s">
        <v>3840</v>
      </c>
    </row>
    <row r="33" spans="1:22" ht="16.5" customHeight="1">
      <c r="A33" s="807" t="s">
        <v>3751</v>
      </c>
      <c r="B33" s="808" t="b">
        <v>1</v>
      </c>
      <c r="C33" s="813" t="s">
        <v>229</v>
      </c>
      <c r="D33" s="814" t="s">
        <v>3752</v>
      </c>
      <c r="E33" s="815">
        <v>2</v>
      </c>
      <c r="F33" s="815">
        <v>1.5</v>
      </c>
      <c r="G33" s="815">
        <v>160</v>
      </c>
      <c r="H33" s="849">
        <v>100</v>
      </c>
      <c r="I33" s="815">
        <v>160006001</v>
      </c>
      <c r="J33" s="916">
        <v>3</v>
      </c>
      <c r="L33" s="854">
        <f t="shared" si="4"/>
        <v>3</v>
      </c>
      <c r="M33" s="854">
        <f t="shared" si="5"/>
        <v>1</v>
      </c>
      <c r="P33" s="806">
        <v>61</v>
      </c>
      <c r="Q33" s="806">
        <v>0.05</v>
      </c>
      <c r="R33" s="806">
        <f>1/(Q33)</f>
        <v>20</v>
      </c>
      <c r="S33" s="806">
        <v>1</v>
      </c>
      <c r="T33" s="806">
        <v>7</v>
      </c>
    </row>
    <row r="34" spans="1:22" ht="16.5" customHeight="1">
      <c r="A34" s="807" t="s">
        <v>3751</v>
      </c>
      <c r="B34" s="808" t="b">
        <v>1</v>
      </c>
      <c r="C34" s="813" t="s">
        <v>229</v>
      </c>
      <c r="D34" s="814" t="s">
        <v>3752</v>
      </c>
      <c r="E34" s="815">
        <v>3</v>
      </c>
      <c r="F34" s="815">
        <v>1.5</v>
      </c>
      <c r="G34" s="815">
        <v>165</v>
      </c>
      <c r="H34" s="849">
        <v>100</v>
      </c>
      <c r="I34" s="815">
        <v>160006001</v>
      </c>
      <c r="J34" s="916">
        <v>5</v>
      </c>
      <c r="L34" s="854">
        <f t="shared" si="4"/>
        <v>5</v>
      </c>
      <c r="M34" s="854">
        <f t="shared" si="5"/>
        <v>1</v>
      </c>
      <c r="P34" s="806">
        <v>105</v>
      </c>
      <c r="Q34" s="806">
        <v>0.11</v>
      </c>
      <c r="R34" s="919">
        <f>1/(Q34)</f>
        <v>9.0909090909090917</v>
      </c>
      <c r="S34" s="806">
        <v>1</v>
      </c>
      <c r="T34" s="806">
        <v>7</v>
      </c>
    </row>
    <row r="35" spans="1:22" ht="16.5" customHeight="1">
      <c r="A35" s="807" t="s">
        <v>3751</v>
      </c>
      <c r="B35" s="808" t="b">
        <v>1</v>
      </c>
      <c r="C35" s="813" t="s">
        <v>229</v>
      </c>
      <c r="D35" s="814" t="s">
        <v>3752</v>
      </c>
      <c r="E35" s="815">
        <v>4</v>
      </c>
      <c r="F35" s="815">
        <v>1.5</v>
      </c>
      <c r="G35" s="815">
        <v>170</v>
      </c>
      <c r="H35" s="850">
        <v>70</v>
      </c>
      <c r="I35" s="815">
        <v>160006001</v>
      </c>
      <c r="J35" s="916">
        <v>7</v>
      </c>
      <c r="L35" s="854">
        <f t="shared" si="4"/>
        <v>10</v>
      </c>
      <c r="M35" s="854">
        <f t="shared" si="5"/>
        <v>1.4285714285714286</v>
      </c>
      <c r="Q35" s="806" t="s">
        <v>3843</v>
      </c>
      <c r="R35" s="806" t="s">
        <v>3842</v>
      </c>
      <c r="S35" s="806" t="s">
        <v>3841</v>
      </c>
      <c r="T35" s="806" t="s">
        <v>3844</v>
      </c>
      <c r="U35" s="806" t="s">
        <v>3845</v>
      </c>
      <c r="V35" s="806" t="s">
        <v>3836</v>
      </c>
    </row>
    <row r="36" spans="1:22" ht="16.5" customHeight="1">
      <c r="A36" s="807" t="s">
        <v>3751</v>
      </c>
      <c r="B36" s="808" t="b">
        <v>1</v>
      </c>
      <c r="C36" s="813" t="s">
        <v>229</v>
      </c>
      <c r="D36" s="814" t="s">
        <v>3752</v>
      </c>
      <c r="E36" s="815">
        <v>5</v>
      </c>
      <c r="F36" s="815">
        <v>1.5</v>
      </c>
      <c r="G36" s="815">
        <v>175</v>
      </c>
      <c r="H36" s="850">
        <v>50</v>
      </c>
      <c r="I36" s="815">
        <v>160006001</v>
      </c>
      <c r="J36" s="820">
        <v>9</v>
      </c>
      <c r="L36" s="854">
        <f t="shared" si="4"/>
        <v>18</v>
      </c>
      <c r="M36" s="854">
        <f t="shared" si="5"/>
        <v>2</v>
      </c>
      <c r="Q36" s="806">
        <f>R33*T33</f>
        <v>140</v>
      </c>
      <c r="R36" s="806">
        <v>7</v>
      </c>
      <c r="S36" s="806">
        <f>R36/$T$33</f>
        <v>1</v>
      </c>
      <c r="T36" s="806">
        <v>200</v>
      </c>
      <c r="U36" s="919">
        <f>T36/Q36</f>
        <v>1.4285714285714286</v>
      </c>
      <c r="V36" s="919">
        <f>$N$41/U36</f>
        <v>2362.2913043478261</v>
      </c>
    </row>
    <row r="37" spans="1:22" ht="16.5" customHeight="1">
      <c r="A37" s="807" t="s">
        <v>3751</v>
      </c>
      <c r="B37" s="808" t="b">
        <v>1</v>
      </c>
      <c r="C37" s="813" t="s">
        <v>229</v>
      </c>
      <c r="D37" s="814" t="s">
        <v>3752</v>
      </c>
      <c r="E37" s="815">
        <v>6</v>
      </c>
      <c r="F37" s="815">
        <v>1.5</v>
      </c>
      <c r="G37" s="815">
        <v>180</v>
      </c>
      <c r="H37" s="850">
        <v>23</v>
      </c>
      <c r="I37" s="817">
        <v>160006001</v>
      </c>
      <c r="J37" s="917">
        <v>9</v>
      </c>
      <c r="L37" s="854">
        <f t="shared" si="4"/>
        <v>39.130434782608695</v>
      </c>
      <c r="M37" s="854">
        <f t="shared" si="5"/>
        <v>4.3478260869565215</v>
      </c>
      <c r="Q37" s="919">
        <f>R34*T34</f>
        <v>63.63636363636364</v>
      </c>
      <c r="R37" s="806">
        <v>7</v>
      </c>
      <c r="S37" s="806">
        <f>R37/$T$34</f>
        <v>1</v>
      </c>
      <c r="T37" s="806">
        <v>200</v>
      </c>
      <c r="U37" s="919">
        <f>T37/Q37</f>
        <v>3.1428571428571428</v>
      </c>
      <c r="V37" s="919">
        <f>$N$41/U37</f>
        <v>1073.7687747035575</v>
      </c>
    </row>
    <row r="38" spans="1:22" ht="16.5" customHeight="1">
      <c r="A38" s="807" t="s">
        <v>3751</v>
      </c>
      <c r="B38" s="808" t="b">
        <v>1</v>
      </c>
      <c r="C38" s="813" t="s">
        <v>229</v>
      </c>
      <c r="D38" s="814" t="s">
        <v>3752</v>
      </c>
      <c r="E38" s="815">
        <v>7</v>
      </c>
      <c r="F38" s="815">
        <v>1.5</v>
      </c>
      <c r="G38" s="815">
        <v>185</v>
      </c>
      <c r="H38" s="850">
        <v>10</v>
      </c>
      <c r="I38" s="817">
        <v>160006001</v>
      </c>
      <c r="J38" s="917">
        <v>9</v>
      </c>
      <c r="L38" s="854">
        <f t="shared" si="4"/>
        <v>90</v>
      </c>
      <c r="M38" s="854">
        <f t="shared" si="5"/>
        <v>10</v>
      </c>
    </row>
    <row r="39" spans="1:22" ht="16.5" customHeight="1">
      <c r="A39" s="807" t="s">
        <v>3751</v>
      </c>
      <c r="B39" s="808" t="b">
        <v>1</v>
      </c>
      <c r="C39" s="813" t="s">
        <v>229</v>
      </c>
      <c r="D39" s="814" t="s">
        <v>3752</v>
      </c>
      <c r="E39" s="815">
        <v>8</v>
      </c>
      <c r="F39" s="815">
        <v>1.5</v>
      </c>
      <c r="G39" s="815">
        <v>190</v>
      </c>
      <c r="H39" s="850">
        <v>7</v>
      </c>
      <c r="I39" s="817">
        <v>160006001</v>
      </c>
      <c r="J39" s="917">
        <v>9</v>
      </c>
      <c r="L39" s="854">
        <f t="shared" si="4"/>
        <v>128.57142857142858</v>
      </c>
      <c r="M39" s="854">
        <f t="shared" si="5"/>
        <v>14.285714285714286</v>
      </c>
    </row>
    <row r="40" spans="1:22" ht="16.5" customHeight="1">
      <c r="A40" s="807" t="s">
        <v>3751</v>
      </c>
      <c r="B40" s="808" t="b">
        <v>1</v>
      </c>
      <c r="C40" s="813" t="s">
        <v>229</v>
      </c>
      <c r="D40" s="814" t="s">
        <v>3752</v>
      </c>
      <c r="E40" s="815">
        <v>9</v>
      </c>
      <c r="F40" s="815">
        <v>1.5</v>
      </c>
      <c r="G40" s="815">
        <v>195</v>
      </c>
      <c r="H40" s="850">
        <v>5</v>
      </c>
      <c r="I40" s="817">
        <v>160006001</v>
      </c>
      <c r="J40" s="917">
        <v>9</v>
      </c>
      <c r="L40" s="854">
        <f t="shared" si="4"/>
        <v>180</v>
      </c>
      <c r="M40" s="854">
        <f t="shared" si="5"/>
        <v>20</v>
      </c>
      <c r="Q40" s="806">
        <v>3</v>
      </c>
      <c r="R40" s="806">
        <v>2</v>
      </c>
      <c r="S40" s="806">
        <v>2</v>
      </c>
    </row>
    <row r="41" spans="1:22" ht="16.5" customHeight="1">
      <c r="A41" s="807" t="s">
        <v>3751</v>
      </c>
      <c r="B41" s="808" t="b">
        <v>1</v>
      </c>
      <c r="C41" s="813" t="s">
        <v>229</v>
      </c>
      <c r="D41" s="814" t="s">
        <v>3752</v>
      </c>
      <c r="E41" s="815">
        <v>10</v>
      </c>
      <c r="F41" s="815">
        <v>1.5</v>
      </c>
      <c r="G41" s="815">
        <v>200</v>
      </c>
      <c r="H41" s="850">
        <v>1</v>
      </c>
      <c r="I41" s="817">
        <v>160006001</v>
      </c>
      <c r="J41" s="917">
        <v>29</v>
      </c>
      <c r="K41" s="920">
        <f>AVERAGE(J32:J41)</f>
        <v>9</v>
      </c>
      <c r="L41" s="854">
        <f t="shared" si="4"/>
        <v>2900</v>
      </c>
      <c r="M41" s="854">
        <f t="shared" si="5"/>
        <v>100</v>
      </c>
      <c r="N41" s="854">
        <f>SUM(L32:L41)</f>
        <v>3374.7018633540374</v>
      </c>
      <c r="Q41" s="806">
        <v>5</v>
      </c>
      <c r="R41" s="806">
        <v>3</v>
      </c>
      <c r="S41" s="806">
        <v>3</v>
      </c>
    </row>
    <row r="42" spans="1:22" ht="16.5" customHeight="1">
      <c r="A42" s="818" t="s">
        <v>3753</v>
      </c>
      <c r="B42" s="808" t="b">
        <v>1</v>
      </c>
      <c r="C42" s="809" t="s">
        <v>231</v>
      </c>
      <c r="D42" s="810" t="s">
        <v>228</v>
      </c>
      <c r="E42" s="819">
        <v>1</v>
      </c>
      <c r="F42" s="819">
        <v>1.3</v>
      </c>
      <c r="G42" s="819">
        <v>131</v>
      </c>
      <c r="H42" s="851">
        <v>100</v>
      </c>
      <c r="I42" s="819">
        <v>160006002</v>
      </c>
      <c r="J42" s="916">
        <v>1</v>
      </c>
      <c r="L42" s="854">
        <f t="shared" si="4"/>
        <v>1</v>
      </c>
      <c r="M42" s="854">
        <f t="shared" si="5"/>
        <v>1</v>
      </c>
      <c r="Q42" s="806">
        <v>7</v>
      </c>
      <c r="R42" s="806">
        <v>5</v>
      </c>
      <c r="S42" s="806">
        <v>4</v>
      </c>
    </row>
    <row r="43" spans="1:22" ht="16.5" customHeight="1">
      <c r="A43" s="818" t="s">
        <v>3753</v>
      </c>
      <c r="B43" s="808" t="b">
        <v>1</v>
      </c>
      <c r="C43" s="809" t="s">
        <v>231</v>
      </c>
      <c r="D43" s="810" t="s">
        <v>228</v>
      </c>
      <c r="E43" s="819">
        <v>2</v>
      </c>
      <c r="F43" s="819">
        <v>1.3</v>
      </c>
      <c r="G43" s="819">
        <v>132</v>
      </c>
      <c r="H43" s="851">
        <v>100</v>
      </c>
      <c r="I43" s="819">
        <v>160006002</v>
      </c>
      <c r="J43" s="819">
        <v>2</v>
      </c>
      <c r="L43" s="854">
        <f t="shared" si="4"/>
        <v>2</v>
      </c>
      <c r="M43" s="854">
        <f t="shared" si="5"/>
        <v>1</v>
      </c>
      <c r="Q43" s="806">
        <v>9</v>
      </c>
      <c r="R43" s="806">
        <v>7</v>
      </c>
      <c r="S43" s="806">
        <v>6</v>
      </c>
    </row>
    <row r="44" spans="1:22" ht="16.5" customHeight="1">
      <c r="A44" s="818" t="s">
        <v>3753</v>
      </c>
      <c r="B44" s="808" t="b">
        <v>1</v>
      </c>
      <c r="C44" s="809" t="s">
        <v>231</v>
      </c>
      <c r="D44" s="810" t="s">
        <v>228</v>
      </c>
      <c r="E44" s="819">
        <v>3</v>
      </c>
      <c r="F44" s="819">
        <v>1.3</v>
      </c>
      <c r="G44" s="819">
        <v>133</v>
      </c>
      <c r="H44" s="851">
        <v>100</v>
      </c>
      <c r="I44" s="819">
        <v>160006002</v>
      </c>
      <c r="J44" s="819">
        <v>2</v>
      </c>
      <c r="L44" s="854">
        <f t="shared" si="4"/>
        <v>2</v>
      </c>
      <c r="M44" s="854">
        <f t="shared" si="5"/>
        <v>1</v>
      </c>
    </row>
    <row r="45" spans="1:22" ht="16.5" customHeight="1">
      <c r="A45" s="818" t="s">
        <v>3753</v>
      </c>
      <c r="B45" s="808" t="b">
        <v>1</v>
      </c>
      <c r="C45" s="809" t="s">
        <v>231</v>
      </c>
      <c r="D45" s="810" t="s">
        <v>228</v>
      </c>
      <c r="E45" s="819">
        <v>4</v>
      </c>
      <c r="F45" s="819">
        <v>1.3</v>
      </c>
      <c r="G45" s="819">
        <v>134</v>
      </c>
      <c r="H45" s="848">
        <v>95</v>
      </c>
      <c r="I45" s="819">
        <v>160006002</v>
      </c>
      <c r="J45" s="819">
        <v>2</v>
      </c>
      <c r="L45" s="854">
        <f t="shared" si="4"/>
        <v>2.1052631578947367</v>
      </c>
      <c r="M45" s="854">
        <f t="shared" si="5"/>
        <v>1.0526315789473684</v>
      </c>
    </row>
    <row r="46" spans="1:22" ht="16.5" customHeight="1">
      <c r="A46" s="818" t="s">
        <v>3753</v>
      </c>
      <c r="B46" s="808" t="b">
        <v>1</v>
      </c>
      <c r="C46" s="809" t="s">
        <v>231</v>
      </c>
      <c r="D46" s="810" t="s">
        <v>228</v>
      </c>
      <c r="E46" s="819">
        <v>5</v>
      </c>
      <c r="F46" s="819">
        <v>1.3</v>
      </c>
      <c r="G46" s="819">
        <v>135</v>
      </c>
      <c r="H46" s="848">
        <v>85</v>
      </c>
      <c r="I46" s="819">
        <v>160006002</v>
      </c>
      <c r="J46" s="819">
        <v>2</v>
      </c>
      <c r="L46" s="854">
        <f t="shared" si="4"/>
        <v>2.3529411764705883</v>
      </c>
      <c r="M46" s="854">
        <f t="shared" si="5"/>
        <v>1.1764705882352942</v>
      </c>
    </row>
    <row r="47" spans="1:22" ht="16.5" customHeight="1">
      <c r="A47" s="818" t="s">
        <v>3753</v>
      </c>
      <c r="B47" s="808" t="b">
        <v>1</v>
      </c>
      <c r="C47" s="809" t="s">
        <v>231</v>
      </c>
      <c r="D47" s="810" t="s">
        <v>228</v>
      </c>
      <c r="E47" s="819">
        <v>6</v>
      </c>
      <c r="F47" s="819">
        <v>1.3</v>
      </c>
      <c r="G47" s="819">
        <v>136</v>
      </c>
      <c r="H47" s="848">
        <v>70</v>
      </c>
      <c r="I47" s="812">
        <v>160006002</v>
      </c>
      <c r="J47" s="819">
        <v>2</v>
      </c>
      <c r="L47" s="854">
        <f t="shared" si="4"/>
        <v>2.8571428571428572</v>
      </c>
      <c r="M47" s="854">
        <f t="shared" si="5"/>
        <v>1.4285714285714286</v>
      </c>
    </row>
    <row r="48" spans="1:22" ht="16.5" customHeight="1">
      <c r="A48" s="818" t="s">
        <v>3753</v>
      </c>
      <c r="B48" s="808" t="b">
        <v>1</v>
      </c>
      <c r="C48" s="809" t="s">
        <v>231</v>
      </c>
      <c r="D48" s="810" t="s">
        <v>228</v>
      </c>
      <c r="E48" s="819">
        <v>7</v>
      </c>
      <c r="F48" s="819">
        <v>1.3</v>
      </c>
      <c r="G48" s="819">
        <v>137</v>
      </c>
      <c r="H48" s="848">
        <v>55</v>
      </c>
      <c r="I48" s="812">
        <v>160006002</v>
      </c>
      <c r="J48" s="819">
        <v>2</v>
      </c>
      <c r="L48" s="854">
        <f t="shared" si="4"/>
        <v>3.6363636363636362</v>
      </c>
      <c r="M48" s="854">
        <f t="shared" si="5"/>
        <v>1.8181818181818181</v>
      </c>
    </row>
    <row r="49" spans="1:14" ht="16.5" customHeight="1">
      <c r="A49" s="818" t="s">
        <v>3753</v>
      </c>
      <c r="B49" s="808" t="b">
        <v>1</v>
      </c>
      <c r="C49" s="809" t="s">
        <v>231</v>
      </c>
      <c r="D49" s="810" t="s">
        <v>228</v>
      </c>
      <c r="E49" s="819">
        <v>8</v>
      </c>
      <c r="F49" s="819">
        <v>1.3</v>
      </c>
      <c r="G49" s="819">
        <v>138</v>
      </c>
      <c r="H49" s="848">
        <v>40</v>
      </c>
      <c r="I49" s="812">
        <v>160006002</v>
      </c>
      <c r="J49" s="819">
        <v>2</v>
      </c>
      <c r="L49" s="854">
        <f t="shared" si="4"/>
        <v>5</v>
      </c>
      <c r="M49" s="854">
        <f t="shared" si="5"/>
        <v>2.5</v>
      </c>
    </row>
    <row r="50" spans="1:14" ht="16.5" customHeight="1">
      <c r="A50" s="818" t="s">
        <v>3753</v>
      </c>
      <c r="B50" s="808" t="b">
        <v>1</v>
      </c>
      <c r="C50" s="809" t="s">
        <v>231</v>
      </c>
      <c r="D50" s="810" t="s">
        <v>228</v>
      </c>
      <c r="E50" s="819">
        <v>9</v>
      </c>
      <c r="F50" s="819">
        <v>1.3</v>
      </c>
      <c r="G50" s="819">
        <v>139</v>
      </c>
      <c r="H50" s="848">
        <v>25</v>
      </c>
      <c r="I50" s="812">
        <v>160006002</v>
      </c>
      <c r="J50" s="819">
        <v>2</v>
      </c>
      <c r="L50" s="854">
        <f t="shared" si="4"/>
        <v>8</v>
      </c>
      <c r="M50" s="854">
        <f t="shared" si="5"/>
        <v>4</v>
      </c>
    </row>
    <row r="51" spans="1:14" ht="16.5" customHeight="1">
      <c r="A51" s="818" t="s">
        <v>3753</v>
      </c>
      <c r="B51" s="808" t="b">
        <v>1</v>
      </c>
      <c r="C51" s="809" t="s">
        <v>231</v>
      </c>
      <c r="D51" s="810" t="s">
        <v>228</v>
      </c>
      <c r="E51" s="819">
        <v>10</v>
      </c>
      <c r="F51" s="819">
        <v>1.3</v>
      </c>
      <c r="G51" s="819">
        <v>140</v>
      </c>
      <c r="H51" s="848">
        <v>10</v>
      </c>
      <c r="I51" s="812">
        <v>160006002</v>
      </c>
      <c r="J51" s="819">
        <v>3</v>
      </c>
      <c r="K51" s="920">
        <f>AVERAGE(J42:J51)</f>
        <v>2</v>
      </c>
      <c r="L51" s="854">
        <f t="shared" si="4"/>
        <v>30</v>
      </c>
      <c r="M51" s="854">
        <f t="shared" si="5"/>
        <v>10</v>
      </c>
      <c r="N51" s="854">
        <f>SUM(L42:L51)</f>
        <v>58.951710827871821</v>
      </c>
    </row>
    <row r="52" spans="1:14" ht="16.5" customHeight="1">
      <c r="A52" s="818" t="s">
        <v>3754</v>
      </c>
      <c r="B52" s="808" t="b">
        <v>1</v>
      </c>
      <c r="C52" s="813" t="s">
        <v>231</v>
      </c>
      <c r="D52" s="814" t="s">
        <v>3748</v>
      </c>
      <c r="E52" s="820">
        <v>1</v>
      </c>
      <c r="F52" s="820">
        <v>1.3</v>
      </c>
      <c r="G52" s="820">
        <v>132</v>
      </c>
      <c r="H52" s="852">
        <v>100</v>
      </c>
      <c r="I52" s="820">
        <v>160006002</v>
      </c>
      <c r="J52" s="916">
        <v>1</v>
      </c>
      <c r="L52" s="854">
        <f t="shared" si="4"/>
        <v>1</v>
      </c>
      <c r="M52" s="854">
        <f t="shared" si="5"/>
        <v>1</v>
      </c>
    </row>
    <row r="53" spans="1:14" ht="16.5" customHeight="1">
      <c r="A53" s="818" t="s">
        <v>3754</v>
      </c>
      <c r="B53" s="808" t="b">
        <v>1</v>
      </c>
      <c r="C53" s="813" t="s">
        <v>231</v>
      </c>
      <c r="D53" s="814" t="s">
        <v>3748</v>
      </c>
      <c r="E53" s="820">
        <v>2</v>
      </c>
      <c r="F53" s="820">
        <v>1.3</v>
      </c>
      <c r="G53" s="820">
        <v>134</v>
      </c>
      <c r="H53" s="852">
        <v>100</v>
      </c>
      <c r="I53" s="820">
        <v>160006002</v>
      </c>
      <c r="J53" s="916">
        <v>2</v>
      </c>
      <c r="L53" s="854">
        <f t="shared" si="4"/>
        <v>2</v>
      </c>
      <c r="M53" s="854">
        <f t="shared" si="5"/>
        <v>1</v>
      </c>
    </row>
    <row r="54" spans="1:14" ht="16.5" customHeight="1">
      <c r="A54" s="818" t="s">
        <v>3754</v>
      </c>
      <c r="B54" s="808" t="b">
        <v>1</v>
      </c>
      <c r="C54" s="813" t="s">
        <v>231</v>
      </c>
      <c r="D54" s="814" t="s">
        <v>3748</v>
      </c>
      <c r="E54" s="820">
        <v>3</v>
      </c>
      <c r="F54" s="820">
        <v>1.3</v>
      </c>
      <c r="G54" s="820">
        <v>136</v>
      </c>
      <c r="H54" s="852">
        <v>100</v>
      </c>
      <c r="I54" s="820">
        <v>160006002</v>
      </c>
      <c r="J54" s="820">
        <v>3</v>
      </c>
      <c r="L54" s="854">
        <f t="shared" si="4"/>
        <v>3</v>
      </c>
      <c r="M54" s="854">
        <f t="shared" si="5"/>
        <v>1</v>
      </c>
    </row>
    <row r="55" spans="1:14" ht="16.5" customHeight="1">
      <c r="A55" s="818" t="s">
        <v>3754</v>
      </c>
      <c r="B55" s="808" t="b">
        <v>1</v>
      </c>
      <c r="C55" s="813" t="s">
        <v>231</v>
      </c>
      <c r="D55" s="814" t="s">
        <v>3748</v>
      </c>
      <c r="E55" s="820">
        <v>4</v>
      </c>
      <c r="F55" s="820">
        <v>1.3</v>
      </c>
      <c r="G55" s="820">
        <v>138</v>
      </c>
      <c r="H55" s="850">
        <v>95</v>
      </c>
      <c r="I55" s="820">
        <v>160006002</v>
      </c>
      <c r="J55" s="820">
        <v>3</v>
      </c>
      <c r="L55" s="854">
        <f t="shared" si="4"/>
        <v>3.1578947368421053</v>
      </c>
      <c r="M55" s="854">
        <f t="shared" si="5"/>
        <v>1.0526315789473684</v>
      </c>
    </row>
    <row r="56" spans="1:14" ht="16.5" customHeight="1">
      <c r="A56" s="818" t="s">
        <v>3754</v>
      </c>
      <c r="B56" s="808" t="b">
        <v>1</v>
      </c>
      <c r="C56" s="813" t="s">
        <v>231</v>
      </c>
      <c r="D56" s="814" t="s">
        <v>3748</v>
      </c>
      <c r="E56" s="820">
        <v>5</v>
      </c>
      <c r="F56" s="820">
        <v>1.3</v>
      </c>
      <c r="G56" s="820">
        <v>140</v>
      </c>
      <c r="H56" s="850">
        <v>85</v>
      </c>
      <c r="I56" s="820">
        <v>160006002</v>
      </c>
      <c r="J56" s="820">
        <v>3</v>
      </c>
      <c r="L56" s="854">
        <f t="shared" si="4"/>
        <v>3.5294117647058822</v>
      </c>
      <c r="M56" s="854">
        <f t="shared" si="5"/>
        <v>1.1764705882352942</v>
      </c>
    </row>
    <row r="57" spans="1:14" ht="16.5" customHeight="1">
      <c r="A57" s="818" t="s">
        <v>3754</v>
      </c>
      <c r="B57" s="808" t="b">
        <v>1</v>
      </c>
      <c r="C57" s="813" t="s">
        <v>231</v>
      </c>
      <c r="D57" s="814" t="s">
        <v>3748</v>
      </c>
      <c r="E57" s="820">
        <v>6</v>
      </c>
      <c r="F57" s="820">
        <v>1.3</v>
      </c>
      <c r="G57" s="820">
        <v>142</v>
      </c>
      <c r="H57" s="850">
        <v>70</v>
      </c>
      <c r="I57" s="816">
        <v>160006002</v>
      </c>
      <c r="J57" s="820">
        <v>3</v>
      </c>
      <c r="L57" s="854">
        <f t="shared" si="4"/>
        <v>4.2857142857142856</v>
      </c>
      <c r="M57" s="854">
        <f t="shared" si="5"/>
        <v>1.4285714285714286</v>
      </c>
    </row>
    <row r="58" spans="1:14" ht="16.5" customHeight="1">
      <c r="A58" s="818" t="s">
        <v>3754</v>
      </c>
      <c r="B58" s="808" t="b">
        <v>1</v>
      </c>
      <c r="C58" s="813" t="s">
        <v>231</v>
      </c>
      <c r="D58" s="814" t="s">
        <v>3748</v>
      </c>
      <c r="E58" s="820">
        <v>7</v>
      </c>
      <c r="F58" s="820">
        <v>1.3</v>
      </c>
      <c r="G58" s="820">
        <v>144</v>
      </c>
      <c r="H58" s="850">
        <v>55</v>
      </c>
      <c r="I58" s="816">
        <v>160006002</v>
      </c>
      <c r="J58" s="820">
        <v>3</v>
      </c>
      <c r="L58" s="854">
        <f t="shared" si="4"/>
        <v>5.4545454545454541</v>
      </c>
      <c r="M58" s="854">
        <f t="shared" si="5"/>
        <v>1.8181818181818181</v>
      </c>
    </row>
    <row r="59" spans="1:14" ht="16.5" customHeight="1">
      <c r="A59" s="818" t="s">
        <v>3754</v>
      </c>
      <c r="B59" s="808" t="b">
        <v>1</v>
      </c>
      <c r="C59" s="813" t="s">
        <v>231</v>
      </c>
      <c r="D59" s="814" t="s">
        <v>3748</v>
      </c>
      <c r="E59" s="820">
        <v>8</v>
      </c>
      <c r="F59" s="820">
        <v>1.3</v>
      </c>
      <c r="G59" s="820">
        <v>146</v>
      </c>
      <c r="H59" s="850">
        <v>40</v>
      </c>
      <c r="I59" s="816">
        <v>160006002</v>
      </c>
      <c r="J59" s="820">
        <v>3</v>
      </c>
      <c r="L59" s="854">
        <f t="shared" si="4"/>
        <v>7.5</v>
      </c>
      <c r="M59" s="854">
        <f t="shared" si="5"/>
        <v>2.5</v>
      </c>
    </row>
    <row r="60" spans="1:14" ht="16.5" customHeight="1">
      <c r="A60" s="818" t="s">
        <v>3754</v>
      </c>
      <c r="B60" s="808" t="b">
        <v>1</v>
      </c>
      <c r="C60" s="813" t="s">
        <v>231</v>
      </c>
      <c r="D60" s="814" t="s">
        <v>3748</v>
      </c>
      <c r="E60" s="820">
        <v>9</v>
      </c>
      <c r="F60" s="820">
        <v>1.3</v>
      </c>
      <c r="G60" s="820">
        <v>148</v>
      </c>
      <c r="H60" s="850">
        <v>25</v>
      </c>
      <c r="I60" s="816">
        <v>160006002</v>
      </c>
      <c r="J60" s="820">
        <v>3</v>
      </c>
      <c r="L60" s="854">
        <f t="shared" si="4"/>
        <v>12</v>
      </c>
      <c r="M60" s="854">
        <f t="shared" si="5"/>
        <v>4</v>
      </c>
    </row>
    <row r="61" spans="1:14" ht="16.5" customHeight="1">
      <c r="A61" s="818" t="s">
        <v>3754</v>
      </c>
      <c r="B61" s="808" t="b">
        <v>1</v>
      </c>
      <c r="C61" s="813" t="s">
        <v>231</v>
      </c>
      <c r="D61" s="814" t="s">
        <v>3748</v>
      </c>
      <c r="E61" s="820">
        <v>10</v>
      </c>
      <c r="F61" s="820">
        <v>1.3</v>
      </c>
      <c r="G61" s="820">
        <v>150</v>
      </c>
      <c r="H61" s="850">
        <v>10</v>
      </c>
      <c r="I61" s="816">
        <v>160006002</v>
      </c>
      <c r="J61" s="820">
        <v>6</v>
      </c>
      <c r="K61" s="920">
        <f>AVERAGE(J52:J61)</f>
        <v>3</v>
      </c>
      <c r="L61" s="854">
        <f t="shared" si="4"/>
        <v>60</v>
      </c>
      <c r="M61" s="854">
        <f t="shared" si="5"/>
        <v>10</v>
      </c>
      <c r="N61" s="854">
        <f>SUM(L52:L61)</f>
        <v>101.92756624180772</v>
      </c>
    </row>
    <row r="62" spans="1:14" ht="16.5" customHeight="1">
      <c r="A62" s="818" t="s">
        <v>3755</v>
      </c>
      <c r="B62" s="808" t="b">
        <v>1</v>
      </c>
      <c r="C62" s="809" t="s">
        <v>231</v>
      </c>
      <c r="D62" s="810" t="s">
        <v>3750</v>
      </c>
      <c r="E62" s="819">
        <v>1</v>
      </c>
      <c r="F62" s="819">
        <v>1.3</v>
      </c>
      <c r="G62" s="819">
        <v>133</v>
      </c>
      <c r="H62" s="851">
        <v>100</v>
      </c>
      <c r="I62" s="819">
        <v>160006002</v>
      </c>
      <c r="J62" s="916">
        <v>1</v>
      </c>
      <c r="L62" s="854">
        <f t="shared" si="4"/>
        <v>1</v>
      </c>
      <c r="M62" s="854">
        <f t="shared" si="5"/>
        <v>1</v>
      </c>
    </row>
    <row r="63" spans="1:14" ht="16.5" customHeight="1">
      <c r="A63" s="818" t="s">
        <v>3755</v>
      </c>
      <c r="B63" s="808" t="b">
        <v>1</v>
      </c>
      <c r="C63" s="809" t="s">
        <v>231</v>
      </c>
      <c r="D63" s="810" t="s">
        <v>3750</v>
      </c>
      <c r="E63" s="819">
        <v>2</v>
      </c>
      <c r="F63" s="819">
        <v>1.3</v>
      </c>
      <c r="G63" s="819">
        <v>136</v>
      </c>
      <c r="H63" s="851">
        <v>100</v>
      </c>
      <c r="I63" s="819">
        <v>160006002</v>
      </c>
      <c r="J63" s="916">
        <v>2</v>
      </c>
      <c r="L63" s="854">
        <f t="shared" si="4"/>
        <v>2</v>
      </c>
      <c r="M63" s="854">
        <f t="shared" si="5"/>
        <v>1</v>
      </c>
    </row>
    <row r="64" spans="1:14" ht="16.5" customHeight="1">
      <c r="A64" s="818" t="s">
        <v>3755</v>
      </c>
      <c r="B64" s="808" t="b">
        <v>1</v>
      </c>
      <c r="C64" s="809" t="s">
        <v>231</v>
      </c>
      <c r="D64" s="810" t="s">
        <v>3750</v>
      </c>
      <c r="E64" s="819">
        <v>3</v>
      </c>
      <c r="F64" s="819">
        <v>1.3</v>
      </c>
      <c r="G64" s="819">
        <v>139</v>
      </c>
      <c r="H64" s="851">
        <v>100</v>
      </c>
      <c r="I64" s="819">
        <v>160006002</v>
      </c>
      <c r="J64" s="916">
        <v>3</v>
      </c>
      <c r="L64" s="854">
        <f t="shared" si="4"/>
        <v>3</v>
      </c>
      <c r="M64" s="854">
        <f t="shared" si="5"/>
        <v>1</v>
      </c>
    </row>
    <row r="65" spans="1:14" ht="16.5" customHeight="1">
      <c r="A65" s="818" t="s">
        <v>3755</v>
      </c>
      <c r="B65" s="808" t="b">
        <v>1</v>
      </c>
      <c r="C65" s="809" t="s">
        <v>231</v>
      </c>
      <c r="D65" s="810" t="s">
        <v>3750</v>
      </c>
      <c r="E65" s="819">
        <v>4</v>
      </c>
      <c r="F65" s="819">
        <v>1.3</v>
      </c>
      <c r="G65" s="819">
        <v>142</v>
      </c>
      <c r="H65" s="848">
        <v>95</v>
      </c>
      <c r="I65" s="819">
        <v>160006002</v>
      </c>
      <c r="J65" s="819">
        <v>5</v>
      </c>
      <c r="L65" s="854">
        <f t="shared" si="4"/>
        <v>5.2631578947368416</v>
      </c>
      <c r="M65" s="854">
        <f t="shared" si="5"/>
        <v>1.0526315789473684</v>
      </c>
    </row>
    <row r="66" spans="1:14" ht="16.5" customHeight="1">
      <c r="A66" s="818" t="s">
        <v>3755</v>
      </c>
      <c r="B66" s="808" t="b">
        <v>1</v>
      </c>
      <c r="C66" s="809" t="s">
        <v>231</v>
      </c>
      <c r="D66" s="810" t="s">
        <v>3750</v>
      </c>
      <c r="E66" s="819">
        <v>5</v>
      </c>
      <c r="F66" s="819">
        <v>1.3</v>
      </c>
      <c r="G66" s="819">
        <v>145</v>
      </c>
      <c r="H66" s="848">
        <v>85</v>
      </c>
      <c r="I66" s="819">
        <v>160006002</v>
      </c>
      <c r="J66" s="819">
        <v>5</v>
      </c>
      <c r="L66" s="854">
        <f t="shared" si="4"/>
        <v>5.882352941176471</v>
      </c>
      <c r="M66" s="854">
        <f t="shared" si="5"/>
        <v>1.1764705882352942</v>
      </c>
    </row>
    <row r="67" spans="1:14" ht="16.5" customHeight="1">
      <c r="A67" s="818" t="s">
        <v>3755</v>
      </c>
      <c r="B67" s="808" t="b">
        <v>1</v>
      </c>
      <c r="C67" s="809" t="s">
        <v>231</v>
      </c>
      <c r="D67" s="810" t="s">
        <v>3750</v>
      </c>
      <c r="E67" s="819">
        <v>6</v>
      </c>
      <c r="F67" s="819">
        <v>1.3</v>
      </c>
      <c r="G67" s="819">
        <v>148</v>
      </c>
      <c r="H67" s="848">
        <v>70</v>
      </c>
      <c r="I67" s="812">
        <v>160006002</v>
      </c>
      <c r="J67" s="819">
        <v>5</v>
      </c>
      <c r="L67" s="854">
        <f t="shared" si="4"/>
        <v>7.1428571428571432</v>
      </c>
      <c r="M67" s="854">
        <f t="shared" si="5"/>
        <v>1.4285714285714286</v>
      </c>
    </row>
    <row r="68" spans="1:14" ht="16.5" customHeight="1">
      <c r="A68" s="818" t="s">
        <v>3755</v>
      </c>
      <c r="B68" s="808" t="b">
        <v>1</v>
      </c>
      <c r="C68" s="809" t="s">
        <v>231</v>
      </c>
      <c r="D68" s="810" t="s">
        <v>3750</v>
      </c>
      <c r="E68" s="819">
        <v>7</v>
      </c>
      <c r="F68" s="819">
        <v>1.3</v>
      </c>
      <c r="G68" s="819">
        <v>151</v>
      </c>
      <c r="H68" s="848">
        <v>55</v>
      </c>
      <c r="I68" s="812">
        <v>160006002</v>
      </c>
      <c r="J68" s="819">
        <v>5</v>
      </c>
      <c r="L68" s="854">
        <f t="shared" si="4"/>
        <v>9.0909090909090899</v>
      </c>
      <c r="M68" s="854">
        <f t="shared" si="5"/>
        <v>1.8181818181818181</v>
      </c>
    </row>
    <row r="69" spans="1:14" ht="16.5" customHeight="1">
      <c r="A69" s="818" t="s">
        <v>3755</v>
      </c>
      <c r="B69" s="808" t="b">
        <v>1</v>
      </c>
      <c r="C69" s="809" t="s">
        <v>231</v>
      </c>
      <c r="D69" s="810" t="s">
        <v>3750</v>
      </c>
      <c r="E69" s="819">
        <v>8</v>
      </c>
      <c r="F69" s="819">
        <v>1.3</v>
      </c>
      <c r="G69" s="819">
        <v>154</v>
      </c>
      <c r="H69" s="848">
        <v>40</v>
      </c>
      <c r="I69" s="812">
        <v>160006002</v>
      </c>
      <c r="J69" s="819">
        <v>5</v>
      </c>
      <c r="L69" s="854">
        <f t="shared" si="4"/>
        <v>12.5</v>
      </c>
      <c r="M69" s="854">
        <f t="shared" si="5"/>
        <v>2.5</v>
      </c>
    </row>
    <row r="70" spans="1:14" ht="16.5" customHeight="1">
      <c r="A70" s="818" t="s">
        <v>3755</v>
      </c>
      <c r="B70" s="808" t="b">
        <v>1</v>
      </c>
      <c r="C70" s="809" t="s">
        <v>231</v>
      </c>
      <c r="D70" s="810" t="s">
        <v>3750</v>
      </c>
      <c r="E70" s="819">
        <v>9</v>
      </c>
      <c r="F70" s="819">
        <v>1.3</v>
      </c>
      <c r="G70" s="819">
        <v>157</v>
      </c>
      <c r="H70" s="848">
        <v>25</v>
      </c>
      <c r="I70" s="812">
        <v>160006002</v>
      </c>
      <c r="J70" s="819">
        <v>5</v>
      </c>
      <c r="L70" s="854">
        <f t="shared" si="4"/>
        <v>20</v>
      </c>
      <c r="M70" s="854">
        <f t="shared" si="5"/>
        <v>4</v>
      </c>
    </row>
    <row r="71" spans="1:14" ht="16.5" customHeight="1">
      <c r="A71" s="818" t="s">
        <v>3755</v>
      </c>
      <c r="B71" s="808" t="b">
        <v>1</v>
      </c>
      <c r="C71" s="809" t="s">
        <v>231</v>
      </c>
      <c r="D71" s="810" t="s">
        <v>3750</v>
      </c>
      <c r="E71" s="819">
        <v>10</v>
      </c>
      <c r="F71" s="819">
        <v>1.3</v>
      </c>
      <c r="G71" s="819">
        <v>160</v>
      </c>
      <c r="H71" s="848">
        <v>10</v>
      </c>
      <c r="I71" s="812">
        <v>160006002</v>
      </c>
      <c r="J71" s="819">
        <v>14</v>
      </c>
      <c r="K71" s="920">
        <f>AVERAGE(J62:J71)</f>
        <v>5</v>
      </c>
      <c r="L71" s="854">
        <f t="shared" si="4"/>
        <v>140</v>
      </c>
      <c r="M71" s="854">
        <f t="shared" si="5"/>
        <v>10</v>
      </c>
      <c r="N71" s="854">
        <f>SUM(L62:L71)</f>
        <v>205.87927706967955</v>
      </c>
    </row>
    <row r="72" spans="1:14" ht="16.5" customHeight="1">
      <c r="A72" s="818" t="s">
        <v>3756</v>
      </c>
      <c r="B72" s="808" t="b">
        <v>1</v>
      </c>
      <c r="C72" s="813" t="s">
        <v>231</v>
      </c>
      <c r="D72" s="814" t="s">
        <v>3752</v>
      </c>
      <c r="E72" s="820">
        <v>1</v>
      </c>
      <c r="F72" s="820">
        <v>1.3</v>
      </c>
      <c r="G72" s="820">
        <v>135</v>
      </c>
      <c r="H72" s="852">
        <v>100</v>
      </c>
      <c r="I72" s="820">
        <v>160006002</v>
      </c>
      <c r="J72" s="916">
        <v>1</v>
      </c>
      <c r="L72" s="854">
        <f t="shared" si="4"/>
        <v>1</v>
      </c>
      <c r="M72" s="854">
        <f t="shared" si="5"/>
        <v>1</v>
      </c>
    </row>
    <row r="73" spans="1:14" ht="16.5" customHeight="1">
      <c r="A73" s="818" t="s">
        <v>3756</v>
      </c>
      <c r="B73" s="808" t="b">
        <v>1</v>
      </c>
      <c r="C73" s="813" t="s">
        <v>231</v>
      </c>
      <c r="D73" s="814" t="s">
        <v>3752</v>
      </c>
      <c r="E73" s="820">
        <v>2</v>
      </c>
      <c r="F73" s="820">
        <v>1.3</v>
      </c>
      <c r="G73" s="820">
        <v>140</v>
      </c>
      <c r="H73" s="852">
        <v>100</v>
      </c>
      <c r="I73" s="820">
        <v>160006002</v>
      </c>
      <c r="J73" s="916">
        <v>2</v>
      </c>
      <c r="L73" s="854">
        <f t="shared" si="4"/>
        <v>2</v>
      </c>
      <c r="M73" s="854">
        <f t="shared" si="5"/>
        <v>1</v>
      </c>
    </row>
    <row r="74" spans="1:14" ht="16.5" customHeight="1">
      <c r="A74" s="818" t="s">
        <v>3756</v>
      </c>
      <c r="B74" s="808" t="b">
        <v>1</v>
      </c>
      <c r="C74" s="813" t="s">
        <v>231</v>
      </c>
      <c r="D74" s="814" t="s">
        <v>3752</v>
      </c>
      <c r="E74" s="820">
        <v>3</v>
      </c>
      <c r="F74" s="820">
        <v>1.3</v>
      </c>
      <c r="G74" s="820">
        <v>145</v>
      </c>
      <c r="H74" s="852">
        <v>100</v>
      </c>
      <c r="I74" s="820">
        <v>160006002</v>
      </c>
      <c r="J74" s="916">
        <v>3</v>
      </c>
      <c r="L74" s="854">
        <f t="shared" si="4"/>
        <v>3</v>
      </c>
      <c r="M74" s="854">
        <f t="shared" si="5"/>
        <v>1</v>
      </c>
    </row>
    <row r="75" spans="1:14" ht="16.5" customHeight="1">
      <c r="A75" s="818" t="s">
        <v>3756</v>
      </c>
      <c r="B75" s="808" t="b">
        <v>1</v>
      </c>
      <c r="C75" s="813" t="s">
        <v>231</v>
      </c>
      <c r="D75" s="814" t="s">
        <v>3752</v>
      </c>
      <c r="E75" s="820">
        <v>4</v>
      </c>
      <c r="F75" s="820">
        <v>1.3</v>
      </c>
      <c r="G75" s="820">
        <v>150</v>
      </c>
      <c r="H75" s="852">
        <v>70</v>
      </c>
      <c r="I75" s="820">
        <v>160006002</v>
      </c>
      <c r="J75" s="916">
        <v>5</v>
      </c>
      <c r="L75" s="854">
        <f t="shared" si="4"/>
        <v>7.1428571428571432</v>
      </c>
      <c r="M75" s="854">
        <f t="shared" si="5"/>
        <v>1.4285714285714286</v>
      </c>
    </row>
    <row r="76" spans="1:14" ht="16.5" customHeight="1">
      <c r="A76" s="818" t="s">
        <v>3756</v>
      </c>
      <c r="B76" s="808" t="b">
        <v>1</v>
      </c>
      <c r="C76" s="813" t="s">
        <v>231</v>
      </c>
      <c r="D76" s="814" t="s">
        <v>3752</v>
      </c>
      <c r="E76" s="820">
        <v>5</v>
      </c>
      <c r="F76" s="820">
        <v>1.3</v>
      </c>
      <c r="G76" s="820">
        <v>155</v>
      </c>
      <c r="H76" s="852">
        <v>50</v>
      </c>
      <c r="I76" s="820">
        <v>160006002</v>
      </c>
      <c r="J76" s="820">
        <v>7</v>
      </c>
      <c r="L76" s="854">
        <f t="shared" ref="L76:L139" si="6">J76*M76</f>
        <v>14</v>
      </c>
      <c r="M76" s="854">
        <f t="shared" ref="M76:M139" si="7">100/H76</f>
        <v>2</v>
      </c>
    </row>
    <row r="77" spans="1:14" ht="16.5" customHeight="1">
      <c r="A77" s="818" t="s">
        <v>3756</v>
      </c>
      <c r="B77" s="808" t="b">
        <v>1</v>
      </c>
      <c r="C77" s="813" t="s">
        <v>231</v>
      </c>
      <c r="D77" s="814" t="s">
        <v>3752</v>
      </c>
      <c r="E77" s="820">
        <v>6</v>
      </c>
      <c r="F77" s="820">
        <v>1.3</v>
      </c>
      <c r="G77" s="820">
        <v>160</v>
      </c>
      <c r="H77" s="853">
        <v>23</v>
      </c>
      <c r="I77" s="817">
        <v>160006002</v>
      </c>
      <c r="J77" s="917">
        <v>7</v>
      </c>
      <c r="L77" s="854">
        <f t="shared" si="6"/>
        <v>30.434782608695649</v>
      </c>
      <c r="M77" s="854">
        <f t="shared" si="7"/>
        <v>4.3478260869565215</v>
      </c>
    </row>
    <row r="78" spans="1:14" ht="16.5" customHeight="1">
      <c r="A78" s="818" t="s">
        <v>3756</v>
      </c>
      <c r="B78" s="808" t="b">
        <v>1</v>
      </c>
      <c r="C78" s="813" t="s">
        <v>231</v>
      </c>
      <c r="D78" s="814" t="s">
        <v>3752</v>
      </c>
      <c r="E78" s="820">
        <v>7</v>
      </c>
      <c r="F78" s="820">
        <v>1.3</v>
      </c>
      <c r="G78" s="820">
        <v>165</v>
      </c>
      <c r="H78" s="853">
        <v>11</v>
      </c>
      <c r="I78" s="817">
        <v>160006002</v>
      </c>
      <c r="J78" s="917">
        <v>7</v>
      </c>
      <c r="L78" s="854">
        <f t="shared" si="6"/>
        <v>63.63636363636364</v>
      </c>
      <c r="M78" s="854">
        <f t="shared" si="7"/>
        <v>9.0909090909090917</v>
      </c>
    </row>
    <row r="79" spans="1:14" ht="16.5" customHeight="1">
      <c r="A79" s="818" t="s">
        <v>3756</v>
      </c>
      <c r="B79" s="808" t="b">
        <v>1</v>
      </c>
      <c r="C79" s="813" t="s">
        <v>231</v>
      </c>
      <c r="D79" s="814" t="s">
        <v>3752</v>
      </c>
      <c r="E79" s="820">
        <v>8</v>
      </c>
      <c r="F79" s="820">
        <v>1.3</v>
      </c>
      <c r="G79" s="820">
        <v>170</v>
      </c>
      <c r="H79" s="853">
        <v>9</v>
      </c>
      <c r="I79" s="817">
        <v>160006002</v>
      </c>
      <c r="J79" s="917">
        <v>7</v>
      </c>
      <c r="L79" s="854">
        <f t="shared" si="6"/>
        <v>77.777777777777771</v>
      </c>
      <c r="M79" s="854">
        <f t="shared" si="7"/>
        <v>11.111111111111111</v>
      </c>
    </row>
    <row r="80" spans="1:14" ht="16.5" customHeight="1">
      <c r="A80" s="818" t="s">
        <v>3756</v>
      </c>
      <c r="B80" s="808" t="b">
        <v>1</v>
      </c>
      <c r="C80" s="813" t="s">
        <v>231</v>
      </c>
      <c r="D80" s="814" t="s">
        <v>3752</v>
      </c>
      <c r="E80" s="820">
        <v>9</v>
      </c>
      <c r="F80" s="820">
        <v>1.3</v>
      </c>
      <c r="G80" s="820">
        <v>175</v>
      </c>
      <c r="H80" s="853">
        <v>7</v>
      </c>
      <c r="I80" s="817">
        <v>160006002</v>
      </c>
      <c r="J80" s="917">
        <v>7</v>
      </c>
      <c r="L80" s="854">
        <f t="shared" si="6"/>
        <v>100</v>
      </c>
      <c r="M80" s="854">
        <f t="shared" si="7"/>
        <v>14.285714285714286</v>
      </c>
    </row>
    <row r="81" spans="1:14" ht="16.5" customHeight="1">
      <c r="A81" s="818" t="s">
        <v>3756</v>
      </c>
      <c r="B81" s="808" t="b">
        <v>1</v>
      </c>
      <c r="C81" s="813" t="s">
        <v>231</v>
      </c>
      <c r="D81" s="814" t="s">
        <v>3752</v>
      </c>
      <c r="E81" s="820">
        <v>10</v>
      </c>
      <c r="F81" s="820">
        <v>1.3</v>
      </c>
      <c r="G81" s="820">
        <v>180</v>
      </c>
      <c r="H81" s="853">
        <v>2</v>
      </c>
      <c r="I81" s="817">
        <v>160006002</v>
      </c>
      <c r="J81" s="917">
        <v>24</v>
      </c>
      <c r="K81" s="920">
        <f>AVERAGE(J72:J81)</f>
        <v>7</v>
      </c>
      <c r="L81" s="854">
        <f t="shared" si="6"/>
        <v>1200</v>
      </c>
      <c r="M81" s="854">
        <f t="shared" si="7"/>
        <v>50</v>
      </c>
      <c r="N81" s="854">
        <f>SUM(L72:L81)</f>
        <v>1498.9917811656942</v>
      </c>
    </row>
    <row r="82" spans="1:14" ht="16.5" customHeight="1">
      <c r="A82" s="821" t="s">
        <v>3753</v>
      </c>
      <c r="B82" s="808" t="b">
        <v>1</v>
      </c>
      <c r="C82" s="809" t="s">
        <v>230</v>
      </c>
      <c r="D82" s="810" t="s">
        <v>228</v>
      </c>
      <c r="E82" s="819">
        <v>1</v>
      </c>
      <c r="F82" s="819">
        <v>1.3</v>
      </c>
      <c r="G82" s="819">
        <v>131</v>
      </c>
      <c r="H82" s="851">
        <v>100</v>
      </c>
      <c r="I82" s="819">
        <v>160006003</v>
      </c>
      <c r="J82" s="819">
        <v>1</v>
      </c>
      <c r="L82" s="854">
        <f t="shared" si="6"/>
        <v>1</v>
      </c>
      <c r="M82" s="854">
        <f t="shared" si="7"/>
        <v>1</v>
      </c>
    </row>
    <row r="83" spans="1:14" ht="16.5" customHeight="1">
      <c r="A83" s="821" t="s">
        <v>3753</v>
      </c>
      <c r="B83" s="808" t="b">
        <v>1</v>
      </c>
      <c r="C83" s="809" t="s">
        <v>230</v>
      </c>
      <c r="D83" s="810" t="s">
        <v>228</v>
      </c>
      <c r="E83" s="819">
        <v>2</v>
      </c>
      <c r="F83" s="819">
        <v>1.3</v>
      </c>
      <c r="G83" s="819">
        <v>132</v>
      </c>
      <c r="H83" s="851">
        <v>100</v>
      </c>
      <c r="I83" s="819">
        <v>160006003</v>
      </c>
      <c r="J83" s="819">
        <v>2</v>
      </c>
      <c r="L83" s="854">
        <f t="shared" si="6"/>
        <v>2</v>
      </c>
      <c r="M83" s="854">
        <f t="shared" si="7"/>
        <v>1</v>
      </c>
    </row>
    <row r="84" spans="1:14" ht="16.5" customHeight="1">
      <c r="A84" s="821" t="s">
        <v>3753</v>
      </c>
      <c r="B84" s="808" t="b">
        <v>1</v>
      </c>
      <c r="C84" s="809" t="s">
        <v>230</v>
      </c>
      <c r="D84" s="810" t="s">
        <v>228</v>
      </c>
      <c r="E84" s="819">
        <v>3</v>
      </c>
      <c r="F84" s="819">
        <v>1.3</v>
      </c>
      <c r="G84" s="819">
        <v>133</v>
      </c>
      <c r="H84" s="851">
        <v>100</v>
      </c>
      <c r="I84" s="819">
        <v>160006003</v>
      </c>
      <c r="J84" s="819">
        <v>2</v>
      </c>
      <c r="L84" s="854">
        <f t="shared" si="6"/>
        <v>2</v>
      </c>
      <c r="M84" s="854">
        <f t="shared" si="7"/>
        <v>1</v>
      </c>
    </row>
    <row r="85" spans="1:14" ht="16.5" customHeight="1">
      <c r="A85" s="821" t="s">
        <v>3753</v>
      </c>
      <c r="B85" s="808" t="b">
        <v>1</v>
      </c>
      <c r="C85" s="809" t="s">
        <v>230</v>
      </c>
      <c r="D85" s="810" t="s">
        <v>228</v>
      </c>
      <c r="E85" s="819">
        <v>4</v>
      </c>
      <c r="F85" s="819">
        <v>1.3</v>
      </c>
      <c r="G85" s="819">
        <v>134</v>
      </c>
      <c r="H85" s="848">
        <v>95</v>
      </c>
      <c r="I85" s="819">
        <v>160006003</v>
      </c>
      <c r="J85" s="819">
        <v>2</v>
      </c>
      <c r="L85" s="854">
        <f t="shared" si="6"/>
        <v>2.1052631578947367</v>
      </c>
      <c r="M85" s="854">
        <f t="shared" si="7"/>
        <v>1.0526315789473684</v>
      </c>
    </row>
    <row r="86" spans="1:14" ht="16.5" customHeight="1">
      <c r="A86" s="821" t="s">
        <v>3753</v>
      </c>
      <c r="B86" s="808" t="b">
        <v>1</v>
      </c>
      <c r="C86" s="809" t="s">
        <v>230</v>
      </c>
      <c r="D86" s="810" t="s">
        <v>228</v>
      </c>
      <c r="E86" s="819">
        <v>5</v>
      </c>
      <c r="F86" s="819">
        <v>1.3</v>
      </c>
      <c r="G86" s="819">
        <v>135</v>
      </c>
      <c r="H86" s="848">
        <v>85</v>
      </c>
      <c r="I86" s="819">
        <v>160006003</v>
      </c>
      <c r="J86" s="819">
        <v>2</v>
      </c>
      <c r="L86" s="854">
        <f t="shared" si="6"/>
        <v>2.3529411764705883</v>
      </c>
      <c r="M86" s="854">
        <f t="shared" si="7"/>
        <v>1.1764705882352942</v>
      </c>
    </row>
    <row r="87" spans="1:14" ht="16.5" customHeight="1">
      <c r="A87" s="821" t="s">
        <v>3753</v>
      </c>
      <c r="B87" s="808" t="b">
        <v>1</v>
      </c>
      <c r="C87" s="809" t="s">
        <v>230</v>
      </c>
      <c r="D87" s="810" t="s">
        <v>228</v>
      </c>
      <c r="E87" s="819">
        <v>6</v>
      </c>
      <c r="F87" s="819">
        <v>1.3</v>
      </c>
      <c r="G87" s="819">
        <v>136</v>
      </c>
      <c r="H87" s="848">
        <v>70</v>
      </c>
      <c r="I87" s="812">
        <v>160006003</v>
      </c>
      <c r="J87" s="819">
        <v>2</v>
      </c>
      <c r="L87" s="854">
        <f t="shared" si="6"/>
        <v>2.8571428571428572</v>
      </c>
      <c r="M87" s="854">
        <f t="shared" si="7"/>
        <v>1.4285714285714286</v>
      </c>
    </row>
    <row r="88" spans="1:14" ht="16.5" customHeight="1">
      <c r="A88" s="821" t="s">
        <v>3753</v>
      </c>
      <c r="B88" s="808" t="b">
        <v>1</v>
      </c>
      <c r="C88" s="809" t="s">
        <v>230</v>
      </c>
      <c r="D88" s="810" t="s">
        <v>228</v>
      </c>
      <c r="E88" s="819">
        <v>7</v>
      </c>
      <c r="F88" s="819">
        <v>1.3</v>
      </c>
      <c r="G88" s="819">
        <v>137</v>
      </c>
      <c r="H88" s="848">
        <v>55</v>
      </c>
      <c r="I88" s="812">
        <v>160006003</v>
      </c>
      <c r="J88" s="819">
        <v>2</v>
      </c>
      <c r="L88" s="854">
        <f t="shared" si="6"/>
        <v>3.6363636363636362</v>
      </c>
      <c r="M88" s="854">
        <f t="shared" si="7"/>
        <v>1.8181818181818181</v>
      </c>
    </row>
    <row r="89" spans="1:14" ht="16.5" customHeight="1">
      <c r="A89" s="821" t="s">
        <v>3753</v>
      </c>
      <c r="B89" s="808" t="b">
        <v>1</v>
      </c>
      <c r="C89" s="809" t="s">
        <v>230</v>
      </c>
      <c r="D89" s="810" t="s">
        <v>228</v>
      </c>
      <c r="E89" s="819">
        <v>8</v>
      </c>
      <c r="F89" s="819">
        <v>1.3</v>
      </c>
      <c r="G89" s="819">
        <v>138</v>
      </c>
      <c r="H89" s="848">
        <v>40</v>
      </c>
      <c r="I89" s="812">
        <v>160006003</v>
      </c>
      <c r="J89" s="819">
        <v>2</v>
      </c>
      <c r="L89" s="854">
        <f t="shared" si="6"/>
        <v>5</v>
      </c>
      <c r="M89" s="854">
        <f t="shared" si="7"/>
        <v>2.5</v>
      </c>
    </row>
    <row r="90" spans="1:14" ht="16.5" customHeight="1">
      <c r="A90" s="821" t="s">
        <v>3753</v>
      </c>
      <c r="B90" s="808" t="b">
        <v>1</v>
      </c>
      <c r="C90" s="809" t="s">
        <v>230</v>
      </c>
      <c r="D90" s="810" t="s">
        <v>228</v>
      </c>
      <c r="E90" s="819">
        <v>9</v>
      </c>
      <c r="F90" s="819">
        <v>1.3</v>
      </c>
      <c r="G90" s="819">
        <v>139</v>
      </c>
      <c r="H90" s="848">
        <v>25</v>
      </c>
      <c r="I90" s="812">
        <v>160006003</v>
      </c>
      <c r="J90" s="819">
        <v>2</v>
      </c>
      <c r="L90" s="854">
        <f t="shared" si="6"/>
        <v>8</v>
      </c>
      <c r="M90" s="854">
        <f t="shared" si="7"/>
        <v>4</v>
      </c>
    </row>
    <row r="91" spans="1:14" ht="16.5" customHeight="1">
      <c r="A91" s="821" t="s">
        <v>3753</v>
      </c>
      <c r="B91" s="808" t="b">
        <v>1</v>
      </c>
      <c r="C91" s="809" t="s">
        <v>230</v>
      </c>
      <c r="D91" s="810" t="s">
        <v>228</v>
      </c>
      <c r="E91" s="819">
        <v>10</v>
      </c>
      <c r="F91" s="819">
        <v>1.3</v>
      </c>
      <c r="G91" s="819">
        <v>140</v>
      </c>
      <c r="H91" s="848">
        <v>10</v>
      </c>
      <c r="I91" s="812">
        <v>160006003</v>
      </c>
      <c r="J91" s="819">
        <v>3</v>
      </c>
      <c r="L91" s="854">
        <f t="shared" si="6"/>
        <v>30</v>
      </c>
      <c r="M91" s="854">
        <f t="shared" si="7"/>
        <v>10</v>
      </c>
      <c r="N91" s="854">
        <f>SUM(L82:L91)</f>
        <v>58.951710827871821</v>
      </c>
    </row>
    <row r="92" spans="1:14" ht="16.5" customHeight="1">
      <c r="A92" s="821" t="s">
        <v>3754</v>
      </c>
      <c r="B92" s="808" t="b">
        <v>1</v>
      </c>
      <c r="C92" s="813" t="s">
        <v>230</v>
      </c>
      <c r="D92" s="814" t="s">
        <v>3748</v>
      </c>
      <c r="E92" s="820">
        <v>1</v>
      </c>
      <c r="F92" s="820">
        <v>1.3</v>
      </c>
      <c r="G92" s="820">
        <v>132</v>
      </c>
      <c r="H92" s="852">
        <v>100</v>
      </c>
      <c r="I92" s="820">
        <v>160006003</v>
      </c>
      <c r="J92" s="820">
        <v>1</v>
      </c>
      <c r="L92" s="854">
        <f t="shared" si="6"/>
        <v>1</v>
      </c>
      <c r="M92" s="854">
        <f t="shared" si="7"/>
        <v>1</v>
      </c>
    </row>
    <row r="93" spans="1:14" ht="16.5" customHeight="1">
      <c r="A93" s="821" t="s">
        <v>3754</v>
      </c>
      <c r="B93" s="808" t="b">
        <v>1</v>
      </c>
      <c r="C93" s="813" t="s">
        <v>230</v>
      </c>
      <c r="D93" s="814" t="s">
        <v>3748</v>
      </c>
      <c r="E93" s="820">
        <v>2</v>
      </c>
      <c r="F93" s="820">
        <v>1.3</v>
      </c>
      <c r="G93" s="820">
        <v>134</v>
      </c>
      <c r="H93" s="852">
        <v>100</v>
      </c>
      <c r="I93" s="820">
        <v>160006003</v>
      </c>
      <c r="J93" s="820">
        <v>2</v>
      </c>
      <c r="L93" s="854">
        <f t="shared" si="6"/>
        <v>2</v>
      </c>
      <c r="M93" s="854">
        <f t="shared" si="7"/>
        <v>1</v>
      </c>
    </row>
    <row r="94" spans="1:14" ht="16.5" customHeight="1">
      <c r="A94" s="821" t="s">
        <v>3754</v>
      </c>
      <c r="B94" s="808" t="b">
        <v>1</v>
      </c>
      <c r="C94" s="813" t="s">
        <v>230</v>
      </c>
      <c r="D94" s="814" t="s">
        <v>3748</v>
      </c>
      <c r="E94" s="820">
        <v>3</v>
      </c>
      <c r="F94" s="820">
        <v>1.3</v>
      </c>
      <c r="G94" s="820">
        <v>136</v>
      </c>
      <c r="H94" s="852">
        <v>100</v>
      </c>
      <c r="I94" s="820">
        <v>160006003</v>
      </c>
      <c r="J94" s="820">
        <v>3</v>
      </c>
      <c r="L94" s="854">
        <f t="shared" si="6"/>
        <v>3</v>
      </c>
      <c r="M94" s="854">
        <f t="shared" si="7"/>
        <v>1</v>
      </c>
    </row>
    <row r="95" spans="1:14" ht="16.5" customHeight="1">
      <c r="A95" s="821" t="s">
        <v>3754</v>
      </c>
      <c r="B95" s="808" t="b">
        <v>1</v>
      </c>
      <c r="C95" s="813" t="s">
        <v>230</v>
      </c>
      <c r="D95" s="814" t="s">
        <v>3748</v>
      </c>
      <c r="E95" s="820">
        <v>4</v>
      </c>
      <c r="F95" s="820">
        <v>1.3</v>
      </c>
      <c r="G95" s="820">
        <v>138</v>
      </c>
      <c r="H95" s="850">
        <v>95</v>
      </c>
      <c r="I95" s="820">
        <v>160006003</v>
      </c>
      <c r="J95" s="820">
        <v>3</v>
      </c>
      <c r="L95" s="854">
        <f t="shared" si="6"/>
        <v>3.1578947368421053</v>
      </c>
      <c r="M95" s="854">
        <f t="shared" si="7"/>
        <v>1.0526315789473684</v>
      </c>
    </row>
    <row r="96" spans="1:14" ht="16.5" customHeight="1">
      <c r="A96" s="821" t="s">
        <v>3754</v>
      </c>
      <c r="B96" s="808" t="b">
        <v>1</v>
      </c>
      <c r="C96" s="813" t="s">
        <v>230</v>
      </c>
      <c r="D96" s="814" t="s">
        <v>3748</v>
      </c>
      <c r="E96" s="820">
        <v>5</v>
      </c>
      <c r="F96" s="820">
        <v>1.3</v>
      </c>
      <c r="G96" s="820">
        <v>140</v>
      </c>
      <c r="H96" s="850">
        <v>85</v>
      </c>
      <c r="I96" s="820">
        <v>160006003</v>
      </c>
      <c r="J96" s="820">
        <v>3</v>
      </c>
      <c r="L96" s="854">
        <f t="shared" si="6"/>
        <v>3.5294117647058822</v>
      </c>
      <c r="M96" s="854">
        <f t="shared" si="7"/>
        <v>1.1764705882352942</v>
      </c>
    </row>
    <row r="97" spans="1:14" ht="16.5" customHeight="1">
      <c r="A97" s="821" t="s">
        <v>3754</v>
      </c>
      <c r="B97" s="808" t="b">
        <v>1</v>
      </c>
      <c r="C97" s="813" t="s">
        <v>230</v>
      </c>
      <c r="D97" s="814" t="s">
        <v>3748</v>
      </c>
      <c r="E97" s="820">
        <v>6</v>
      </c>
      <c r="F97" s="820">
        <v>1.3</v>
      </c>
      <c r="G97" s="820">
        <v>142</v>
      </c>
      <c r="H97" s="850">
        <v>70</v>
      </c>
      <c r="I97" s="816">
        <v>160006003</v>
      </c>
      <c r="J97" s="820">
        <v>3</v>
      </c>
      <c r="L97" s="854">
        <f t="shared" si="6"/>
        <v>4.2857142857142856</v>
      </c>
      <c r="M97" s="854">
        <f t="shared" si="7"/>
        <v>1.4285714285714286</v>
      </c>
    </row>
    <row r="98" spans="1:14" ht="16.5" customHeight="1">
      <c r="A98" s="821" t="s">
        <v>3754</v>
      </c>
      <c r="B98" s="808" t="b">
        <v>1</v>
      </c>
      <c r="C98" s="813" t="s">
        <v>230</v>
      </c>
      <c r="D98" s="814" t="s">
        <v>3748</v>
      </c>
      <c r="E98" s="820">
        <v>7</v>
      </c>
      <c r="F98" s="820">
        <v>1.3</v>
      </c>
      <c r="G98" s="820">
        <v>144</v>
      </c>
      <c r="H98" s="850">
        <v>55</v>
      </c>
      <c r="I98" s="816">
        <v>160006003</v>
      </c>
      <c r="J98" s="820">
        <v>3</v>
      </c>
      <c r="L98" s="854">
        <f t="shared" si="6"/>
        <v>5.4545454545454541</v>
      </c>
      <c r="M98" s="854">
        <f t="shared" si="7"/>
        <v>1.8181818181818181</v>
      </c>
    </row>
    <row r="99" spans="1:14" ht="16.5" customHeight="1">
      <c r="A99" s="821" t="s">
        <v>3754</v>
      </c>
      <c r="B99" s="808" t="b">
        <v>1</v>
      </c>
      <c r="C99" s="813" t="s">
        <v>230</v>
      </c>
      <c r="D99" s="814" t="s">
        <v>3748</v>
      </c>
      <c r="E99" s="820">
        <v>8</v>
      </c>
      <c r="F99" s="820">
        <v>1.3</v>
      </c>
      <c r="G99" s="820">
        <v>146</v>
      </c>
      <c r="H99" s="850">
        <v>40</v>
      </c>
      <c r="I99" s="816">
        <v>160006003</v>
      </c>
      <c r="J99" s="820">
        <v>3</v>
      </c>
      <c r="L99" s="854">
        <f t="shared" si="6"/>
        <v>7.5</v>
      </c>
      <c r="M99" s="854">
        <f t="shared" si="7"/>
        <v>2.5</v>
      </c>
    </row>
    <row r="100" spans="1:14" ht="16.5" customHeight="1">
      <c r="A100" s="821" t="s">
        <v>3754</v>
      </c>
      <c r="B100" s="808" t="b">
        <v>1</v>
      </c>
      <c r="C100" s="813" t="s">
        <v>230</v>
      </c>
      <c r="D100" s="814" t="s">
        <v>3748</v>
      </c>
      <c r="E100" s="820">
        <v>9</v>
      </c>
      <c r="F100" s="820">
        <v>1.3</v>
      </c>
      <c r="G100" s="820">
        <v>148</v>
      </c>
      <c r="H100" s="850">
        <v>25</v>
      </c>
      <c r="I100" s="816">
        <v>160006003</v>
      </c>
      <c r="J100" s="820">
        <v>3</v>
      </c>
      <c r="L100" s="854">
        <f t="shared" si="6"/>
        <v>12</v>
      </c>
      <c r="M100" s="854">
        <f t="shared" si="7"/>
        <v>4</v>
      </c>
    </row>
    <row r="101" spans="1:14" ht="16.5" customHeight="1">
      <c r="A101" s="821" t="s">
        <v>3754</v>
      </c>
      <c r="B101" s="808" t="b">
        <v>1</v>
      </c>
      <c r="C101" s="813" t="s">
        <v>230</v>
      </c>
      <c r="D101" s="814" t="s">
        <v>3748</v>
      </c>
      <c r="E101" s="820">
        <v>10</v>
      </c>
      <c r="F101" s="820">
        <v>1.3</v>
      </c>
      <c r="G101" s="820">
        <v>150</v>
      </c>
      <c r="H101" s="850">
        <v>10</v>
      </c>
      <c r="I101" s="816">
        <v>160006003</v>
      </c>
      <c r="J101" s="820">
        <v>6</v>
      </c>
      <c r="L101" s="854">
        <f t="shared" si="6"/>
        <v>60</v>
      </c>
      <c r="M101" s="854">
        <f t="shared" si="7"/>
        <v>10</v>
      </c>
      <c r="N101" s="854">
        <f>SUM(L92:L101)</f>
        <v>101.92756624180772</v>
      </c>
    </row>
    <row r="102" spans="1:14" ht="16.5" customHeight="1">
      <c r="A102" s="821" t="s">
        <v>3755</v>
      </c>
      <c r="B102" s="808" t="b">
        <v>1</v>
      </c>
      <c r="C102" s="809" t="s">
        <v>230</v>
      </c>
      <c r="D102" s="810" t="s">
        <v>3750</v>
      </c>
      <c r="E102" s="819">
        <v>1</v>
      </c>
      <c r="F102" s="819">
        <v>1.3</v>
      </c>
      <c r="G102" s="819">
        <v>133</v>
      </c>
      <c r="H102" s="851">
        <v>100</v>
      </c>
      <c r="I102" s="819">
        <v>160006003</v>
      </c>
      <c r="J102" s="819">
        <v>1</v>
      </c>
      <c r="L102" s="854">
        <f t="shared" si="6"/>
        <v>1</v>
      </c>
      <c r="M102" s="854">
        <f t="shared" si="7"/>
        <v>1</v>
      </c>
    </row>
    <row r="103" spans="1:14" ht="16.5" customHeight="1">
      <c r="A103" s="821" t="s">
        <v>3755</v>
      </c>
      <c r="B103" s="808" t="b">
        <v>1</v>
      </c>
      <c r="C103" s="809" t="s">
        <v>230</v>
      </c>
      <c r="D103" s="810" t="s">
        <v>3750</v>
      </c>
      <c r="E103" s="819">
        <v>2</v>
      </c>
      <c r="F103" s="819">
        <v>1.3</v>
      </c>
      <c r="G103" s="819">
        <v>136</v>
      </c>
      <c r="H103" s="851">
        <v>100</v>
      </c>
      <c r="I103" s="819">
        <v>160006003</v>
      </c>
      <c r="J103" s="819">
        <v>2</v>
      </c>
      <c r="L103" s="854">
        <f t="shared" si="6"/>
        <v>2</v>
      </c>
      <c r="M103" s="854">
        <f t="shared" si="7"/>
        <v>1</v>
      </c>
    </row>
    <row r="104" spans="1:14" ht="16.5" customHeight="1">
      <c r="A104" s="821" t="s">
        <v>3755</v>
      </c>
      <c r="B104" s="808" t="b">
        <v>1</v>
      </c>
      <c r="C104" s="809" t="s">
        <v>230</v>
      </c>
      <c r="D104" s="810" t="s">
        <v>3750</v>
      </c>
      <c r="E104" s="819">
        <v>3</v>
      </c>
      <c r="F104" s="819">
        <v>1.3</v>
      </c>
      <c r="G104" s="819">
        <v>139</v>
      </c>
      <c r="H104" s="851">
        <v>100</v>
      </c>
      <c r="I104" s="819">
        <v>160006003</v>
      </c>
      <c r="J104" s="819">
        <v>3</v>
      </c>
      <c r="L104" s="854">
        <f t="shared" si="6"/>
        <v>3</v>
      </c>
      <c r="M104" s="854">
        <f t="shared" si="7"/>
        <v>1</v>
      </c>
    </row>
    <row r="105" spans="1:14" ht="16.5" customHeight="1">
      <c r="A105" s="821" t="s">
        <v>3755</v>
      </c>
      <c r="B105" s="808" t="b">
        <v>1</v>
      </c>
      <c r="C105" s="809" t="s">
        <v>230</v>
      </c>
      <c r="D105" s="810" t="s">
        <v>3750</v>
      </c>
      <c r="E105" s="819">
        <v>4</v>
      </c>
      <c r="F105" s="819">
        <v>1.3</v>
      </c>
      <c r="G105" s="819">
        <v>142</v>
      </c>
      <c r="H105" s="848">
        <v>95</v>
      </c>
      <c r="I105" s="819">
        <v>160006003</v>
      </c>
      <c r="J105" s="819">
        <v>5</v>
      </c>
      <c r="L105" s="854">
        <f t="shared" si="6"/>
        <v>5.2631578947368416</v>
      </c>
      <c r="M105" s="854">
        <f t="shared" si="7"/>
        <v>1.0526315789473684</v>
      </c>
    </row>
    <row r="106" spans="1:14" ht="16.5" customHeight="1">
      <c r="A106" s="821" t="s">
        <v>3755</v>
      </c>
      <c r="B106" s="808" t="b">
        <v>1</v>
      </c>
      <c r="C106" s="809" t="s">
        <v>230</v>
      </c>
      <c r="D106" s="810" t="s">
        <v>3750</v>
      </c>
      <c r="E106" s="819">
        <v>5</v>
      </c>
      <c r="F106" s="819">
        <v>1.3</v>
      </c>
      <c r="G106" s="819">
        <v>145</v>
      </c>
      <c r="H106" s="848">
        <v>85</v>
      </c>
      <c r="I106" s="819">
        <v>160006003</v>
      </c>
      <c r="J106" s="819">
        <v>5</v>
      </c>
      <c r="L106" s="854">
        <f t="shared" si="6"/>
        <v>5.882352941176471</v>
      </c>
      <c r="M106" s="854">
        <f t="shared" si="7"/>
        <v>1.1764705882352942</v>
      </c>
    </row>
    <row r="107" spans="1:14" ht="16.5" customHeight="1">
      <c r="A107" s="821" t="s">
        <v>3755</v>
      </c>
      <c r="B107" s="808" t="b">
        <v>1</v>
      </c>
      <c r="C107" s="809" t="s">
        <v>230</v>
      </c>
      <c r="D107" s="810" t="s">
        <v>3750</v>
      </c>
      <c r="E107" s="819">
        <v>6</v>
      </c>
      <c r="F107" s="819">
        <v>1.3</v>
      </c>
      <c r="G107" s="819">
        <v>148</v>
      </c>
      <c r="H107" s="848">
        <v>70</v>
      </c>
      <c r="I107" s="812">
        <v>160006003</v>
      </c>
      <c r="J107" s="819">
        <v>5</v>
      </c>
      <c r="L107" s="854">
        <f t="shared" si="6"/>
        <v>7.1428571428571432</v>
      </c>
      <c r="M107" s="854">
        <f t="shared" si="7"/>
        <v>1.4285714285714286</v>
      </c>
    </row>
    <row r="108" spans="1:14" ht="16.5" customHeight="1">
      <c r="A108" s="821" t="s">
        <v>3755</v>
      </c>
      <c r="B108" s="808" t="b">
        <v>1</v>
      </c>
      <c r="C108" s="809" t="s">
        <v>230</v>
      </c>
      <c r="D108" s="810" t="s">
        <v>3750</v>
      </c>
      <c r="E108" s="819">
        <v>7</v>
      </c>
      <c r="F108" s="819">
        <v>1.3</v>
      </c>
      <c r="G108" s="819">
        <v>151</v>
      </c>
      <c r="H108" s="848">
        <v>55</v>
      </c>
      <c r="I108" s="812">
        <v>160006003</v>
      </c>
      <c r="J108" s="819">
        <v>5</v>
      </c>
      <c r="L108" s="854">
        <f t="shared" si="6"/>
        <v>9.0909090909090899</v>
      </c>
      <c r="M108" s="854">
        <f t="shared" si="7"/>
        <v>1.8181818181818181</v>
      </c>
    </row>
    <row r="109" spans="1:14" ht="16.5" customHeight="1">
      <c r="A109" s="821" t="s">
        <v>3755</v>
      </c>
      <c r="B109" s="808" t="b">
        <v>1</v>
      </c>
      <c r="C109" s="809" t="s">
        <v>230</v>
      </c>
      <c r="D109" s="810" t="s">
        <v>3750</v>
      </c>
      <c r="E109" s="819">
        <v>8</v>
      </c>
      <c r="F109" s="819">
        <v>1.3</v>
      </c>
      <c r="G109" s="819">
        <v>154</v>
      </c>
      <c r="H109" s="848">
        <v>40</v>
      </c>
      <c r="I109" s="812">
        <v>160006003</v>
      </c>
      <c r="J109" s="819">
        <v>5</v>
      </c>
      <c r="L109" s="854">
        <f t="shared" si="6"/>
        <v>12.5</v>
      </c>
      <c r="M109" s="854">
        <f t="shared" si="7"/>
        <v>2.5</v>
      </c>
    </row>
    <row r="110" spans="1:14" ht="16.5" customHeight="1">
      <c r="A110" s="821" t="s">
        <v>3755</v>
      </c>
      <c r="B110" s="808" t="b">
        <v>1</v>
      </c>
      <c r="C110" s="809" t="s">
        <v>230</v>
      </c>
      <c r="D110" s="810" t="s">
        <v>3750</v>
      </c>
      <c r="E110" s="819">
        <v>9</v>
      </c>
      <c r="F110" s="819">
        <v>1.3</v>
      </c>
      <c r="G110" s="819">
        <v>157</v>
      </c>
      <c r="H110" s="848">
        <v>25</v>
      </c>
      <c r="I110" s="812">
        <v>160006003</v>
      </c>
      <c r="J110" s="819">
        <v>5</v>
      </c>
      <c r="L110" s="854">
        <f t="shared" si="6"/>
        <v>20</v>
      </c>
      <c r="M110" s="854">
        <f t="shared" si="7"/>
        <v>4</v>
      </c>
    </row>
    <row r="111" spans="1:14" ht="16.5" customHeight="1">
      <c r="A111" s="821" t="s">
        <v>3755</v>
      </c>
      <c r="B111" s="808" t="b">
        <v>1</v>
      </c>
      <c r="C111" s="809" t="s">
        <v>230</v>
      </c>
      <c r="D111" s="810" t="s">
        <v>3750</v>
      </c>
      <c r="E111" s="819">
        <v>10</v>
      </c>
      <c r="F111" s="819">
        <v>1.3</v>
      </c>
      <c r="G111" s="819">
        <v>160</v>
      </c>
      <c r="H111" s="848">
        <v>10</v>
      </c>
      <c r="I111" s="812">
        <v>160006003</v>
      </c>
      <c r="J111" s="819">
        <v>14</v>
      </c>
      <c r="L111" s="854">
        <f t="shared" si="6"/>
        <v>140</v>
      </c>
      <c r="M111" s="854">
        <f t="shared" si="7"/>
        <v>10</v>
      </c>
      <c r="N111" s="854">
        <f>SUM(L102:L111)</f>
        <v>205.87927706967955</v>
      </c>
    </row>
    <row r="112" spans="1:14" ht="16.5" customHeight="1">
      <c r="A112" s="821" t="s">
        <v>3756</v>
      </c>
      <c r="B112" s="808" t="b">
        <v>1</v>
      </c>
      <c r="C112" s="813" t="s">
        <v>230</v>
      </c>
      <c r="D112" s="814" t="s">
        <v>3752</v>
      </c>
      <c r="E112" s="820">
        <v>1</v>
      </c>
      <c r="F112" s="820">
        <v>1.3</v>
      </c>
      <c r="G112" s="820">
        <v>135</v>
      </c>
      <c r="H112" s="852">
        <v>100</v>
      </c>
      <c r="I112" s="820">
        <v>160006003</v>
      </c>
      <c r="J112" s="820">
        <v>1</v>
      </c>
      <c r="L112" s="854">
        <f t="shared" si="6"/>
        <v>1</v>
      </c>
      <c r="M112" s="854">
        <f t="shared" si="7"/>
        <v>1</v>
      </c>
    </row>
    <row r="113" spans="1:14" ht="16.5" customHeight="1">
      <c r="A113" s="821" t="s">
        <v>3756</v>
      </c>
      <c r="B113" s="808" t="b">
        <v>1</v>
      </c>
      <c r="C113" s="813" t="s">
        <v>230</v>
      </c>
      <c r="D113" s="814" t="s">
        <v>3752</v>
      </c>
      <c r="E113" s="820">
        <v>2</v>
      </c>
      <c r="F113" s="820">
        <v>1.3</v>
      </c>
      <c r="G113" s="820">
        <v>140</v>
      </c>
      <c r="H113" s="852">
        <v>100</v>
      </c>
      <c r="I113" s="820">
        <v>160006003</v>
      </c>
      <c r="J113" s="820">
        <v>2</v>
      </c>
      <c r="L113" s="854">
        <f t="shared" si="6"/>
        <v>2</v>
      </c>
      <c r="M113" s="854">
        <f t="shared" si="7"/>
        <v>1</v>
      </c>
    </row>
    <row r="114" spans="1:14" ht="16.5" customHeight="1">
      <c r="A114" s="821" t="s">
        <v>3756</v>
      </c>
      <c r="B114" s="808" t="b">
        <v>1</v>
      </c>
      <c r="C114" s="813" t="s">
        <v>230</v>
      </c>
      <c r="D114" s="814" t="s">
        <v>3752</v>
      </c>
      <c r="E114" s="820">
        <v>3</v>
      </c>
      <c r="F114" s="820">
        <v>1.3</v>
      </c>
      <c r="G114" s="820">
        <v>145</v>
      </c>
      <c r="H114" s="852">
        <v>100</v>
      </c>
      <c r="I114" s="820">
        <v>160006003</v>
      </c>
      <c r="J114" s="820">
        <v>3</v>
      </c>
      <c r="L114" s="854">
        <f t="shared" si="6"/>
        <v>3</v>
      </c>
      <c r="M114" s="854">
        <f t="shared" si="7"/>
        <v>1</v>
      </c>
    </row>
    <row r="115" spans="1:14" ht="16.5" customHeight="1">
      <c r="A115" s="821" t="s">
        <v>3756</v>
      </c>
      <c r="B115" s="808" t="b">
        <v>1</v>
      </c>
      <c r="C115" s="813" t="s">
        <v>230</v>
      </c>
      <c r="D115" s="814" t="s">
        <v>3752</v>
      </c>
      <c r="E115" s="820">
        <v>4</v>
      </c>
      <c r="F115" s="820">
        <v>1.3</v>
      </c>
      <c r="G115" s="820">
        <v>150</v>
      </c>
      <c r="H115" s="852">
        <v>70</v>
      </c>
      <c r="I115" s="820">
        <v>160006003</v>
      </c>
      <c r="J115" s="820">
        <v>5</v>
      </c>
      <c r="L115" s="854">
        <f t="shared" si="6"/>
        <v>7.1428571428571432</v>
      </c>
      <c r="M115" s="854">
        <f t="shared" si="7"/>
        <v>1.4285714285714286</v>
      </c>
    </row>
    <row r="116" spans="1:14" ht="16.5" customHeight="1">
      <c r="A116" s="821" t="s">
        <v>3756</v>
      </c>
      <c r="B116" s="808" t="b">
        <v>1</v>
      </c>
      <c r="C116" s="813" t="s">
        <v>230</v>
      </c>
      <c r="D116" s="814" t="s">
        <v>3752</v>
      </c>
      <c r="E116" s="820">
        <v>5</v>
      </c>
      <c r="F116" s="820">
        <v>1.3</v>
      </c>
      <c r="G116" s="820">
        <v>155</v>
      </c>
      <c r="H116" s="852">
        <v>50</v>
      </c>
      <c r="I116" s="820">
        <v>160006003</v>
      </c>
      <c r="J116" s="820">
        <v>7</v>
      </c>
      <c r="L116" s="854">
        <f t="shared" si="6"/>
        <v>14</v>
      </c>
      <c r="M116" s="854">
        <f t="shared" si="7"/>
        <v>2</v>
      </c>
    </row>
    <row r="117" spans="1:14" ht="16.5" customHeight="1">
      <c r="A117" s="821" t="s">
        <v>3756</v>
      </c>
      <c r="B117" s="808" t="b">
        <v>1</v>
      </c>
      <c r="C117" s="813" t="s">
        <v>230</v>
      </c>
      <c r="D117" s="814" t="s">
        <v>3752</v>
      </c>
      <c r="E117" s="820">
        <v>6</v>
      </c>
      <c r="F117" s="820">
        <v>1.3</v>
      </c>
      <c r="G117" s="820">
        <v>160</v>
      </c>
      <c r="H117" s="853">
        <v>23</v>
      </c>
      <c r="I117" s="817">
        <v>160006003</v>
      </c>
      <c r="J117" s="917">
        <v>7</v>
      </c>
      <c r="L117" s="854">
        <f t="shared" si="6"/>
        <v>30.434782608695649</v>
      </c>
      <c r="M117" s="854">
        <f t="shared" si="7"/>
        <v>4.3478260869565215</v>
      </c>
    </row>
    <row r="118" spans="1:14" ht="16.5" customHeight="1">
      <c r="A118" s="821" t="s">
        <v>3756</v>
      </c>
      <c r="B118" s="808" t="b">
        <v>1</v>
      </c>
      <c r="C118" s="813" t="s">
        <v>230</v>
      </c>
      <c r="D118" s="814" t="s">
        <v>3752</v>
      </c>
      <c r="E118" s="820">
        <v>7</v>
      </c>
      <c r="F118" s="820">
        <v>1.3</v>
      </c>
      <c r="G118" s="820">
        <v>165</v>
      </c>
      <c r="H118" s="853">
        <v>11</v>
      </c>
      <c r="I118" s="817">
        <v>160006003</v>
      </c>
      <c r="J118" s="917">
        <v>7</v>
      </c>
      <c r="L118" s="854">
        <f t="shared" si="6"/>
        <v>63.63636363636364</v>
      </c>
      <c r="M118" s="854">
        <f t="shared" si="7"/>
        <v>9.0909090909090917</v>
      </c>
    </row>
    <row r="119" spans="1:14" ht="16.5" customHeight="1">
      <c r="A119" s="821" t="s">
        <v>3756</v>
      </c>
      <c r="B119" s="808" t="b">
        <v>1</v>
      </c>
      <c r="C119" s="813" t="s">
        <v>230</v>
      </c>
      <c r="D119" s="814" t="s">
        <v>3752</v>
      </c>
      <c r="E119" s="820">
        <v>8</v>
      </c>
      <c r="F119" s="820">
        <v>1.3</v>
      </c>
      <c r="G119" s="820">
        <v>170</v>
      </c>
      <c r="H119" s="853">
        <v>9</v>
      </c>
      <c r="I119" s="817">
        <v>160006003</v>
      </c>
      <c r="J119" s="917">
        <v>7</v>
      </c>
      <c r="L119" s="854">
        <f t="shared" si="6"/>
        <v>77.777777777777771</v>
      </c>
      <c r="M119" s="854">
        <f t="shared" si="7"/>
        <v>11.111111111111111</v>
      </c>
    </row>
    <row r="120" spans="1:14" ht="16.5" customHeight="1">
      <c r="A120" s="821" t="s">
        <v>3756</v>
      </c>
      <c r="B120" s="808" t="b">
        <v>1</v>
      </c>
      <c r="C120" s="813" t="s">
        <v>230</v>
      </c>
      <c r="D120" s="814" t="s">
        <v>3752</v>
      </c>
      <c r="E120" s="820">
        <v>9</v>
      </c>
      <c r="F120" s="820">
        <v>1.3</v>
      </c>
      <c r="G120" s="820">
        <v>175</v>
      </c>
      <c r="H120" s="853">
        <v>7</v>
      </c>
      <c r="I120" s="817">
        <v>160006003</v>
      </c>
      <c r="J120" s="917">
        <v>7</v>
      </c>
      <c r="L120" s="854">
        <f t="shared" si="6"/>
        <v>100</v>
      </c>
      <c r="M120" s="854">
        <f t="shared" si="7"/>
        <v>14.285714285714286</v>
      </c>
    </row>
    <row r="121" spans="1:14" ht="16.5" customHeight="1">
      <c r="A121" s="821" t="s">
        <v>3756</v>
      </c>
      <c r="B121" s="808" t="b">
        <v>1</v>
      </c>
      <c r="C121" s="813" t="s">
        <v>230</v>
      </c>
      <c r="D121" s="814" t="s">
        <v>3752</v>
      </c>
      <c r="E121" s="820">
        <v>10</v>
      </c>
      <c r="F121" s="820">
        <v>1.3</v>
      </c>
      <c r="G121" s="820">
        <v>180</v>
      </c>
      <c r="H121" s="853">
        <v>2</v>
      </c>
      <c r="I121" s="817">
        <v>160006003</v>
      </c>
      <c r="J121" s="917">
        <v>24</v>
      </c>
      <c r="L121" s="854">
        <f t="shared" si="6"/>
        <v>1200</v>
      </c>
      <c r="M121" s="854">
        <f t="shared" si="7"/>
        <v>50</v>
      </c>
      <c r="N121" s="854">
        <f>SUM(L112:L121)</f>
        <v>1498.9917811656942</v>
      </c>
    </row>
    <row r="122" spans="1:14" ht="16.5" customHeight="1">
      <c r="A122" s="822" t="s">
        <v>3753</v>
      </c>
      <c r="B122" s="808" t="b">
        <v>1</v>
      </c>
      <c r="C122" s="809" t="s">
        <v>233</v>
      </c>
      <c r="D122" s="810" t="s">
        <v>228</v>
      </c>
      <c r="E122" s="819">
        <v>1</v>
      </c>
      <c r="F122" s="819">
        <v>1.3</v>
      </c>
      <c r="G122" s="819">
        <v>131</v>
      </c>
      <c r="H122" s="851">
        <v>100</v>
      </c>
      <c r="I122" s="819">
        <v>160006004</v>
      </c>
      <c r="J122" s="819">
        <v>1</v>
      </c>
      <c r="L122" s="854">
        <f t="shared" si="6"/>
        <v>1</v>
      </c>
      <c r="M122" s="854">
        <f t="shared" si="7"/>
        <v>1</v>
      </c>
    </row>
    <row r="123" spans="1:14" ht="16.5" customHeight="1">
      <c r="A123" s="822" t="s">
        <v>3753</v>
      </c>
      <c r="B123" s="808" t="b">
        <v>1</v>
      </c>
      <c r="C123" s="809" t="s">
        <v>233</v>
      </c>
      <c r="D123" s="810" t="s">
        <v>228</v>
      </c>
      <c r="E123" s="819">
        <v>2</v>
      </c>
      <c r="F123" s="819">
        <v>1.3</v>
      </c>
      <c r="G123" s="819">
        <v>132</v>
      </c>
      <c r="H123" s="851">
        <v>100</v>
      </c>
      <c r="I123" s="819">
        <v>160006004</v>
      </c>
      <c r="J123" s="819">
        <v>2</v>
      </c>
      <c r="L123" s="854">
        <f t="shared" si="6"/>
        <v>2</v>
      </c>
      <c r="M123" s="854">
        <f t="shared" si="7"/>
        <v>1</v>
      </c>
    </row>
    <row r="124" spans="1:14" ht="16.5" customHeight="1">
      <c r="A124" s="822" t="s">
        <v>3753</v>
      </c>
      <c r="B124" s="808" t="b">
        <v>1</v>
      </c>
      <c r="C124" s="809" t="s">
        <v>233</v>
      </c>
      <c r="D124" s="810" t="s">
        <v>228</v>
      </c>
      <c r="E124" s="819">
        <v>3</v>
      </c>
      <c r="F124" s="819">
        <v>1.3</v>
      </c>
      <c r="G124" s="819">
        <v>133</v>
      </c>
      <c r="H124" s="851">
        <v>100</v>
      </c>
      <c r="I124" s="819">
        <v>160006004</v>
      </c>
      <c r="J124" s="819">
        <v>2</v>
      </c>
      <c r="L124" s="854">
        <f t="shared" si="6"/>
        <v>2</v>
      </c>
      <c r="M124" s="854">
        <f t="shared" si="7"/>
        <v>1</v>
      </c>
    </row>
    <row r="125" spans="1:14" ht="16.5" customHeight="1">
      <c r="A125" s="822" t="s">
        <v>3753</v>
      </c>
      <c r="B125" s="808" t="b">
        <v>1</v>
      </c>
      <c r="C125" s="809" t="s">
        <v>233</v>
      </c>
      <c r="D125" s="810" t="s">
        <v>228</v>
      </c>
      <c r="E125" s="819">
        <v>4</v>
      </c>
      <c r="F125" s="819">
        <v>1.3</v>
      </c>
      <c r="G125" s="819">
        <v>134</v>
      </c>
      <c r="H125" s="851">
        <v>95</v>
      </c>
      <c r="I125" s="819">
        <v>160006004</v>
      </c>
      <c r="J125" s="819">
        <v>2</v>
      </c>
      <c r="L125" s="854">
        <f t="shared" si="6"/>
        <v>2.1052631578947367</v>
      </c>
      <c r="M125" s="854">
        <f t="shared" si="7"/>
        <v>1.0526315789473684</v>
      </c>
    </row>
    <row r="126" spans="1:14" ht="16.5" customHeight="1">
      <c r="A126" s="822" t="s">
        <v>3753</v>
      </c>
      <c r="B126" s="808" t="b">
        <v>1</v>
      </c>
      <c r="C126" s="809" t="s">
        <v>233</v>
      </c>
      <c r="D126" s="810" t="s">
        <v>228</v>
      </c>
      <c r="E126" s="819">
        <v>5</v>
      </c>
      <c r="F126" s="819">
        <v>1.3</v>
      </c>
      <c r="G126" s="819">
        <v>135</v>
      </c>
      <c r="H126" s="851">
        <v>85</v>
      </c>
      <c r="I126" s="819">
        <v>160006004</v>
      </c>
      <c r="J126" s="819">
        <v>2</v>
      </c>
      <c r="L126" s="854">
        <f t="shared" si="6"/>
        <v>2.3529411764705883</v>
      </c>
      <c r="M126" s="854">
        <f t="shared" si="7"/>
        <v>1.1764705882352942</v>
      </c>
    </row>
    <row r="127" spans="1:14" ht="16.5" customHeight="1">
      <c r="A127" s="822" t="s">
        <v>3753</v>
      </c>
      <c r="B127" s="808" t="b">
        <v>1</v>
      </c>
      <c r="C127" s="809" t="s">
        <v>233</v>
      </c>
      <c r="D127" s="810" t="s">
        <v>228</v>
      </c>
      <c r="E127" s="819">
        <v>6</v>
      </c>
      <c r="F127" s="819">
        <v>1.3</v>
      </c>
      <c r="G127" s="819">
        <v>136</v>
      </c>
      <c r="H127" s="848">
        <v>70</v>
      </c>
      <c r="I127" s="812">
        <v>160006004</v>
      </c>
      <c r="J127" s="819">
        <v>2</v>
      </c>
      <c r="L127" s="854">
        <f t="shared" si="6"/>
        <v>2.8571428571428572</v>
      </c>
      <c r="M127" s="854">
        <f t="shared" si="7"/>
        <v>1.4285714285714286</v>
      </c>
    </row>
    <row r="128" spans="1:14" ht="16.5" customHeight="1">
      <c r="A128" s="822" t="s">
        <v>3753</v>
      </c>
      <c r="B128" s="808" t="b">
        <v>1</v>
      </c>
      <c r="C128" s="809" t="s">
        <v>233</v>
      </c>
      <c r="D128" s="810" t="s">
        <v>228</v>
      </c>
      <c r="E128" s="819">
        <v>7</v>
      </c>
      <c r="F128" s="819">
        <v>1.3</v>
      </c>
      <c r="G128" s="819">
        <v>137</v>
      </c>
      <c r="H128" s="848">
        <v>55</v>
      </c>
      <c r="I128" s="812">
        <v>160006004</v>
      </c>
      <c r="J128" s="819">
        <v>2</v>
      </c>
      <c r="L128" s="854">
        <f t="shared" si="6"/>
        <v>3.6363636363636362</v>
      </c>
      <c r="M128" s="854">
        <f t="shared" si="7"/>
        <v>1.8181818181818181</v>
      </c>
    </row>
    <row r="129" spans="1:14" ht="16.5" customHeight="1">
      <c r="A129" s="822" t="s">
        <v>3753</v>
      </c>
      <c r="B129" s="808" t="b">
        <v>1</v>
      </c>
      <c r="C129" s="809" t="s">
        <v>233</v>
      </c>
      <c r="D129" s="810" t="s">
        <v>228</v>
      </c>
      <c r="E129" s="819">
        <v>8</v>
      </c>
      <c r="F129" s="819">
        <v>1.3</v>
      </c>
      <c r="G129" s="819">
        <v>138</v>
      </c>
      <c r="H129" s="848">
        <v>40</v>
      </c>
      <c r="I129" s="812">
        <v>160006004</v>
      </c>
      <c r="J129" s="819">
        <v>2</v>
      </c>
      <c r="L129" s="854">
        <f t="shared" si="6"/>
        <v>5</v>
      </c>
      <c r="M129" s="854">
        <f t="shared" si="7"/>
        <v>2.5</v>
      </c>
    </row>
    <row r="130" spans="1:14" ht="16.5" customHeight="1">
      <c r="A130" s="822" t="s">
        <v>3753</v>
      </c>
      <c r="B130" s="808" t="b">
        <v>1</v>
      </c>
      <c r="C130" s="809" t="s">
        <v>233</v>
      </c>
      <c r="D130" s="810" t="s">
        <v>228</v>
      </c>
      <c r="E130" s="819">
        <v>9</v>
      </c>
      <c r="F130" s="819">
        <v>1.3</v>
      </c>
      <c r="G130" s="819">
        <v>139</v>
      </c>
      <c r="H130" s="848">
        <v>25</v>
      </c>
      <c r="I130" s="812">
        <v>160006004</v>
      </c>
      <c r="J130" s="819">
        <v>2</v>
      </c>
      <c r="L130" s="854">
        <f t="shared" si="6"/>
        <v>8</v>
      </c>
      <c r="M130" s="854">
        <f t="shared" si="7"/>
        <v>4</v>
      </c>
    </row>
    <row r="131" spans="1:14" ht="16.5" customHeight="1">
      <c r="A131" s="822" t="s">
        <v>3753</v>
      </c>
      <c r="B131" s="808" t="b">
        <v>1</v>
      </c>
      <c r="C131" s="809" t="s">
        <v>233</v>
      </c>
      <c r="D131" s="810" t="s">
        <v>228</v>
      </c>
      <c r="E131" s="819">
        <v>10</v>
      </c>
      <c r="F131" s="819">
        <v>1.3</v>
      </c>
      <c r="G131" s="819">
        <v>140</v>
      </c>
      <c r="H131" s="848">
        <v>10</v>
      </c>
      <c r="I131" s="812">
        <v>160006004</v>
      </c>
      <c r="J131" s="819">
        <v>3</v>
      </c>
      <c r="L131" s="854">
        <f t="shared" si="6"/>
        <v>30</v>
      </c>
      <c r="M131" s="854">
        <f t="shared" si="7"/>
        <v>10</v>
      </c>
      <c r="N131" s="854">
        <f>SUM(L122:L131)</f>
        <v>58.951710827871821</v>
      </c>
    </row>
    <row r="132" spans="1:14" ht="16.5" customHeight="1">
      <c r="A132" s="822" t="s">
        <v>3754</v>
      </c>
      <c r="B132" s="808" t="b">
        <v>1</v>
      </c>
      <c r="C132" s="813" t="s">
        <v>233</v>
      </c>
      <c r="D132" s="814" t="s">
        <v>3748</v>
      </c>
      <c r="E132" s="820">
        <v>1</v>
      </c>
      <c r="F132" s="820">
        <v>1.3</v>
      </c>
      <c r="G132" s="820">
        <v>132</v>
      </c>
      <c r="H132" s="852">
        <v>100</v>
      </c>
      <c r="I132" s="820">
        <v>160006004</v>
      </c>
      <c r="J132" s="820">
        <v>1</v>
      </c>
      <c r="L132" s="854">
        <f t="shared" si="6"/>
        <v>1</v>
      </c>
      <c r="M132" s="854">
        <f t="shared" si="7"/>
        <v>1</v>
      </c>
    </row>
    <row r="133" spans="1:14" ht="16.5" customHeight="1">
      <c r="A133" s="822" t="s">
        <v>3754</v>
      </c>
      <c r="B133" s="808" t="b">
        <v>1</v>
      </c>
      <c r="C133" s="813" t="s">
        <v>233</v>
      </c>
      <c r="D133" s="814" t="s">
        <v>3748</v>
      </c>
      <c r="E133" s="820">
        <v>2</v>
      </c>
      <c r="F133" s="820">
        <v>1.3</v>
      </c>
      <c r="G133" s="820">
        <v>134</v>
      </c>
      <c r="H133" s="852">
        <v>100</v>
      </c>
      <c r="I133" s="820">
        <v>160006004</v>
      </c>
      <c r="J133" s="820">
        <v>2</v>
      </c>
      <c r="L133" s="854">
        <f t="shared" si="6"/>
        <v>2</v>
      </c>
      <c r="M133" s="854">
        <f t="shared" si="7"/>
        <v>1</v>
      </c>
    </row>
    <row r="134" spans="1:14" ht="16.5" customHeight="1">
      <c r="A134" s="822" t="s">
        <v>3754</v>
      </c>
      <c r="B134" s="808" t="b">
        <v>1</v>
      </c>
      <c r="C134" s="813" t="s">
        <v>233</v>
      </c>
      <c r="D134" s="814" t="s">
        <v>3748</v>
      </c>
      <c r="E134" s="820">
        <v>3</v>
      </c>
      <c r="F134" s="820">
        <v>1.3</v>
      </c>
      <c r="G134" s="820">
        <v>136</v>
      </c>
      <c r="H134" s="852">
        <v>100</v>
      </c>
      <c r="I134" s="820">
        <v>160006004</v>
      </c>
      <c r="J134" s="820">
        <v>3</v>
      </c>
      <c r="L134" s="854">
        <f t="shared" si="6"/>
        <v>3</v>
      </c>
      <c r="M134" s="854">
        <f t="shared" si="7"/>
        <v>1</v>
      </c>
    </row>
    <row r="135" spans="1:14" ht="16.5" customHeight="1">
      <c r="A135" s="822" t="s">
        <v>3754</v>
      </c>
      <c r="B135" s="808" t="b">
        <v>1</v>
      </c>
      <c r="C135" s="813" t="s">
        <v>233</v>
      </c>
      <c r="D135" s="814" t="s">
        <v>3748</v>
      </c>
      <c r="E135" s="820">
        <v>4</v>
      </c>
      <c r="F135" s="820">
        <v>1.3</v>
      </c>
      <c r="G135" s="820">
        <v>138</v>
      </c>
      <c r="H135" s="852">
        <v>95</v>
      </c>
      <c r="I135" s="820">
        <v>160006004</v>
      </c>
      <c r="J135" s="820">
        <v>3</v>
      </c>
      <c r="L135" s="854">
        <f t="shared" si="6"/>
        <v>3.1578947368421053</v>
      </c>
      <c r="M135" s="854">
        <f t="shared" si="7"/>
        <v>1.0526315789473684</v>
      </c>
    </row>
    <row r="136" spans="1:14" ht="16.5" customHeight="1">
      <c r="A136" s="822" t="s">
        <v>3754</v>
      </c>
      <c r="B136" s="808" t="b">
        <v>1</v>
      </c>
      <c r="C136" s="813" t="s">
        <v>233</v>
      </c>
      <c r="D136" s="814" t="s">
        <v>3748</v>
      </c>
      <c r="E136" s="820">
        <v>5</v>
      </c>
      <c r="F136" s="820">
        <v>1.3</v>
      </c>
      <c r="G136" s="820">
        <v>140</v>
      </c>
      <c r="H136" s="852">
        <v>85</v>
      </c>
      <c r="I136" s="820">
        <v>160006004</v>
      </c>
      <c r="J136" s="820">
        <v>3</v>
      </c>
      <c r="L136" s="854">
        <f t="shared" si="6"/>
        <v>3.5294117647058822</v>
      </c>
      <c r="M136" s="854">
        <f t="shared" si="7"/>
        <v>1.1764705882352942</v>
      </c>
    </row>
    <row r="137" spans="1:14" ht="16.5" customHeight="1">
      <c r="A137" s="822" t="s">
        <v>3754</v>
      </c>
      <c r="B137" s="808" t="b">
        <v>1</v>
      </c>
      <c r="C137" s="813" t="s">
        <v>233</v>
      </c>
      <c r="D137" s="814" t="s">
        <v>3748</v>
      </c>
      <c r="E137" s="820">
        <v>6</v>
      </c>
      <c r="F137" s="820">
        <v>1.3</v>
      </c>
      <c r="G137" s="820">
        <v>142</v>
      </c>
      <c r="H137" s="850">
        <v>70</v>
      </c>
      <c r="I137" s="816">
        <v>160006004</v>
      </c>
      <c r="J137" s="820">
        <v>3</v>
      </c>
      <c r="L137" s="854">
        <f t="shared" si="6"/>
        <v>4.2857142857142856</v>
      </c>
      <c r="M137" s="854">
        <f t="shared" si="7"/>
        <v>1.4285714285714286</v>
      </c>
    </row>
    <row r="138" spans="1:14" ht="16.5" customHeight="1">
      <c r="A138" s="822" t="s">
        <v>3754</v>
      </c>
      <c r="B138" s="808" t="b">
        <v>1</v>
      </c>
      <c r="C138" s="813" t="s">
        <v>233</v>
      </c>
      <c r="D138" s="814" t="s">
        <v>3748</v>
      </c>
      <c r="E138" s="820">
        <v>7</v>
      </c>
      <c r="F138" s="820">
        <v>1.3</v>
      </c>
      <c r="G138" s="820">
        <v>144</v>
      </c>
      <c r="H138" s="850">
        <v>55</v>
      </c>
      <c r="I138" s="816">
        <v>160006004</v>
      </c>
      <c r="J138" s="820">
        <v>3</v>
      </c>
      <c r="L138" s="854">
        <f t="shared" si="6"/>
        <v>5.4545454545454541</v>
      </c>
      <c r="M138" s="854">
        <f t="shared" si="7"/>
        <v>1.8181818181818181</v>
      </c>
    </row>
    <row r="139" spans="1:14" ht="16.5" customHeight="1">
      <c r="A139" s="822" t="s">
        <v>3754</v>
      </c>
      <c r="B139" s="808" t="b">
        <v>1</v>
      </c>
      <c r="C139" s="813" t="s">
        <v>233</v>
      </c>
      <c r="D139" s="814" t="s">
        <v>3748</v>
      </c>
      <c r="E139" s="820">
        <v>8</v>
      </c>
      <c r="F139" s="820">
        <v>1.3</v>
      </c>
      <c r="G139" s="820">
        <v>146</v>
      </c>
      <c r="H139" s="850">
        <v>40</v>
      </c>
      <c r="I139" s="816">
        <v>160006004</v>
      </c>
      <c r="J139" s="820">
        <v>3</v>
      </c>
      <c r="L139" s="854">
        <f t="shared" si="6"/>
        <v>7.5</v>
      </c>
      <c r="M139" s="854">
        <f t="shared" si="7"/>
        <v>2.5</v>
      </c>
    </row>
    <row r="140" spans="1:14" ht="16.5" customHeight="1">
      <c r="A140" s="822" t="s">
        <v>3754</v>
      </c>
      <c r="B140" s="808" t="b">
        <v>1</v>
      </c>
      <c r="C140" s="813" t="s">
        <v>233</v>
      </c>
      <c r="D140" s="814" t="s">
        <v>3748</v>
      </c>
      <c r="E140" s="820">
        <v>9</v>
      </c>
      <c r="F140" s="820">
        <v>1.3</v>
      </c>
      <c r="G140" s="820">
        <v>148</v>
      </c>
      <c r="H140" s="850">
        <v>25</v>
      </c>
      <c r="I140" s="816">
        <v>160006004</v>
      </c>
      <c r="J140" s="820">
        <v>3</v>
      </c>
      <c r="L140" s="854">
        <f t="shared" ref="L140:L203" si="8">J140*M140</f>
        <v>12</v>
      </c>
      <c r="M140" s="854">
        <f t="shared" ref="M140:M203" si="9">100/H140</f>
        <v>4</v>
      </c>
    </row>
    <row r="141" spans="1:14" ht="16.5" customHeight="1">
      <c r="A141" s="822" t="s">
        <v>3754</v>
      </c>
      <c r="B141" s="808" t="b">
        <v>1</v>
      </c>
      <c r="C141" s="813" t="s">
        <v>233</v>
      </c>
      <c r="D141" s="814" t="s">
        <v>3748</v>
      </c>
      <c r="E141" s="820">
        <v>10</v>
      </c>
      <c r="F141" s="820">
        <v>1.3</v>
      </c>
      <c r="G141" s="820">
        <v>150</v>
      </c>
      <c r="H141" s="850">
        <v>10</v>
      </c>
      <c r="I141" s="816">
        <v>160006004</v>
      </c>
      <c r="J141" s="820">
        <v>6</v>
      </c>
      <c r="L141" s="854">
        <f t="shared" si="8"/>
        <v>60</v>
      </c>
      <c r="M141" s="854">
        <f t="shared" si="9"/>
        <v>10</v>
      </c>
      <c r="N141" s="854">
        <f>SUM(L132:L141)</f>
        <v>101.92756624180772</v>
      </c>
    </row>
    <row r="142" spans="1:14" ht="16.5" customHeight="1">
      <c r="A142" s="822" t="s">
        <v>3755</v>
      </c>
      <c r="B142" s="808" t="b">
        <v>1</v>
      </c>
      <c r="C142" s="809" t="s">
        <v>233</v>
      </c>
      <c r="D142" s="810" t="s">
        <v>3750</v>
      </c>
      <c r="E142" s="819">
        <v>1</v>
      </c>
      <c r="F142" s="819">
        <v>1.3</v>
      </c>
      <c r="G142" s="819">
        <v>133</v>
      </c>
      <c r="H142" s="851">
        <v>100</v>
      </c>
      <c r="I142" s="819">
        <v>160006004</v>
      </c>
      <c r="J142" s="819">
        <v>1</v>
      </c>
      <c r="L142" s="854">
        <f t="shared" si="8"/>
        <v>1</v>
      </c>
      <c r="M142" s="854">
        <f t="shared" si="9"/>
        <v>1</v>
      </c>
    </row>
    <row r="143" spans="1:14" ht="16.5" customHeight="1">
      <c r="A143" s="822" t="s">
        <v>3755</v>
      </c>
      <c r="B143" s="808" t="b">
        <v>1</v>
      </c>
      <c r="C143" s="809" t="s">
        <v>233</v>
      </c>
      <c r="D143" s="810" t="s">
        <v>3750</v>
      </c>
      <c r="E143" s="819">
        <v>2</v>
      </c>
      <c r="F143" s="819">
        <v>1.3</v>
      </c>
      <c r="G143" s="819">
        <v>136</v>
      </c>
      <c r="H143" s="851">
        <v>100</v>
      </c>
      <c r="I143" s="819">
        <v>160006004</v>
      </c>
      <c r="J143" s="819">
        <v>2</v>
      </c>
      <c r="L143" s="854">
        <f t="shared" si="8"/>
        <v>2</v>
      </c>
      <c r="M143" s="854">
        <f t="shared" si="9"/>
        <v>1</v>
      </c>
    </row>
    <row r="144" spans="1:14" ht="16.5" customHeight="1">
      <c r="A144" s="822" t="s">
        <v>3755</v>
      </c>
      <c r="B144" s="808" t="b">
        <v>1</v>
      </c>
      <c r="C144" s="809" t="s">
        <v>233</v>
      </c>
      <c r="D144" s="810" t="s">
        <v>3750</v>
      </c>
      <c r="E144" s="819">
        <v>3</v>
      </c>
      <c r="F144" s="819">
        <v>1.3</v>
      </c>
      <c r="G144" s="819">
        <v>139</v>
      </c>
      <c r="H144" s="851">
        <v>100</v>
      </c>
      <c r="I144" s="819">
        <v>160006004</v>
      </c>
      <c r="J144" s="819">
        <v>3</v>
      </c>
      <c r="L144" s="854">
        <f t="shared" si="8"/>
        <v>3</v>
      </c>
      <c r="M144" s="854">
        <f t="shared" si="9"/>
        <v>1</v>
      </c>
    </row>
    <row r="145" spans="1:14" ht="16.5" customHeight="1">
      <c r="A145" s="822" t="s">
        <v>3755</v>
      </c>
      <c r="B145" s="808" t="b">
        <v>1</v>
      </c>
      <c r="C145" s="809" t="s">
        <v>233</v>
      </c>
      <c r="D145" s="810" t="s">
        <v>3750</v>
      </c>
      <c r="E145" s="819">
        <v>4</v>
      </c>
      <c r="F145" s="819">
        <v>1.3</v>
      </c>
      <c r="G145" s="819">
        <v>142</v>
      </c>
      <c r="H145" s="851">
        <v>95</v>
      </c>
      <c r="I145" s="819">
        <v>160006004</v>
      </c>
      <c r="J145" s="819">
        <v>5</v>
      </c>
      <c r="L145" s="854">
        <f t="shared" si="8"/>
        <v>5.2631578947368416</v>
      </c>
      <c r="M145" s="854">
        <f t="shared" si="9"/>
        <v>1.0526315789473684</v>
      </c>
    </row>
    <row r="146" spans="1:14" ht="16.5" customHeight="1">
      <c r="A146" s="822" t="s">
        <v>3755</v>
      </c>
      <c r="B146" s="808" t="b">
        <v>1</v>
      </c>
      <c r="C146" s="809" t="s">
        <v>233</v>
      </c>
      <c r="D146" s="810" t="s">
        <v>3750</v>
      </c>
      <c r="E146" s="819">
        <v>5</v>
      </c>
      <c r="F146" s="819">
        <v>1.3</v>
      </c>
      <c r="G146" s="819">
        <v>145</v>
      </c>
      <c r="H146" s="851">
        <v>85</v>
      </c>
      <c r="I146" s="819">
        <v>160006004</v>
      </c>
      <c r="J146" s="819">
        <v>5</v>
      </c>
      <c r="L146" s="854">
        <f t="shared" si="8"/>
        <v>5.882352941176471</v>
      </c>
      <c r="M146" s="854">
        <f t="shared" si="9"/>
        <v>1.1764705882352942</v>
      </c>
    </row>
    <row r="147" spans="1:14" ht="16.5" customHeight="1">
      <c r="A147" s="822" t="s">
        <v>3755</v>
      </c>
      <c r="B147" s="808" t="b">
        <v>1</v>
      </c>
      <c r="C147" s="809" t="s">
        <v>233</v>
      </c>
      <c r="D147" s="810" t="s">
        <v>3750</v>
      </c>
      <c r="E147" s="819">
        <v>6</v>
      </c>
      <c r="F147" s="819">
        <v>1.3</v>
      </c>
      <c r="G147" s="819">
        <v>148</v>
      </c>
      <c r="H147" s="848">
        <v>70</v>
      </c>
      <c r="I147" s="812">
        <v>160006004</v>
      </c>
      <c r="J147" s="819">
        <v>5</v>
      </c>
      <c r="L147" s="854">
        <f t="shared" si="8"/>
        <v>7.1428571428571432</v>
      </c>
      <c r="M147" s="854">
        <f t="shared" si="9"/>
        <v>1.4285714285714286</v>
      </c>
    </row>
    <row r="148" spans="1:14" ht="16.5" customHeight="1">
      <c r="A148" s="822" t="s">
        <v>3755</v>
      </c>
      <c r="B148" s="808" t="b">
        <v>1</v>
      </c>
      <c r="C148" s="809" t="s">
        <v>233</v>
      </c>
      <c r="D148" s="810" t="s">
        <v>3750</v>
      </c>
      <c r="E148" s="819">
        <v>7</v>
      </c>
      <c r="F148" s="819">
        <v>1.3</v>
      </c>
      <c r="G148" s="819">
        <v>151</v>
      </c>
      <c r="H148" s="848">
        <v>55</v>
      </c>
      <c r="I148" s="812">
        <v>160006004</v>
      </c>
      <c r="J148" s="819">
        <v>5</v>
      </c>
      <c r="L148" s="854">
        <f t="shared" si="8"/>
        <v>9.0909090909090899</v>
      </c>
      <c r="M148" s="854">
        <f t="shared" si="9"/>
        <v>1.8181818181818181</v>
      </c>
    </row>
    <row r="149" spans="1:14" ht="16.5" customHeight="1">
      <c r="A149" s="822" t="s">
        <v>3755</v>
      </c>
      <c r="B149" s="808" t="b">
        <v>1</v>
      </c>
      <c r="C149" s="809" t="s">
        <v>233</v>
      </c>
      <c r="D149" s="810" t="s">
        <v>3750</v>
      </c>
      <c r="E149" s="819">
        <v>8</v>
      </c>
      <c r="F149" s="819">
        <v>1.3</v>
      </c>
      <c r="G149" s="819">
        <v>154</v>
      </c>
      <c r="H149" s="848">
        <v>40</v>
      </c>
      <c r="I149" s="812">
        <v>160006004</v>
      </c>
      <c r="J149" s="819">
        <v>5</v>
      </c>
      <c r="L149" s="854">
        <f t="shared" si="8"/>
        <v>12.5</v>
      </c>
      <c r="M149" s="854">
        <f t="shared" si="9"/>
        <v>2.5</v>
      </c>
    </row>
    <row r="150" spans="1:14" ht="16.5" customHeight="1">
      <c r="A150" s="822" t="s">
        <v>3755</v>
      </c>
      <c r="B150" s="808" t="b">
        <v>1</v>
      </c>
      <c r="C150" s="809" t="s">
        <v>233</v>
      </c>
      <c r="D150" s="810" t="s">
        <v>3750</v>
      </c>
      <c r="E150" s="819">
        <v>9</v>
      </c>
      <c r="F150" s="819">
        <v>1.3</v>
      </c>
      <c r="G150" s="819">
        <v>157</v>
      </c>
      <c r="H150" s="848">
        <v>25</v>
      </c>
      <c r="I150" s="812">
        <v>160006004</v>
      </c>
      <c r="J150" s="819">
        <v>5</v>
      </c>
      <c r="L150" s="854">
        <f t="shared" si="8"/>
        <v>20</v>
      </c>
      <c r="M150" s="854">
        <f t="shared" si="9"/>
        <v>4</v>
      </c>
    </row>
    <row r="151" spans="1:14" ht="16.5" customHeight="1">
      <c r="A151" s="822" t="s">
        <v>3755</v>
      </c>
      <c r="B151" s="808" t="b">
        <v>1</v>
      </c>
      <c r="C151" s="809" t="s">
        <v>233</v>
      </c>
      <c r="D151" s="810" t="s">
        <v>3750</v>
      </c>
      <c r="E151" s="819">
        <v>10</v>
      </c>
      <c r="F151" s="819">
        <v>1.3</v>
      </c>
      <c r="G151" s="819">
        <v>160</v>
      </c>
      <c r="H151" s="848">
        <v>10</v>
      </c>
      <c r="I151" s="812">
        <v>160006004</v>
      </c>
      <c r="J151" s="819">
        <v>14</v>
      </c>
      <c r="L151" s="854">
        <f t="shared" si="8"/>
        <v>140</v>
      </c>
      <c r="M151" s="854">
        <f t="shared" si="9"/>
        <v>10</v>
      </c>
      <c r="N151" s="854">
        <f>SUM(L142:L151)</f>
        <v>205.87927706967955</v>
      </c>
    </row>
    <row r="152" spans="1:14" ht="16.5" customHeight="1">
      <c r="A152" s="822" t="s">
        <v>3756</v>
      </c>
      <c r="B152" s="808" t="b">
        <v>1</v>
      </c>
      <c r="C152" s="813" t="s">
        <v>233</v>
      </c>
      <c r="D152" s="814" t="s">
        <v>3752</v>
      </c>
      <c r="E152" s="820">
        <v>1</v>
      </c>
      <c r="F152" s="820">
        <v>1.3</v>
      </c>
      <c r="G152" s="820">
        <v>135</v>
      </c>
      <c r="H152" s="852">
        <v>100</v>
      </c>
      <c r="I152" s="820">
        <v>160006004</v>
      </c>
      <c r="J152" s="820">
        <v>1</v>
      </c>
      <c r="L152" s="854">
        <f t="shared" si="8"/>
        <v>1</v>
      </c>
      <c r="M152" s="854">
        <f t="shared" si="9"/>
        <v>1</v>
      </c>
    </row>
    <row r="153" spans="1:14" ht="16.5" customHeight="1">
      <c r="A153" s="822" t="s">
        <v>3756</v>
      </c>
      <c r="B153" s="808" t="b">
        <v>1</v>
      </c>
      <c r="C153" s="813" t="s">
        <v>233</v>
      </c>
      <c r="D153" s="814" t="s">
        <v>3752</v>
      </c>
      <c r="E153" s="820">
        <v>2</v>
      </c>
      <c r="F153" s="820">
        <v>1.3</v>
      </c>
      <c r="G153" s="820">
        <v>140</v>
      </c>
      <c r="H153" s="852">
        <v>100</v>
      </c>
      <c r="I153" s="820">
        <v>160006004</v>
      </c>
      <c r="J153" s="820">
        <v>2</v>
      </c>
      <c r="L153" s="854">
        <f t="shared" si="8"/>
        <v>2</v>
      </c>
      <c r="M153" s="854">
        <f t="shared" si="9"/>
        <v>1</v>
      </c>
    </row>
    <row r="154" spans="1:14" ht="16.5" customHeight="1">
      <c r="A154" s="822" t="s">
        <v>3756</v>
      </c>
      <c r="B154" s="808" t="b">
        <v>1</v>
      </c>
      <c r="C154" s="813" t="s">
        <v>233</v>
      </c>
      <c r="D154" s="814" t="s">
        <v>3752</v>
      </c>
      <c r="E154" s="820">
        <v>3</v>
      </c>
      <c r="F154" s="820">
        <v>1.3</v>
      </c>
      <c r="G154" s="820">
        <v>145</v>
      </c>
      <c r="H154" s="852">
        <v>100</v>
      </c>
      <c r="I154" s="820">
        <v>160006004</v>
      </c>
      <c r="J154" s="820">
        <v>3</v>
      </c>
      <c r="L154" s="854">
        <f t="shared" si="8"/>
        <v>3</v>
      </c>
      <c r="M154" s="854">
        <f t="shared" si="9"/>
        <v>1</v>
      </c>
    </row>
    <row r="155" spans="1:14" ht="16.5" customHeight="1">
      <c r="A155" s="822" t="s">
        <v>3756</v>
      </c>
      <c r="B155" s="808" t="b">
        <v>1</v>
      </c>
      <c r="C155" s="813" t="s">
        <v>233</v>
      </c>
      <c r="D155" s="814" t="s">
        <v>3752</v>
      </c>
      <c r="E155" s="820">
        <v>4</v>
      </c>
      <c r="F155" s="820">
        <v>1.3</v>
      </c>
      <c r="G155" s="820">
        <v>150</v>
      </c>
      <c r="H155" s="852">
        <v>70</v>
      </c>
      <c r="I155" s="820">
        <v>160006004</v>
      </c>
      <c r="J155" s="820">
        <v>5</v>
      </c>
      <c r="L155" s="854">
        <f t="shared" si="8"/>
        <v>7.1428571428571432</v>
      </c>
      <c r="M155" s="854">
        <f t="shared" si="9"/>
        <v>1.4285714285714286</v>
      </c>
    </row>
    <row r="156" spans="1:14" ht="16.5" customHeight="1">
      <c r="A156" s="822" t="s">
        <v>3756</v>
      </c>
      <c r="B156" s="808" t="b">
        <v>1</v>
      </c>
      <c r="C156" s="813" t="s">
        <v>233</v>
      </c>
      <c r="D156" s="814" t="s">
        <v>3752</v>
      </c>
      <c r="E156" s="820">
        <v>5</v>
      </c>
      <c r="F156" s="820">
        <v>1.3</v>
      </c>
      <c r="G156" s="820">
        <v>155</v>
      </c>
      <c r="H156" s="852">
        <v>50</v>
      </c>
      <c r="I156" s="820">
        <v>160006004</v>
      </c>
      <c r="J156" s="820">
        <v>7</v>
      </c>
      <c r="L156" s="854">
        <f t="shared" si="8"/>
        <v>14</v>
      </c>
      <c r="M156" s="854">
        <f t="shared" si="9"/>
        <v>2</v>
      </c>
    </row>
    <row r="157" spans="1:14" ht="16.5" customHeight="1">
      <c r="A157" s="822" t="s">
        <v>3756</v>
      </c>
      <c r="B157" s="808" t="b">
        <v>1</v>
      </c>
      <c r="C157" s="813" t="s">
        <v>233</v>
      </c>
      <c r="D157" s="814" t="s">
        <v>3752</v>
      </c>
      <c r="E157" s="820">
        <v>6</v>
      </c>
      <c r="F157" s="820">
        <v>1.3</v>
      </c>
      <c r="G157" s="820">
        <v>160</v>
      </c>
      <c r="H157" s="853">
        <v>23</v>
      </c>
      <c r="I157" s="817">
        <v>160006004</v>
      </c>
      <c r="J157" s="917">
        <v>7</v>
      </c>
      <c r="L157" s="854">
        <f t="shared" si="8"/>
        <v>30.434782608695649</v>
      </c>
      <c r="M157" s="854">
        <f t="shared" si="9"/>
        <v>4.3478260869565215</v>
      </c>
    </row>
    <row r="158" spans="1:14" ht="16.5" customHeight="1">
      <c r="A158" s="822" t="s">
        <v>3756</v>
      </c>
      <c r="B158" s="808" t="b">
        <v>1</v>
      </c>
      <c r="C158" s="813" t="s">
        <v>233</v>
      </c>
      <c r="D158" s="814" t="s">
        <v>3752</v>
      </c>
      <c r="E158" s="820">
        <v>7</v>
      </c>
      <c r="F158" s="820">
        <v>1.3</v>
      </c>
      <c r="G158" s="820">
        <v>165</v>
      </c>
      <c r="H158" s="853">
        <v>11</v>
      </c>
      <c r="I158" s="817">
        <v>160006004</v>
      </c>
      <c r="J158" s="917">
        <v>7</v>
      </c>
      <c r="L158" s="854">
        <f t="shared" si="8"/>
        <v>63.63636363636364</v>
      </c>
      <c r="M158" s="854">
        <f t="shared" si="9"/>
        <v>9.0909090909090917</v>
      </c>
    </row>
    <row r="159" spans="1:14" ht="16.5" customHeight="1">
      <c r="A159" s="822" t="s">
        <v>3756</v>
      </c>
      <c r="B159" s="808" t="b">
        <v>1</v>
      </c>
      <c r="C159" s="813" t="s">
        <v>233</v>
      </c>
      <c r="D159" s="814" t="s">
        <v>3752</v>
      </c>
      <c r="E159" s="820">
        <v>8</v>
      </c>
      <c r="F159" s="820">
        <v>1.3</v>
      </c>
      <c r="G159" s="820">
        <v>170</v>
      </c>
      <c r="H159" s="853">
        <v>9</v>
      </c>
      <c r="I159" s="817">
        <v>160006004</v>
      </c>
      <c r="J159" s="917">
        <v>7</v>
      </c>
      <c r="L159" s="854">
        <f t="shared" si="8"/>
        <v>77.777777777777771</v>
      </c>
      <c r="M159" s="854">
        <f t="shared" si="9"/>
        <v>11.111111111111111</v>
      </c>
    </row>
    <row r="160" spans="1:14" ht="16.5" customHeight="1">
      <c r="A160" s="822" t="s">
        <v>3756</v>
      </c>
      <c r="B160" s="808" t="b">
        <v>1</v>
      </c>
      <c r="C160" s="813" t="s">
        <v>233</v>
      </c>
      <c r="D160" s="814" t="s">
        <v>3752</v>
      </c>
      <c r="E160" s="820">
        <v>9</v>
      </c>
      <c r="F160" s="820">
        <v>1.3</v>
      </c>
      <c r="G160" s="820">
        <v>175</v>
      </c>
      <c r="H160" s="853">
        <v>7</v>
      </c>
      <c r="I160" s="817">
        <v>160006004</v>
      </c>
      <c r="J160" s="917">
        <v>7</v>
      </c>
      <c r="L160" s="854">
        <f t="shared" si="8"/>
        <v>100</v>
      </c>
      <c r="M160" s="854">
        <f t="shared" si="9"/>
        <v>14.285714285714286</v>
      </c>
    </row>
    <row r="161" spans="1:14" ht="16.5" customHeight="1">
      <c r="A161" s="822" t="s">
        <v>3756</v>
      </c>
      <c r="B161" s="808" t="b">
        <v>1</v>
      </c>
      <c r="C161" s="813" t="s">
        <v>233</v>
      </c>
      <c r="D161" s="814" t="s">
        <v>3752</v>
      </c>
      <c r="E161" s="820">
        <v>10</v>
      </c>
      <c r="F161" s="820">
        <v>1.3</v>
      </c>
      <c r="G161" s="820">
        <v>180</v>
      </c>
      <c r="H161" s="853">
        <v>2</v>
      </c>
      <c r="I161" s="817">
        <v>160006004</v>
      </c>
      <c r="J161" s="917">
        <v>24</v>
      </c>
      <c r="L161" s="854">
        <f t="shared" si="8"/>
        <v>1200</v>
      </c>
      <c r="M161" s="854">
        <f t="shared" si="9"/>
        <v>50</v>
      </c>
      <c r="N161" s="854">
        <f>SUM(L152:L161)</f>
        <v>1498.9917811656942</v>
      </c>
    </row>
    <row r="162" spans="1:14" ht="16.5" customHeight="1">
      <c r="A162" s="823" t="s">
        <v>3753</v>
      </c>
      <c r="B162" s="808" t="b">
        <v>1</v>
      </c>
      <c r="C162" s="809" t="s">
        <v>234</v>
      </c>
      <c r="D162" s="810" t="s">
        <v>228</v>
      </c>
      <c r="E162" s="819">
        <v>1</v>
      </c>
      <c r="F162" s="819">
        <v>1.3</v>
      </c>
      <c r="G162" s="819">
        <v>131</v>
      </c>
      <c r="H162" s="851">
        <v>100</v>
      </c>
      <c r="I162" s="819">
        <v>160006005</v>
      </c>
      <c r="J162" s="819">
        <v>1</v>
      </c>
      <c r="L162" s="854">
        <f t="shared" si="8"/>
        <v>1</v>
      </c>
      <c r="M162" s="854">
        <f t="shared" si="9"/>
        <v>1</v>
      </c>
    </row>
    <row r="163" spans="1:14" ht="16.5" customHeight="1">
      <c r="A163" s="823" t="s">
        <v>3753</v>
      </c>
      <c r="B163" s="808" t="b">
        <v>1</v>
      </c>
      <c r="C163" s="809" t="s">
        <v>234</v>
      </c>
      <c r="D163" s="810" t="s">
        <v>228</v>
      </c>
      <c r="E163" s="819">
        <v>2</v>
      </c>
      <c r="F163" s="819">
        <v>1.3</v>
      </c>
      <c r="G163" s="819">
        <v>132</v>
      </c>
      <c r="H163" s="851">
        <v>100</v>
      </c>
      <c r="I163" s="819">
        <v>160006005</v>
      </c>
      <c r="J163" s="819">
        <v>2</v>
      </c>
      <c r="L163" s="854">
        <f t="shared" si="8"/>
        <v>2</v>
      </c>
      <c r="M163" s="854">
        <f t="shared" si="9"/>
        <v>1</v>
      </c>
    </row>
    <row r="164" spans="1:14" ht="16.5" customHeight="1">
      <c r="A164" s="823" t="s">
        <v>3753</v>
      </c>
      <c r="B164" s="808" t="b">
        <v>1</v>
      </c>
      <c r="C164" s="809" t="s">
        <v>234</v>
      </c>
      <c r="D164" s="810" t="s">
        <v>228</v>
      </c>
      <c r="E164" s="819">
        <v>3</v>
      </c>
      <c r="F164" s="819">
        <v>1.3</v>
      </c>
      <c r="G164" s="819">
        <v>133</v>
      </c>
      <c r="H164" s="851">
        <v>100</v>
      </c>
      <c r="I164" s="819">
        <v>160006005</v>
      </c>
      <c r="J164" s="819">
        <v>2</v>
      </c>
      <c r="L164" s="854">
        <f t="shared" si="8"/>
        <v>2</v>
      </c>
      <c r="M164" s="854">
        <f t="shared" si="9"/>
        <v>1</v>
      </c>
    </row>
    <row r="165" spans="1:14" ht="16.5" customHeight="1">
      <c r="A165" s="823" t="s">
        <v>3753</v>
      </c>
      <c r="B165" s="808" t="b">
        <v>1</v>
      </c>
      <c r="C165" s="809" t="s">
        <v>234</v>
      </c>
      <c r="D165" s="810" t="s">
        <v>228</v>
      </c>
      <c r="E165" s="819">
        <v>4</v>
      </c>
      <c r="F165" s="819">
        <v>1.3</v>
      </c>
      <c r="G165" s="819">
        <v>134</v>
      </c>
      <c r="H165" s="851">
        <v>95</v>
      </c>
      <c r="I165" s="819">
        <v>160006005</v>
      </c>
      <c r="J165" s="819">
        <v>2</v>
      </c>
      <c r="L165" s="854">
        <f t="shared" si="8"/>
        <v>2.1052631578947367</v>
      </c>
      <c r="M165" s="854">
        <f t="shared" si="9"/>
        <v>1.0526315789473684</v>
      </c>
    </row>
    <row r="166" spans="1:14" ht="16.5" customHeight="1">
      <c r="A166" s="823" t="s">
        <v>3753</v>
      </c>
      <c r="B166" s="808" t="b">
        <v>1</v>
      </c>
      <c r="C166" s="809" t="s">
        <v>234</v>
      </c>
      <c r="D166" s="810" t="s">
        <v>228</v>
      </c>
      <c r="E166" s="819">
        <v>5</v>
      </c>
      <c r="F166" s="819">
        <v>1.3</v>
      </c>
      <c r="G166" s="819">
        <v>135</v>
      </c>
      <c r="H166" s="851">
        <v>85</v>
      </c>
      <c r="I166" s="819">
        <v>160006005</v>
      </c>
      <c r="J166" s="819">
        <v>2</v>
      </c>
      <c r="L166" s="854">
        <f t="shared" si="8"/>
        <v>2.3529411764705883</v>
      </c>
      <c r="M166" s="854">
        <f t="shared" si="9"/>
        <v>1.1764705882352942</v>
      </c>
    </row>
    <row r="167" spans="1:14" ht="16.5" customHeight="1">
      <c r="A167" s="823" t="s">
        <v>3753</v>
      </c>
      <c r="B167" s="808" t="b">
        <v>1</v>
      </c>
      <c r="C167" s="809" t="s">
        <v>234</v>
      </c>
      <c r="D167" s="810" t="s">
        <v>228</v>
      </c>
      <c r="E167" s="819">
        <v>6</v>
      </c>
      <c r="F167" s="819">
        <v>1.3</v>
      </c>
      <c r="G167" s="819">
        <v>136</v>
      </c>
      <c r="H167" s="848">
        <v>70</v>
      </c>
      <c r="I167" s="812">
        <v>160006005</v>
      </c>
      <c r="J167" s="819">
        <v>2</v>
      </c>
      <c r="L167" s="854">
        <f t="shared" si="8"/>
        <v>2.8571428571428572</v>
      </c>
      <c r="M167" s="854">
        <f t="shared" si="9"/>
        <v>1.4285714285714286</v>
      </c>
    </row>
    <row r="168" spans="1:14" ht="16.5" customHeight="1">
      <c r="A168" s="823" t="s">
        <v>3753</v>
      </c>
      <c r="B168" s="808" t="b">
        <v>1</v>
      </c>
      <c r="C168" s="809" t="s">
        <v>234</v>
      </c>
      <c r="D168" s="810" t="s">
        <v>228</v>
      </c>
      <c r="E168" s="819">
        <v>7</v>
      </c>
      <c r="F168" s="819">
        <v>1.3</v>
      </c>
      <c r="G168" s="819">
        <v>137</v>
      </c>
      <c r="H168" s="848">
        <v>55</v>
      </c>
      <c r="I168" s="812">
        <v>160006005</v>
      </c>
      <c r="J168" s="819">
        <v>2</v>
      </c>
      <c r="L168" s="854">
        <f t="shared" si="8"/>
        <v>3.6363636363636362</v>
      </c>
      <c r="M168" s="854">
        <f t="shared" si="9"/>
        <v>1.8181818181818181</v>
      </c>
    </row>
    <row r="169" spans="1:14" ht="16.5" customHeight="1">
      <c r="A169" s="823" t="s">
        <v>3753</v>
      </c>
      <c r="B169" s="808" t="b">
        <v>1</v>
      </c>
      <c r="C169" s="809" t="s">
        <v>234</v>
      </c>
      <c r="D169" s="810" t="s">
        <v>228</v>
      </c>
      <c r="E169" s="819">
        <v>8</v>
      </c>
      <c r="F169" s="819">
        <v>1.3</v>
      </c>
      <c r="G169" s="819">
        <v>138</v>
      </c>
      <c r="H169" s="848">
        <v>40</v>
      </c>
      <c r="I169" s="812">
        <v>160006005</v>
      </c>
      <c r="J169" s="819">
        <v>2</v>
      </c>
      <c r="L169" s="854">
        <f t="shared" si="8"/>
        <v>5</v>
      </c>
      <c r="M169" s="854">
        <f t="shared" si="9"/>
        <v>2.5</v>
      </c>
    </row>
    <row r="170" spans="1:14" ht="16.5" customHeight="1">
      <c r="A170" s="823" t="s">
        <v>3753</v>
      </c>
      <c r="B170" s="808" t="b">
        <v>1</v>
      </c>
      <c r="C170" s="809" t="s">
        <v>234</v>
      </c>
      <c r="D170" s="810" t="s">
        <v>228</v>
      </c>
      <c r="E170" s="819">
        <v>9</v>
      </c>
      <c r="F170" s="819">
        <v>1.3</v>
      </c>
      <c r="G170" s="819">
        <v>139</v>
      </c>
      <c r="H170" s="848">
        <v>25</v>
      </c>
      <c r="I170" s="812">
        <v>160006005</v>
      </c>
      <c r="J170" s="819">
        <v>2</v>
      </c>
      <c r="L170" s="854">
        <f t="shared" si="8"/>
        <v>8</v>
      </c>
      <c r="M170" s="854">
        <f t="shared" si="9"/>
        <v>4</v>
      </c>
    </row>
    <row r="171" spans="1:14" ht="16.5" customHeight="1">
      <c r="A171" s="823" t="s">
        <v>3753</v>
      </c>
      <c r="B171" s="808" t="b">
        <v>1</v>
      </c>
      <c r="C171" s="809" t="s">
        <v>234</v>
      </c>
      <c r="D171" s="810" t="s">
        <v>228</v>
      </c>
      <c r="E171" s="819">
        <v>10</v>
      </c>
      <c r="F171" s="819">
        <v>1.3</v>
      </c>
      <c r="G171" s="819">
        <v>140</v>
      </c>
      <c r="H171" s="848">
        <v>10</v>
      </c>
      <c r="I171" s="812">
        <v>160006005</v>
      </c>
      <c r="J171" s="819">
        <v>3</v>
      </c>
      <c r="L171" s="854">
        <f t="shared" si="8"/>
        <v>30</v>
      </c>
      <c r="M171" s="854">
        <f t="shared" si="9"/>
        <v>10</v>
      </c>
      <c r="N171" s="854">
        <f>SUM(L162:L171)</f>
        <v>58.951710827871821</v>
      </c>
    </row>
    <row r="172" spans="1:14" ht="16.5" customHeight="1">
      <c r="A172" s="823" t="s">
        <v>3754</v>
      </c>
      <c r="B172" s="808" t="b">
        <v>1</v>
      </c>
      <c r="C172" s="813" t="s">
        <v>234</v>
      </c>
      <c r="D172" s="814" t="s">
        <v>3748</v>
      </c>
      <c r="E172" s="820">
        <v>1</v>
      </c>
      <c r="F172" s="820">
        <v>1.3</v>
      </c>
      <c r="G172" s="820">
        <v>132</v>
      </c>
      <c r="H172" s="852">
        <v>100</v>
      </c>
      <c r="I172" s="820">
        <v>160006005</v>
      </c>
      <c r="J172" s="820">
        <v>1</v>
      </c>
      <c r="L172" s="854">
        <f t="shared" si="8"/>
        <v>1</v>
      </c>
      <c r="M172" s="854">
        <f t="shared" si="9"/>
        <v>1</v>
      </c>
    </row>
    <row r="173" spans="1:14" ht="16.5" customHeight="1">
      <c r="A173" s="823" t="s">
        <v>3754</v>
      </c>
      <c r="B173" s="808" t="b">
        <v>1</v>
      </c>
      <c r="C173" s="813" t="s">
        <v>234</v>
      </c>
      <c r="D173" s="814" t="s">
        <v>3748</v>
      </c>
      <c r="E173" s="820">
        <v>2</v>
      </c>
      <c r="F173" s="820">
        <v>1.3</v>
      </c>
      <c r="G173" s="820">
        <v>134</v>
      </c>
      <c r="H173" s="852">
        <v>100</v>
      </c>
      <c r="I173" s="820">
        <v>160006005</v>
      </c>
      <c r="J173" s="820">
        <v>2</v>
      </c>
      <c r="L173" s="854">
        <f t="shared" si="8"/>
        <v>2</v>
      </c>
      <c r="M173" s="854">
        <f t="shared" si="9"/>
        <v>1</v>
      </c>
    </row>
    <row r="174" spans="1:14" ht="16.5" customHeight="1">
      <c r="A174" s="823" t="s">
        <v>3754</v>
      </c>
      <c r="B174" s="808" t="b">
        <v>1</v>
      </c>
      <c r="C174" s="813" t="s">
        <v>234</v>
      </c>
      <c r="D174" s="814" t="s">
        <v>3748</v>
      </c>
      <c r="E174" s="820">
        <v>3</v>
      </c>
      <c r="F174" s="820">
        <v>1.3</v>
      </c>
      <c r="G174" s="820">
        <v>136</v>
      </c>
      <c r="H174" s="852">
        <v>100</v>
      </c>
      <c r="I174" s="820">
        <v>160006005</v>
      </c>
      <c r="J174" s="820">
        <v>3</v>
      </c>
      <c r="L174" s="854">
        <f t="shared" si="8"/>
        <v>3</v>
      </c>
      <c r="M174" s="854">
        <f t="shared" si="9"/>
        <v>1</v>
      </c>
    </row>
    <row r="175" spans="1:14" ht="16.5" customHeight="1">
      <c r="A175" s="823" t="s">
        <v>3754</v>
      </c>
      <c r="B175" s="808" t="b">
        <v>1</v>
      </c>
      <c r="C175" s="813" t="s">
        <v>234</v>
      </c>
      <c r="D175" s="814" t="s">
        <v>3748</v>
      </c>
      <c r="E175" s="820">
        <v>4</v>
      </c>
      <c r="F175" s="820">
        <v>1.3</v>
      </c>
      <c r="G175" s="820">
        <v>138</v>
      </c>
      <c r="H175" s="852">
        <v>95</v>
      </c>
      <c r="I175" s="820">
        <v>160006005</v>
      </c>
      <c r="J175" s="820">
        <v>3</v>
      </c>
      <c r="L175" s="854">
        <f t="shared" si="8"/>
        <v>3.1578947368421053</v>
      </c>
      <c r="M175" s="854">
        <f t="shared" si="9"/>
        <v>1.0526315789473684</v>
      </c>
    </row>
    <row r="176" spans="1:14" ht="16.5" customHeight="1">
      <c r="A176" s="823" t="s">
        <v>3754</v>
      </c>
      <c r="B176" s="808" t="b">
        <v>1</v>
      </c>
      <c r="C176" s="813" t="s">
        <v>234</v>
      </c>
      <c r="D176" s="814" t="s">
        <v>3748</v>
      </c>
      <c r="E176" s="820">
        <v>5</v>
      </c>
      <c r="F176" s="820">
        <v>1.3</v>
      </c>
      <c r="G176" s="820">
        <v>140</v>
      </c>
      <c r="H176" s="852">
        <v>85</v>
      </c>
      <c r="I176" s="820">
        <v>160006005</v>
      </c>
      <c r="J176" s="820">
        <v>3</v>
      </c>
      <c r="L176" s="854">
        <f t="shared" si="8"/>
        <v>3.5294117647058822</v>
      </c>
      <c r="M176" s="854">
        <f t="shared" si="9"/>
        <v>1.1764705882352942</v>
      </c>
    </row>
    <row r="177" spans="1:14" ht="16.5" customHeight="1">
      <c r="A177" s="823" t="s">
        <v>3754</v>
      </c>
      <c r="B177" s="808" t="b">
        <v>1</v>
      </c>
      <c r="C177" s="813" t="s">
        <v>234</v>
      </c>
      <c r="D177" s="814" t="s">
        <v>3748</v>
      </c>
      <c r="E177" s="820">
        <v>6</v>
      </c>
      <c r="F177" s="820">
        <v>1.3</v>
      </c>
      <c r="G177" s="820">
        <v>142</v>
      </c>
      <c r="H177" s="850">
        <v>70</v>
      </c>
      <c r="I177" s="816">
        <v>160006005</v>
      </c>
      <c r="J177" s="820">
        <v>3</v>
      </c>
      <c r="L177" s="854">
        <f t="shared" si="8"/>
        <v>4.2857142857142856</v>
      </c>
      <c r="M177" s="854">
        <f t="shared" si="9"/>
        <v>1.4285714285714286</v>
      </c>
    </row>
    <row r="178" spans="1:14" ht="16.5" customHeight="1">
      <c r="A178" s="823" t="s">
        <v>3754</v>
      </c>
      <c r="B178" s="808" t="b">
        <v>1</v>
      </c>
      <c r="C178" s="813" t="s">
        <v>234</v>
      </c>
      <c r="D178" s="814" t="s">
        <v>3748</v>
      </c>
      <c r="E178" s="820">
        <v>7</v>
      </c>
      <c r="F178" s="820">
        <v>1.3</v>
      </c>
      <c r="G178" s="820">
        <v>144</v>
      </c>
      <c r="H178" s="850">
        <v>55</v>
      </c>
      <c r="I178" s="816">
        <v>160006005</v>
      </c>
      <c r="J178" s="820">
        <v>3</v>
      </c>
      <c r="L178" s="854">
        <f t="shared" si="8"/>
        <v>5.4545454545454541</v>
      </c>
      <c r="M178" s="854">
        <f t="shared" si="9"/>
        <v>1.8181818181818181</v>
      </c>
    </row>
    <row r="179" spans="1:14" ht="16.5" customHeight="1">
      <c r="A179" s="823" t="s">
        <v>3754</v>
      </c>
      <c r="B179" s="808" t="b">
        <v>1</v>
      </c>
      <c r="C179" s="813" t="s">
        <v>234</v>
      </c>
      <c r="D179" s="814" t="s">
        <v>3748</v>
      </c>
      <c r="E179" s="820">
        <v>8</v>
      </c>
      <c r="F179" s="820">
        <v>1.3</v>
      </c>
      <c r="G179" s="820">
        <v>146</v>
      </c>
      <c r="H179" s="850">
        <v>40</v>
      </c>
      <c r="I179" s="816">
        <v>160006005</v>
      </c>
      <c r="J179" s="820">
        <v>3</v>
      </c>
      <c r="L179" s="854">
        <f t="shared" si="8"/>
        <v>7.5</v>
      </c>
      <c r="M179" s="854">
        <f t="shared" si="9"/>
        <v>2.5</v>
      </c>
    </row>
    <row r="180" spans="1:14" ht="16.5" customHeight="1">
      <c r="A180" s="823" t="s">
        <v>3754</v>
      </c>
      <c r="B180" s="808" t="b">
        <v>1</v>
      </c>
      <c r="C180" s="813" t="s">
        <v>234</v>
      </c>
      <c r="D180" s="814" t="s">
        <v>3748</v>
      </c>
      <c r="E180" s="820">
        <v>9</v>
      </c>
      <c r="F180" s="820">
        <v>1.3</v>
      </c>
      <c r="G180" s="820">
        <v>148</v>
      </c>
      <c r="H180" s="850">
        <v>25</v>
      </c>
      <c r="I180" s="816">
        <v>160006005</v>
      </c>
      <c r="J180" s="820">
        <v>3</v>
      </c>
      <c r="L180" s="854">
        <f t="shared" si="8"/>
        <v>12</v>
      </c>
      <c r="M180" s="854">
        <f t="shared" si="9"/>
        <v>4</v>
      </c>
    </row>
    <row r="181" spans="1:14" ht="16.5" customHeight="1">
      <c r="A181" s="823" t="s">
        <v>3754</v>
      </c>
      <c r="B181" s="808" t="b">
        <v>1</v>
      </c>
      <c r="C181" s="813" t="s">
        <v>234</v>
      </c>
      <c r="D181" s="814" t="s">
        <v>3748</v>
      </c>
      <c r="E181" s="820">
        <v>10</v>
      </c>
      <c r="F181" s="820">
        <v>1.3</v>
      </c>
      <c r="G181" s="820">
        <v>150</v>
      </c>
      <c r="H181" s="850">
        <v>10</v>
      </c>
      <c r="I181" s="816">
        <v>160006005</v>
      </c>
      <c r="J181" s="820">
        <v>6</v>
      </c>
      <c r="L181" s="854">
        <f t="shared" si="8"/>
        <v>60</v>
      </c>
      <c r="M181" s="854">
        <f t="shared" si="9"/>
        <v>10</v>
      </c>
      <c r="N181" s="854">
        <f>SUM(L172:L181)</f>
        <v>101.92756624180772</v>
      </c>
    </row>
    <row r="182" spans="1:14" ht="16.5" customHeight="1">
      <c r="A182" s="823" t="s">
        <v>3755</v>
      </c>
      <c r="B182" s="808" t="b">
        <v>1</v>
      </c>
      <c r="C182" s="809" t="s">
        <v>234</v>
      </c>
      <c r="D182" s="810" t="s">
        <v>3750</v>
      </c>
      <c r="E182" s="819">
        <v>1</v>
      </c>
      <c r="F182" s="819">
        <v>1.3</v>
      </c>
      <c r="G182" s="819">
        <v>133</v>
      </c>
      <c r="H182" s="851">
        <v>100</v>
      </c>
      <c r="I182" s="819">
        <v>160006005</v>
      </c>
      <c r="J182" s="819">
        <v>1</v>
      </c>
      <c r="L182" s="854">
        <f t="shared" si="8"/>
        <v>1</v>
      </c>
      <c r="M182" s="854">
        <f t="shared" si="9"/>
        <v>1</v>
      </c>
    </row>
    <row r="183" spans="1:14" ht="16.5" customHeight="1">
      <c r="A183" s="823" t="s">
        <v>3755</v>
      </c>
      <c r="B183" s="808" t="b">
        <v>1</v>
      </c>
      <c r="C183" s="809" t="s">
        <v>234</v>
      </c>
      <c r="D183" s="810" t="s">
        <v>3750</v>
      </c>
      <c r="E183" s="819">
        <v>2</v>
      </c>
      <c r="F183" s="819">
        <v>1.3</v>
      </c>
      <c r="G183" s="819">
        <v>136</v>
      </c>
      <c r="H183" s="851">
        <v>100</v>
      </c>
      <c r="I183" s="819">
        <v>160006005</v>
      </c>
      <c r="J183" s="819">
        <v>2</v>
      </c>
      <c r="L183" s="854">
        <f t="shared" si="8"/>
        <v>2</v>
      </c>
      <c r="M183" s="854">
        <f t="shared" si="9"/>
        <v>1</v>
      </c>
    </row>
    <row r="184" spans="1:14" ht="16.5" customHeight="1">
      <c r="A184" s="823" t="s">
        <v>3755</v>
      </c>
      <c r="B184" s="808" t="b">
        <v>1</v>
      </c>
      <c r="C184" s="809" t="s">
        <v>234</v>
      </c>
      <c r="D184" s="810" t="s">
        <v>3750</v>
      </c>
      <c r="E184" s="819">
        <v>3</v>
      </c>
      <c r="F184" s="819">
        <v>1.3</v>
      </c>
      <c r="G184" s="819">
        <v>139</v>
      </c>
      <c r="H184" s="851">
        <v>100</v>
      </c>
      <c r="I184" s="819">
        <v>160006005</v>
      </c>
      <c r="J184" s="819">
        <v>3</v>
      </c>
      <c r="L184" s="854">
        <f t="shared" si="8"/>
        <v>3</v>
      </c>
      <c r="M184" s="854">
        <f t="shared" si="9"/>
        <v>1</v>
      </c>
    </row>
    <row r="185" spans="1:14" ht="16.5" customHeight="1">
      <c r="A185" s="823" t="s">
        <v>3755</v>
      </c>
      <c r="B185" s="808" t="b">
        <v>1</v>
      </c>
      <c r="C185" s="809" t="s">
        <v>234</v>
      </c>
      <c r="D185" s="810" t="s">
        <v>3750</v>
      </c>
      <c r="E185" s="819">
        <v>4</v>
      </c>
      <c r="F185" s="819">
        <v>1.3</v>
      </c>
      <c r="G185" s="819">
        <v>142</v>
      </c>
      <c r="H185" s="851">
        <v>95</v>
      </c>
      <c r="I185" s="819">
        <v>160006005</v>
      </c>
      <c r="J185" s="819">
        <v>5</v>
      </c>
      <c r="L185" s="854">
        <f t="shared" si="8"/>
        <v>5.2631578947368416</v>
      </c>
      <c r="M185" s="854">
        <f t="shared" si="9"/>
        <v>1.0526315789473684</v>
      </c>
    </row>
    <row r="186" spans="1:14" ht="16.5" customHeight="1">
      <c r="A186" s="823" t="s">
        <v>3755</v>
      </c>
      <c r="B186" s="808" t="b">
        <v>1</v>
      </c>
      <c r="C186" s="809" t="s">
        <v>234</v>
      </c>
      <c r="D186" s="810" t="s">
        <v>3750</v>
      </c>
      <c r="E186" s="819">
        <v>5</v>
      </c>
      <c r="F186" s="819">
        <v>1.3</v>
      </c>
      <c r="G186" s="819">
        <v>145</v>
      </c>
      <c r="H186" s="851">
        <v>85</v>
      </c>
      <c r="I186" s="819">
        <v>160006005</v>
      </c>
      <c r="J186" s="819">
        <v>5</v>
      </c>
      <c r="L186" s="854">
        <f t="shared" si="8"/>
        <v>5.882352941176471</v>
      </c>
      <c r="M186" s="854">
        <f t="shared" si="9"/>
        <v>1.1764705882352942</v>
      </c>
    </row>
    <row r="187" spans="1:14" ht="16.5" customHeight="1">
      <c r="A187" s="823" t="s">
        <v>3755</v>
      </c>
      <c r="B187" s="808" t="b">
        <v>1</v>
      </c>
      <c r="C187" s="809" t="s">
        <v>234</v>
      </c>
      <c r="D187" s="810" t="s">
        <v>3750</v>
      </c>
      <c r="E187" s="819">
        <v>6</v>
      </c>
      <c r="F187" s="819">
        <v>1.3</v>
      </c>
      <c r="G187" s="819">
        <v>148</v>
      </c>
      <c r="H187" s="848">
        <v>70</v>
      </c>
      <c r="I187" s="812">
        <v>160006005</v>
      </c>
      <c r="J187" s="819">
        <v>5</v>
      </c>
      <c r="L187" s="854">
        <f t="shared" si="8"/>
        <v>7.1428571428571432</v>
      </c>
      <c r="M187" s="854">
        <f t="shared" si="9"/>
        <v>1.4285714285714286</v>
      </c>
    </row>
    <row r="188" spans="1:14" ht="16.5" customHeight="1">
      <c r="A188" s="823" t="s">
        <v>3755</v>
      </c>
      <c r="B188" s="808" t="b">
        <v>1</v>
      </c>
      <c r="C188" s="809" t="s">
        <v>234</v>
      </c>
      <c r="D188" s="810" t="s">
        <v>3750</v>
      </c>
      <c r="E188" s="819">
        <v>7</v>
      </c>
      <c r="F188" s="819">
        <v>1.3</v>
      </c>
      <c r="G188" s="819">
        <v>151</v>
      </c>
      <c r="H188" s="848">
        <v>55</v>
      </c>
      <c r="I188" s="812">
        <v>160006005</v>
      </c>
      <c r="J188" s="819">
        <v>5</v>
      </c>
      <c r="L188" s="854">
        <f t="shared" si="8"/>
        <v>9.0909090909090899</v>
      </c>
      <c r="M188" s="854">
        <f t="shared" si="9"/>
        <v>1.8181818181818181</v>
      </c>
    </row>
    <row r="189" spans="1:14" ht="16.5" customHeight="1">
      <c r="A189" s="823" t="s">
        <v>3755</v>
      </c>
      <c r="B189" s="808" t="b">
        <v>1</v>
      </c>
      <c r="C189" s="809" t="s">
        <v>234</v>
      </c>
      <c r="D189" s="810" t="s">
        <v>3750</v>
      </c>
      <c r="E189" s="819">
        <v>8</v>
      </c>
      <c r="F189" s="819">
        <v>1.3</v>
      </c>
      <c r="G189" s="819">
        <v>154</v>
      </c>
      <c r="H189" s="848">
        <v>40</v>
      </c>
      <c r="I189" s="812">
        <v>160006005</v>
      </c>
      <c r="J189" s="819">
        <v>5</v>
      </c>
      <c r="L189" s="854">
        <f t="shared" si="8"/>
        <v>12.5</v>
      </c>
      <c r="M189" s="854">
        <f t="shared" si="9"/>
        <v>2.5</v>
      </c>
    </row>
    <row r="190" spans="1:14" ht="16.5" customHeight="1">
      <c r="A190" s="823" t="s">
        <v>3755</v>
      </c>
      <c r="B190" s="808" t="b">
        <v>1</v>
      </c>
      <c r="C190" s="809" t="s">
        <v>234</v>
      </c>
      <c r="D190" s="810" t="s">
        <v>3750</v>
      </c>
      <c r="E190" s="819">
        <v>9</v>
      </c>
      <c r="F190" s="819">
        <v>1.3</v>
      </c>
      <c r="G190" s="819">
        <v>157</v>
      </c>
      <c r="H190" s="848">
        <v>25</v>
      </c>
      <c r="I190" s="812">
        <v>160006005</v>
      </c>
      <c r="J190" s="819">
        <v>5</v>
      </c>
      <c r="L190" s="854">
        <f t="shared" si="8"/>
        <v>20</v>
      </c>
      <c r="M190" s="854">
        <f t="shared" si="9"/>
        <v>4</v>
      </c>
    </row>
    <row r="191" spans="1:14" ht="16.5" customHeight="1">
      <c r="A191" s="823" t="s">
        <v>3755</v>
      </c>
      <c r="B191" s="808" t="b">
        <v>1</v>
      </c>
      <c r="C191" s="809" t="s">
        <v>234</v>
      </c>
      <c r="D191" s="810" t="s">
        <v>3750</v>
      </c>
      <c r="E191" s="819">
        <v>10</v>
      </c>
      <c r="F191" s="819">
        <v>1.3</v>
      </c>
      <c r="G191" s="819">
        <v>160</v>
      </c>
      <c r="H191" s="848">
        <v>10</v>
      </c>
      <c r="I191" s="812">
        <v>160006005</v>
      </c>
      <c r="J191" s="819">
        <v>14</v>
      </c>
      <c r="L191" s="854">
        <f t="shared" si="8"/>
        <v>140</v>
      </c>
      <c r="M191" s="854">
        <f t="shared" si="9"/>
        <v>10</v>
      </c>
      <c r="N191" s="854">
        <f>SUM(L182:L191)</f>
        <v>205.87927706967955</v>
      </c>
    </row>
    <row r="192" spans="1:14" ht="16.5" customHeight="1">
      <c r="A192" s="823" t="s">
        <v>3756</v>
      </c>
      <c r="B192" s="808" t="b">
        <v>1</v>
      </c>
      <c r="C192" s="813" t="s">
        <v>234</v>
      </c>
      <c r="D192" s="814" t="s">
        <v>3752</v>
      </c>
      <c r="E192" s="820">
        <v>1</v>
      </c>
      <c r="F192" s="820">
        <v>1.3</v>
      </c>
      <c r="G192" s="820">
        <v>135</v>
      </c>
      <c r="H192" s="852">
        <v>100</v>
      </c>
      <c r="I192" s="820">
        <v>160006005</v>
      </c>
      <c r="J192" s="820">
        <v>1</v>
      </c>
      <c r="L192" s="854">
        <f t="shared" si="8"/>
        <v>1</v>
      </c>
      <c r="M192" s="854">
        <f t="shared" si="9"/>
        <v>1</v>
      </c>
    </row>
    <row r="193" spans="1:14" ht="16.5" customHeight="1">
      <c r="A193" s="823" t="s">
        <v>3756</v>
      </c>
      <c r="B193" s="808" t="b">
        <v>1</v>
      </c>
      <c r="C193" s="813" t="s">
        <v>234</v>
      </c>
      <c r="D193" s="814" t="s">
        <v>3752</v>
      </c>
      <c r="E193" s="820">
        <v>2</v>
      </c>
      <c r="F193" s="820">
        <v>1.3</v>
      </c>
      <c r="G193" s="820">
        <v>140</v>
      </c>
      <c r="H193" s="852">
        <v>100</v>
      </c>
      <c r="I193" s="820">
        <v>160006005</v>
      </c>
      <c r="J193" s="820">
        <v>2</v>
      </c>
      <c r="L193" s="854">
        <f t="shared" si="8"/>
        <v>2</v>
      </c>
      <c r="M193" s="854">
        <f t="shared" si="9"/>
        <v>1</v>
      </c>
    </row>
    <row r="194" spans="1:14" ht="16.5" customHeight="1">
      <c r="A194" s="823" t="s">
        <v>3756</v>
      </c>
      <c r="B194" s="808" t="b">
        <v>1</v>
      </c>
      <c r="C194" s="813" t="s">
        <v>234</v>
      </c>
      <c r="D194" s="814" t="s">
        <v>3752</v>
      </c>
      <c r="E194" s="820">
        <v>3</v>
      </c>
      <c r="F194" s="820">
        <v>1.3</v>
      </c>
      <c r="G194" s="820">
        <v>145</v>
      </c>
      <c r="H194" s="852">
        <v>100</v>
      </c>
      <c r="I194" s="820">
        <v>160006005</v>
      </c>
      <c r="J194" s="820">
        <v>3</v>
      </c>
      <c r="L194" s="854">
        <f t="shared" si="8"/>
        <v>3</v>
      </c>
      <c r="M194" s="854">
        <f t="shared" si="9"/>
        <v>1</v>
      </c>
    </row>
    <row r="195" spans="1:14" ht="16.5" customHeight="1">
      <c r="A195" s="823" t="s">
        <v>3756</v>
      </c>
      <c r="B195" s="808" t="b">
        <v>1</v>
      </c>
      <c r="C195" s="813" t="s">
        <v>234</v>
      </c>
      <c r="D195" s="814" t="s">
        <v>3752</v>
      </c>
      <c r="E195" s="820">
        <v>4</v>
      </c>
      <c r="F195" s="820">
        <v>1.3</v>
      </c>
      <c r="G195" s="820">
        <v>150</v>
      </c>
      <c r="H195" s="852">
        <v>70</v>
      </c>
      <c r="I195" s="820">
        <v>160006005</v>
      </c>
      <c r="J195" s="820">
        <v>5</v>
      </c>
      <c r="L195" s="854">
        <f t="shared" si="8"/>
        <v>7.1428571428571432</v>
      </c>
      <c r="M195" s="854">
        <f t="shared" si="9"/>
        <v>1.4285714285714286</v>
      </c>
    </row>
    <row r="196" spans="1:14" ht="16.5" customHeight="1">
      <c r="A196" s="823" t="s">
        <v>3756</v>
      </c>
      <c r="B196" s="808" t="b">
        <v>1</v>
      </c>
      <c r="C196" s="813" t="s">
        <v>234</v>
      </c>
      <c r="D196" s="814" t="s">
        <v>3752</v>
      </c>
      <c r="E196" s="820">
        <v>5</v>
      </c>
      <c r="F196" s="820">
        <v>1.3</v>
      </c>
      <c r="G196" s="820">
        <v>155</v>
      </c>
      <c r="H196" s="852">
        <v>50</v>
      </c>
      <c r="I196" s="820">
        <v>160006005</v>
      </c>
      <c r="J196" s="820">
        <v>7</v>
      </c>
      <c r="L196" s="854">
        <f t="shared" si="8"/>
        <v>14</v>
      </c>
      <c r="M196" s="854">
        <f t="shared" si="9"/>
        <v>2</v>
      </c>
    </row>
    <row r="197" spans="1:14" ht="16.5" customHeight="1">
      <c r="A197" s="823" t="s">
        <v>3756</v>
      </c>
      <c r="B197" s="808" t="b">
        <v>1</v>
      </c>
      <c r="C197" s="813" t="s">
        <v>234</v>
      </c>
      <c r="D197" s="814" t="s">
        <v>3752</v>
      </c>
      <c r="E197" s="820">
        <v>6</v>
      </c>
      <c r="F197" s="820">
        <v>1.3</v>
      </c>
      <c r="G197" s="820">
        <v>160</v>
      </c>
      <c r="H197" s="853">
        <v>23</v>
      </c>
      <c r="I197" s="817">
        <v>160006005</v>
      </c>
      <c r="J197" s="917">
        <v>7</v>
      </c>
      <c r="L197" s="854">
        <f t="shared" si="8"/>
        <v>30.434782608695649</v>
      </c>
      <c r="M197" s="854">
        <f t="shared" si="9"/>
        <v>4.3478260869565215</v>
      </c>
    </row>
    <row r="198" spans="1:14" ht="16.5" customHeight="1">
      <c r="A198" s="823" t="s">
        <v>3756</v>
      </c>
      <c r="B198" s="808" t="b">
        <v>1</v>
      </c>
      <c r="C198" s="813" t="s">
        <v>234</v>
      </c>
      <c r="D198" s="814" t="s">
        <v>3752</v>
      </c>
      <c r="E198" s="820">
        <v>7</v>
      </c>
      <c r="F198" s="820">
        <v>1.3</v>
      </c>
      <c r="G198" s="820">
        <v>165</v>
      </c>
      <c r="H198" s="853">
        <v>11</v>
      </c>
      <c r="I198" s="817">
        <v>160006005</v>
      </c>
      <c r="J198" s="917">
        <v>7</v>
      </c>
      <c r="L198" s="854">
        <f t="shared" si="8"/>
        <v>63.63636363636364</v>
      </c>
      <c r="M198" s="854">
        <f t="shared" si="9"/>
        <v>9.0909090909090917</v>
      </c>
    </row>
    <row r="199" spans="1:14" ht="16.5" customHeight="1">
      <c r="A199" s="823" t="s">
        <v>3756</v>
      </c>
      <c r="B199" s="808" t="b">
        <v>1</v>
      </c>
      <c r="C199" s="813" t="s">
        <v>234</v>
      </c>
      <c r="D199" s="814" t="s">
        <v>3752</v>
      </c>
      <c r="E199" s="820">
        <v>8</v>
      </c>
      <c r="F199" s="820">
        <v>1.3</v>
      </c>
      <c r="G199" s="820">
        <v>170</v>
      </c>
      <c r="H199" s="853">
        <v>9</v>
      </c>
      <c r="I199" s="817">
        <v>160006005</v>
      </c>
      <c r="J199" s="917">
        <v>7</v>
      </c>
      <c r="L199" s="854">
        <f t="shared" si="8"/>
        <v>77.777777777777771</v>
      </c>
      <c r="M199" s="854">
        <f t="shared" si="9"/>
        <v>11.111111111111111</v>
      </c>
    </row>
    <row r="200" spans="1:14" ht="16.5" customHeight="1">
      <c r="A200" s="823" t="s">
        <v>3756</v>
      </c>
      <c r="B200" s="808" t="b">
        <v>1</v>
      </c>
      <c r="C200" s="813" t="s">
        <v>234</v>
      </c>
      <c r="D200" s="814" t="s">
        <v>3752</v>
      </c>
      <c r="E200" s="820">
        <v>9</v>
      </c>
      <c r="F200" s="820">
        <v>1.3</v>
      </c>
      <c r="G200" s="820">
        <v>175</v>
      </c>
      <c r="H200" s="853">
        <v>7</v>
      </c>
      <c r="I200" s="817">
        <v>160006005</v>
      </c>
      <c r="J200" s="917">
        <v>7</v>
      </c>
      <c r="L200" s="854">
        <f t="shared" si="8"/>
        <v>100</v>
      </c>
      <c r="M200" s="854">
        <f t="shared" si="9"/>
        <v>14.285714285714286</v>
      </c>
    </row>
    <row r="201" spans="1:14" ht="16.5" customHeight="1">
      <c r="A201" s="823" t="s">
        <v>3756</v>
      </c>
      <c r="B201" s="808" t="b">
        <v>1</v>
      </c>
      <c r="C201" s="813" t="s">
        <v>234</v>
      </c>
      <c r="D201" s="814" t="s">
        <v>3752</v>
      </c>
      <c r="E201" s="820">
        <v>10</v>
      </c>
      <c r="F201" s="820">
        <v>1.3</v>
      </c>
      <c r="G201" s="820">
        <v>180</v>
      </c>
      <c r="H201" s="853">
        <v>2</v>
      </c>
      <c r="I201" s="817">
        <v>160006005</v>
      </c>
      <c r="J201" s="917">
        <v>24</v>
      </c>
      <c r="L201" s="854">
        <f t="shared" si="8"/>
        <v>1200</v>
      </c>
      <c r="M201" s="854">
        <f t="shared" si="9"/>
        <v>50</v>
      </c>
      <c r="N201" s="854">
        <f>SUM(L192:L201)</f>
        <v>1498.9917811656942</v>
      </c>
    </row>
    <row r="202" spans="1:14" ht="16.5" customHeight="1">
      <c r="A202" s="824" t="s">
        <v>3753</v>
      </c>
      <c r="B202" s="808" t="b">
        <v>1</v>
      </c>
      <c r="C202" s="809" t="s">
        <v>232</v>
      </c>
      <c r="D202" s="810" t="s">
        <v>228</v>
      </c>
      <c r="E202" s="819">
        <v>1</v>
      </c>
      <c r="F202" s="819">
        <v>1.3</v>
      </c>
      <c r="G202" s="819">
        <v>131</v>
      </c>
      <c r="H202" s="851">
        <v>100</v>
      </c>
      <c r="I202" s="819">
        <v>160006006</v>
      </c>
      <c r="J202" s="819">
        <v>1</v>
      </c>
      <c r="L202" s="854">
        <f t="shared" si="8"/>
        <v>1</v>
      </c>
      <c r="M202" s="854">
        <f t="shared" si="9"/>
        <v>1</v>
      </c>
    </row>
    <row r="203" spans="1:14" ht="16.5" customHeight="1">
      <c r="A203" s="824" t="s">
        <v>3753</v>
      </c>
      <c r="B203" s="808" t="b">
        <v>1</v>
      </c>
      <c r="C203" s="809" t="s">
        <v>232</v>
      </c>
      <c r="D203" s="810" t="s">
        <v>228</v>
      </c>
      <c r="E203" s="819">
        <v>2</v>
      </c>
      <c r="F203" s="819">
        <v>1.3</v>
      </c>
      <c r="G203" s="819">
        <v>132</v>
      </c>
      <c r="H203" s="851">
        <v>100</v>
      </c>
      <c r="I203" s="819">
        <v>160006006</v>
      </c>
      <c r="J203" s="819">
        <v>2</v>
      </c>
      <c r="L203" s="854">
        <f t="shared" si="8"/>
        <v>2</v>
      </c>
      <c r="M203" s="854">
        <f t="shared" si="9"/>
        <v>1</v>
      </c>
    </row>
    <row r="204" spans="1:14" ht="16.5" customHeight="1">
      <c r="A204" s="824" t="s">
        <v>3753</v>
      </c>
      <c r="B204" s="808" t="b">
        <v>1</v>
      </c>
      <c r="C204" s="809" t="s">
        <v>232</v>
      </c>
      <c r="D204" s="810" t="s">
        <v>228</v>
      </c>
      <c r="E204" s="819">
        <v>3</v>
      </c>
      <c r="F204" s="819">
        <v>1.3</v>
      </c>
      <c r="G204" s="819">
        <v>133</v>
      </c>
      <c r="H204" s="851">
        <v>100</v>
      </c>
      <c r="I204" s="819">
        <v>160006006</v>
      </c>
      <c r="J204" s="819">
        <v>2</v>
      </c>
      <c r="L204" s="854">
        <f t="shared" ref="L204:L267" si="10">J204*M204</f>
        <v>2</v>
      </c>
      <c r="M204" s="854">
        <f t="shared" ref="M204:M267" si="11">100/H204</f>
        <v>1</v>
      </c>
    </row>
    <row r="205" spans="1:14" ht="16.5" customHeight="1">
      <c r="A205" s="824" t="s">
        <v>3753</v>
      </c>
      <c r="B205" s="808" t="b">
        <v>1</v>
      </c>
      <c r="C205" s="809" t="s">
        <v>232</v>
      </c>
      <c r="D205" s="810" t="s">
        <v>228</v>
      </c>
      <c r="E205" s="819">
        <v>4</v>
      </c>
      <c r="F205" s="819">
        <v>1.3</v>
      </c>
      <c r="G205" s="819">
        <v>134</v>
      </c>
      <c r="H205" s="851">
        <v>95</v>
      </c>
      <c r="I205" s="819">
        <v>160006006</v>
      </c>
      <c r="J205" s="819">
        <v>2</v>
      </c>
      <c r="L205" s="854">
        <f t="shared" si="10"/>
        <v>2.1052631578947367</v>
      </c>
      <c r="M205" s="854">
        <f t="shared" si="11"/>
        <v>1.0526315789473684</v>
      </c>
    </row>
    <row r="206" spans="1:14" ht="16.5" customHeight="1">
      <c r="A206" s="824" t="s">
        <v>3753</v>
      </c>
      <c r="B206" s="808" t="b">
        <v>1</v>
      </c>
      <c r="C206" s="809" t="s">
        <v>232</v>
      </c>
      <c r="D206" s="810" t="s">
        <v>228</v>
      </c>
      <c r="E206" s="819">
        <v>5</v>
      </c>
      <c r="F206" s="819">
        <v>1.3</v>
      </c>
      <c r="G206" s="819">
        <v>135</v>
      </c>
      <c r="H206" s="851">
        <v>85</v>
      </c>
      <c r="I206" s="819">
        <v>160006006</v>
      </c>
      <c r="J206" s="819">
        <v>2</v>
      </c>
      <c r="L206" s="854">
        <f t="shared" si="10"/>
        <v>2.3529411764705883</v>
      </c>
      <c r="M206" s="854">
        <f t="shared" si="11"/>
        <v>1.1764705882352942</v>
      </c>
    </row>
    <row r="207" spans="1:14" ht="16.5" customHeight="1">
      <c r="A207" s="824" t="s">
        <v>3753</v>
      </c>
      <c r="B207" s="808" t="b">
        <v>1</v>
      </c>
      <c r="C207" s="809" t="s">
        <v>232</v>
      </c>
      <c r="D207" s="810" t="s">
        <v>228</v>
      </c>
      <c r="E207" s="819">
        <v>6</v>
      </c>
      <c r="F207" s="819">
        <v>1.3</v>
      </c>
      <c r="G207" s="819">
        <v>136</v>
      </c>
      <c r="H207" s="848">
        <v>70</v>
      </c>
      <c r="I207" s="812">
        <v>160006006</v>
      </c>
      <c r="J207" s="819">
        <v>2</v>
      </c>
      <c r="L207" s="854">
        <f t="shared" si="10"/>
        <v>2.8571428571428572</v>
      </c>
      <c r="M207" s="854">
        <f t="shared" si="11"/>
        <v>1.4285714285714286</v>
      </c>
    </row>
    <row r="208" spans="1:14" ht="16.5" customHeight="1">
      <c r="A208" s="824" t="s">
        <v>3753</v>
      </c>
      <c r="B208" s="808" t="b">
        <v>1</v>
      </c>
      <c r="C208" s="809" t="s">
        <v>232</v>
      </c>
      <c r="D208" s="810" t="s">
        <v>228</v>
      </c>
      <c r="E208" s="819">
        <v>7</v>
      </c>
      <c r="F208" s="819">
        <v>1.3</v>
      </c>
      <c r="G208" s="819">
        <v>137</v>
      </c>
      <c r="H208" s="848">
        <v>55</v>
      </c>
      <c r="I208" s="812">
        <v>160006006</v>
      </c>
      <c r="J208" s="819">
        <v>2</v>
      </c>
      <c r="L208" s="854">
        <f t="shared" si="10"/>
        <v>3.6363636363636362</v>
      </c>
      <c r="M208" s="854">
        <f t="shared" si="11"/>
        <v>1.8181818181818181</v>
      </c>
    </row>
    <row r="209" spans="1:14" ht="16.5" customHeight="1">
      <c r="A209" s="824" t="s">
        <v>3753</v>
      </c>
      <c r="B209" s="808" t="b">
        <v>1</v>
      </c>
      <c r="C209" s="809" t="s">
        <v>232</v>
      </c>
      <c r="D209" s="810" t="s">
        <v>228</v>
      </c>
      <c r="E209" s="819">
        <v>8</v>
      </c>
      <c r="F209" s="819">
        <v>1.3</v>
      </c>
      <c r="G209" s="819">
        <v>138</v>
      </c>
      <c r="H209" s="848">
        <v>40</v>
      </c>
      <c r="I209" s="812">
        <v>160006006</v>
      </c>
      <c r="J209" s="819">
        <v>2</v>
      </c>
      <c r="L209" s="854">
        <f t="shared" si="10"/>
        <v>5</v>
      </c>
      <c r="M209" s="854">
        <f t="shared" si="11"/>
        <v>2.5</v>
      </c>
    </row>
    <row r="210" spans="1:14" ht="16.5" customHeight="1">
      <c r="A210" s="824" t="s">
        <v>3753</v>
      </c>
      <c r="B210" s="808" t="b">
        <v>1</v>
      </c>
      <c r="C210" s="809" t="s">
        <v>232</v>
      </c>
      <c r="D210" s="810" t="s">
        <v>228</v>
      </c>
      <c r="E210" s="819">
        <v>9</v>
      </c>
      <c r="F210" s="819">
        <v>1.3</v>
      </c>
      <c r="G210" s="819">
        <v>139</v>
      </c>
      <c r="H210" s="848">
        <v>25</v>
      </c>
      <c r="I210" s="812">
        <v>160006006</v>
      </c>
      <c r="J210" s="819">
        <v>2</v>
      </c>
      <c r="L210" s="854">
        <f t="shared" si="10"/>
        <v>8</v>
      </c>
      <c r="M210" s="854">
        <f t="shared" si="11"/>
        <v>4</v>
      </c>
    </row>
    <row r="211" spans="1:14" ht="16.5" customHeight="1">
      <c r="A211" s="824" t="s">
        <v>3753</v>
      </c>
      <c r="B211" s="808" t="b">
        <v>1</v>
      </c>
      <c r="C211" s="809" t="s">
        <v>232</v>
      </c>
      <c r="D211" s="810" t="s">
        <v>228</v>
      </c>
      <c r="E211" s="819">
        <v>10</v>
      </c>
      <c r="F211" s="819">
        <v>1.3</v>
      </c>
      <c r="G211" s="819">
        <v>140</v>
      </c>
      <c r="H211" s="848">
        <v>10</v>
      </c>
      <c r="I211" s="812">
        <v>160006006</v>
      </c>
      <c r="J211" s="819">
        <v>3</v>
      </c>
      <c r="L211" s="854">
        <f t="shared" si="10"/>
        <v>30</v>
      </c>
      <c r="M211" s="854">
        <f t="shared" si="11"/>
        <v>10</v>
      </c>
      <c r="N211" s="854">
        <f>SUM(L202:L211)</f>
        <v>58.951710827871821</v>
      </c>
    </row>
    <row r="212" spans="1:14" ht="16.5" customHeight="1">
      <c r="A212" s="824" t="s">
        <v>3754</v>
      </c>
      <c r="B212" s="808" t="b">
        <v>1</v>
      </c>
      <c r="C212" s="813" t="s">
        <v>232</v>
      </c>
      <c r="D212" s="814" t="s">
        <v>3748</v>
      </c>
      <c r="E212" s="820">
        <v>1</v>
      </c>
      <c r="F212" s="820">
        <v>1.3</v>
      </c>
      <c r="G212" s="820">
        <v>132</v>
      </c>
      <c r="H212" s="852">
        <v>100</v>
      </c>
      <c r="I212" s="820">
        <v>160006006</v>
      </c>
      <c r="J212" s="820">
        <v>1</v>
      </c>
      <c r="L212" s="854">
        <f t="shared" si="10"/>
        <v>1</v>
      </c>
      <c r="M212" s="854">
        <f t="shared" si="11"/>
        <v>1</v>
      </c>
    </row>
    <row r="213" spans="1:14" ht="16.5" customHeight="1">
      <c r="A213" s="824" t="s">
        <v>3754</v>
      </c>
      <c r="B213" s="808" t="b">
        <v>1</v>
      </c>
      <c r="C213" s="813" t="s">
        <v>232</v>
      </c>
      <c r="D213" s="814" t="s">
        <v>3748</v>
      </c>
      <c r="E213" s="820">
        <v>2</v>
      </c>
      <c r="F213" s="820">
        <v>1.3</v>
      </c>
      <c r="G213" s="820">
        <v>134</v>
      </c>
      <c r="H213" s="852">
        <v>100</v>
      </c>
      <c r="I213" s="820">
        <v>160006006</v>
      </c>
      <c r="J213" s="820">
        <v>2</v>
      </c>
      <c r="L213" s="854">
        <f t="shared" si="10"/>
        <v>2</v>
      </c>
      <c r="M213" s="854">
        <f t="shared" si="11"/>
        <v>1</v>
      </c>
    </row>
    <row r="214" spans="1:14" ht="16.5" customHeight="1">
      <c r="A214" s="824" t="s">
        <v>3754</v>
      </c>
      <c r="B214" s="808" t="b">
        <v>1</v>
      </c>
      <c r="C214" s="813" t="s">
        <v>232</v>
      </c>
      <c r="D214" s="814" t="s">
        <v>3748</v>
      </c>
      <c r="E214" s="820">
        <v>3</v>
      </c>
      <c r="F214" s="820">
        <v>1.3</v>
      </c>
      <c r="G214" s="820">
        <v>136</v>
      </c>
      <c r="H214" s="852">
        <v>100</v>
      </c>
      <c r="I214" s="820">
        <v>160006006</v>
      </c>
      <c r="J214" s="820">
        <v>3</v>
      </c>
      <c r="L214" s="854">
        <f t="shared" si="10"/>
        <v>3</v>
      </c>
      <c r="M214" s="854">
        <f t="shared" si="11"/>
        <v>1</v>
      </c>
    </row>
    <row r="215" spans="1:14" ht="16.5" customHeight="1">
      <c r="A215" s="824" t="s">
        <v>3754</v>
      </c>
      <c r="B215" s="808" t="b">
        <v>1</v>
      </c>
      <c r="C215" s="813" t="s">
        <v>232</v>
      </c>
      <c r="D215" s="814" t="s">
        <v>3748</v>
      </c>
      <c r="E215" s="820">
        <v>4</v>
      </c>
      <c r="F215" s="820">
        <v>1.3</v>
      </c>
      <c r="G215" s="820">
        <v>138</v>
      </c>
      <c r="H215" s="852">
        <v>95</v>
      </c>
      <c r="I215" s="820">
        <v>160006006</v>
      </c>
      <c r="J215" s="820">
        <v>3</v>
      </c>
      <c r="L215" s="854">
        <f t="shared" si="10"/>
        <v>3.1578947368421053</v>
      </c>
      <c r="M215" s="854">
        <f t="shared" si="11"/>
        <v>1.0526315789473684</v>
      </c>
    </row>
    <row r="216" spans="1:14" ht="16.5" customHeight="1">
      <c r="A216" s="824" t="s">
        <v>3754</v>
      </c>
      <c r="B216" s="808" t="b">
        <v>1</v>
      </c>
      <c r="C216" s="813" t="s">
        <v>232</v>
      </c>
      <c r="D216" s="814" t="s">
        <v>3748</v>
      </c>
      <c r="E216" s="820">
        <v>5</v>
      </c>
      <c r="F216" s="820">
        <v>1.3</v>
      </c>
      <c r="G216" s="820">
        <v>140</v>
      </c>
      <c r="H216" s="852">
        <v>85</v>
      </c>
      <c r="I216" s="820">
        <v>160006006</v>
      </c>
      <c r="J216" s="820">
        <v>3</v>
      </c>
      <c r="L216" s="854">
        <f t="shared" si="10"/>
        <v>3.5294117647058822</v>
      </c>
      <c r="M216" s="854">
        <f t="shared" si="11"/>
        <v>1.1764705882352942</v>
      </c>
    </row>
    <row r="217" spans="1:14" ht="16.5" customHeight="1">
      <c r="A217" s="824" t="s">
        <v>3754</v>
      </c>
      <c r="B217" s="808" t="b">
        <v>1</v>
      </c>
      <c r="C217" s="813" t="s">
        <v>232</v>
      </c>
      <c r="D217" s="814" t="s">
        <v>3748</v>
      </c>
      <c r="E217" s="820">
        <v>6</v>
      </c>
      <c r="F217" s="820">
        <v>1.3</v>
      </c>
      <c r="G217" s="820">
        <v>142</v>
      </c>
      <c r="H217" s="850">
        <v>70</v>
      </c>
      <c r="I217" s="816">
        <v>160006006</v>
      </c>
      <c r="J217" s="820">
        <v>3</v>
      </c>
      <c r="L217" s="854">
        <f t="shared" si="10"/>
        <v>4.2857142857142856</v>
      </c>
      <c r="M217" s="854">
        <f t="shared" si="11"/>
        <v>1.4285714285714286</v>
      </c>
    </row>
    <row r="218" spans="1:14" ht="16.5" customHeight="1">
      <c r="A218" s="824" t="s">
        <v>3754</v>
      </c>
      <c r="B218" s="808" t="b">
        <v>1</v>
      </c>
      <c r="C218" s="813" t="s">
        <v>232</v>
      </c>
      <c r="D218" s="814" t="s">
        <v>3748</v>
      </c>
      <c r="E218" s="820">
        <v>7</v>
      </c>
      <c r="F218" s="820">
        <v>1.3</v>
      </c>
      <c r="G218" s="820">
        <v>144</v>
      </c>
      <c r="H218" s="850">
        <v>55</v>
      </c>
      <c r="I218" s="816">
        <v>160006006</v>
      </c>
      <c r="J218" s="820">
        <v>3</v>
      </c>
      <c r="L218" s="854">
        <f t="shared" si="10"/>
        <v>5.4545454545454541</v>
      </c>
      <c r="M218" s="854">
        <f t="shared" si="11"/>
        <v>1.8181818181818181</v>
      </c>
    </row>
    <row r="219" spans="1:14" ht="16.5" customHeight="1">
      <c r="A219" s="824" t="s">
        <v>3754</v>
      </c>
      <c r="B219" s="808" t="b">
        <v>1</v>
      </c>
      <c r="C219" s="813" t="s">
        <v>232</v>
      </c>
      <c r="D219" s="814" t="s">
        <v>3748</v>
      </c>
      <c r="E219" s="820">
        <v>8</v>
      </c>
      <c r="F219" s="820">
        <v>1.3</v>
      </c>
      <c r="G219" s="820">
        <v>146</v>
      </c>
      <c r="H219" s="850">
        <v>40</v>
      </c>
      <c r="I219" s="816">
        <v>160006006</v>
      </c>
      <c r="J219" s="820">
        <v>3</v>
      </c>
      <c r="L219" s="854">
        <f t="shared" si="10"/>
        <v>7.5</v>
      </c>
      <c r="M219" s="854">
        <f t="shared" si="11"/>
        <v>2.5</v>
      </c>
    </row>
    <row r="220" spans="1:14" ht="16.5" customHeight="1">
      <c r="A220" s="824" t="s">
        <v>3754</v>
      </c>
      <c r="B220" s="808" t="b">
        <v>1</v>
      </c>
      <c r="C220" s="813" t="s">
        <v>232</v>
      </c>
      <c r="D220" s="814" t="s">
        <v>3748</v>
      </c>
      <c r="E220" s="820">
        <v>9</v>
      </c>
      <c r="F220" s="820">
        <v>1.3</v>
      </c>
      <c r="G220" s="820">
        <v>148</v>
      </c>
      <c r="H220" s="850">
        <v>25</v>
      </c>
      <c r="I220" s="816">
        <v>160006006</v>
      </c>
      <c r="J220" s="820">
        <v>3</v>
      </c>
      <c r="L220" s="854">
        <f t="shared" si="10"/>
        <v>12</v>
      </c>
      <c r="M220" s="854">
        <f t="shared" si="11"/>
        <v>4</v>
      </c>
    </row>
    <row r="221" spans="1:14" ht="16.5" customHeight="1">
      <c r="A221" s="824" t="s">
        <v>3754</v>
      </c>
      <c r="B221" s="808" t="b">
        <v>1</v>
      </c>
      <c r="C221" s="813" t="s">
        <v>232</v>
      </c>
      <c r="D221" s="814" t="s">
        <v>3748</v>
      </c>
      <c r="E221" s="820">
        <v>10</v>
      </c>
      <c r="F221" s="820">
        <v>1.3</v>
      </c>
      <c r="G221" s="820">
        <v>150</v>
      </c>
      <c r="H221" s="850">
        <v>10</v>
      </c>
      <c r="I221" s="816">
        <v>160006006</v>
      </c>
      <c r="J221" s="820">
        <v>6</v>
      </c>
      <c r="L221" s="854">
        <f t="shared" si="10"/>
        <v>60</v>
      </c>
      <c r="M221" s="854">
        <f t="shared" si="11"/>
        <v>10</v>
      </c>
      <c r="N221" s="854">
        <f>SUM(L212:L221)</f>
        <v>101.92756624180772</v>
      </c>
    </row>
    <row r="222" spans="1:14" ht="16.5" customHeight="1">
      <c r="A222" s="824" t="s">
        <v>3755</v>
      </c>
      <c r="B222" s="808" t="b">
        <v>1</v>
      </c>
      <c r="C222" s="809" t="s">
        <v>232</v>
      </c>
      <c r="D222" s="810" t="s">
        <v>3750</v>
      </c>
      <c r="E222" s="819">
        <v>1</v>
      </c>
      <c r="F222" s="819">
        <v>1.3</v>
      </c>
      <c r="G222" s="819">
        <v>133</v>
      </c>
      <c r="H222" s="851">
        <v>100</v>
      </c>
      <c r="I222" s="819">
        <v>160006006</v>
      </c>
      <c r="J222" s="819">
        <v>1</v>
      </c>
      <c r="L222" s="854">
        <f t="shared" si="10"/>
        <v>1</v>
      </c>
      <c r="M222" s="854">
        <f t="shared" si="11"/>
        <v>1</v>
      </c>
    </row>
    <row r="223" spans="1:14" ht="16.5" customHeight="1">
      <c r="A223" s="824" t="s">
        <v>3755</v>
      </c>
      <c r="B223" s="808" t="b">
        <v>1</v>
      </c>
      <c r="C223" s="809" t="s">
        <v>232</v>
      </c>
      <c r="D223" s="810" t="s">
        <v>3750</v>
      </c>
      <c r="E223" s="819">
        <v>2</v>
      </c>
      <c r="F223" s="819">
        <v>1.3</v>
      </c>
      <c r="G223" s="819">
        <v>136</v>
      </c>
      <c r="H223" s="851">
        <v>100</v>
      </c>
      <c r="I223" s="819">
        <v>160006006</v>
      </c>
      <c r="J223" s="819">
        <v>2</v>
      </c>
      <c r="L223" s="854">
        <f t="shared" si="10"/>
        <v>2</v>
      </c>
      <c r="M223" s="854">
        <f t="shared" si="11"/>
        <v>1</v>
      </c>
    </row>
    <row r="224" spans="1:14" ht="16.5" customHeight="1">
      <c r="A224" s="824" t="s">
        <v>3755</v>
      </c>
      <c r="B224" s="808" t="b">
        <v>1</v>
      </c>
      <c r="C224" s="809" t="s">
        <v>232</v>
      </c>
      <c r="D224" s="810" t="s">
        <v>3750</v>
      </c>
      <c r="E224" s="819">
        <v>3</v>
      </c>
      <c r="F224" s="819">
        <v>1.3</v>
      </c>
      <c r="G224" s="819">
        <v>139</v>
      </c>
      <c r="H224" s="851">
        <v>100</v>
      </c>
      <c r="I224" s="819">
        <v>160006006</v>
      </c>
      <c r="J224" s="819">
        <v>3</v>
      </c>
      <c r="L224" s="854">
        <f t="shared" si="10"/>
        <v>3</v>
      </c>
      <c r="M224" s="854">
        <f t="shared" si="11"/>
        <v>1</v>
      </c>
    </row>
    <row r="225" spans="1:14" ht="16.5" customHeight="1">
      <c r="A225" s="824" t="s">
        <v>3755</v>
      </c>
      <c r="B225" s="808" t="b">
        <v>1</v>
      </c>
      <c r="C225" s="809" t="s">
        <v>232</v>
      </c>
      <c r="D225" s="810" t="s">
        <v>3750</v>
      </c>
      <c r="E225" s="819">
        <v>4</v>
      </c>
      <c r="F225" s="819">
        <v>1.3</v>
      </c>
      <c r="G225" s="819">
        <v>142</v>
      </c>
      <c r="H225" s="851">
        <v>95</v>
      </c>
      <c r="I225" s="819">
        <v>160006006</v>
      </c>
      <c r="J225" s="819">
        <v>5</v>
      </c>
      <c r="L225" s="854">
        <f t="shared" si="10"/>
        <v>5.2631578947368416</v>
      </c>
      <c r="M225" s="854">
        <f t="shared" si="11"/>
        <v>1.0526315789473684</v>
      </c>
    </row>
    <row r="226" spans="1:14" ht="16.5" customHeight="1">
      <c r="A226" s="824" t="s">
        <v>3755</v>
      </c>
      <c r="B226" s="808" t="b">
        <v>1</v>
      </c>
      <c r="C226" s="809" t="s">
        <v>232</v>
      </c>
      <c r="D226" s="810" t="s">
        <v>3750</v>
      </c>
      <c r="E226" s="819">
        <v>5</v>
      </c>
      <c r="F226" s="819">
        <v>1.3</v>
      </c>
      <c r="G226" s="819">
        <v>145</v>
      </c>
      <c r="H226" s="851">
        <v>85</v>
      </c>
      <c r="I226" s="819">
        <v>160006006</v>
      </c>
      <c r="J226" s="819">
        <v>5</v>
      </c>
      <c r="L226" s="854">
        <f t="shared" si="10"/>
        <v>5.882352941176471</v>
      </c>
      <c r="M226" s="854">
        <f t="shared" si="11"/>
        <v>1.1764705882352942</v>
      </c>
    </row>
    <row r="227" spans="1:14" ht="16.5" customHeight="1">
      <c r="A227" s="824" t="s">
        <v>3755</v>
      </c>
      <c r="B227" s="808" t="b">
        <v>1</v>
      </c>
      <c r="C227" s="809" t="s">
        <v>232</v>
      </c>
      <c r="D227" s="810" t="s">
        <v>3750</v>
      </c>
      <c r="E227" s="819">
        <v>6</v>
      </c>
      <c r="F227" s="819">
        <v>1.3</v>
      </c>
      <c r="G227" s="819">
        <v>148</v>
      </c>
      <c r="H227" s="848">
        <v>70</v>
      </c>
      <c r="I227" s="812">
        <v>160006006</v>
      </c>
      <c r="J227" s="819">
        <v>5</v>
      </c>
      <c r="L227" s="854">
        <f t="shared" si="10"/>
        <v>7.1428571428571432</v>
      </c>
      <c r="M227" s="854">
        <f t="shared" si="11"/>
        <v>1.4285714285714286</v>
      </c>
    </row>
    <row r="228" spans="1:14" ht="16.5" customHeight="1">
      <c r="A228" s="824" t="s">
        <v>3755</v>
      </c>
      <c r="B228" s="808" t="b">
        <v>1</v>
      </c>
      <c r="C228" s="809" t="s">
        <v>232</v>
      </c>
      <c r="D228" s="810" t="s">
        <v>3750</v>
      </c>
      <c r="E228" s="819">
        <v>7</v>
      </c>
      <c r="F228" s="819">
        <v>1.3</v>
      </c>
      <c r="G228" s="819">
        <v>151</v>
      </c>
      <c r="H228" s="848">
        <v>55</v>
      </c>
      <c r="I228" s="812">
        <v>160006006</v>
      </c>
      <c r="J228" s="819">
        <v>5</v>
      </c>
      <c r="L228" s="854">
        <f t="shared" si="10"/>
        <v>9.0909090909090899</v>
      </c>
      <c r="M228" s="854">
        <f t="shared" si="11"/>
        <v>1.8181818181818181</v>
      </c>
    </row>
    <row r="229" spans="1:14" ht="16.5" customHeight="1">
      <c r="A229" s="824" t="s">
        <v>3755</v>
      </c>
      <c r="B229" s="808" t="b">
        <v>1</v>
      </c>
      <c r="C229" s="809" t="s">
        <v>232</v>
      </c>
      <c r="D229" s="810" t="s">
        <v>3750</v>
      </c>
      <c r="E229" s="819">
        <v>8</v>
      </c>
      <c r="F229" s="819">
        <v>1.3</v>
      </c>
      <c r="G229" s="819">
        <v>154</v>
      </c>
      <c r="H229" s="848">
        <v>40</v>
      </c>
      <c r="I229" s="812">
        <v>160006006</v>
      </c>
      <c r="J229" s="819">
        <v>5</v>
      </c>
      <c r="L229" s="854">
        <f t="shared" si="10"/>
        <v>12.5</v>
      </c>
      <c r="M229" s="854">
        <f t="shared" si="11"/>
        <v>2.5</v>
      </c>
    </row>
    <row r="230" spans="1:14" ht="16.5" customHeight="1">
      <c r="A230" s="824" t="s">
        <v>3755</v>
      </c>
      <c r="B230" s="808" t="b">
        <v>1</v>
      </c>
      <c r="C230" s="809" t="s">
        <v>232</v>
      </c>
      <c r="D230" s="810" t="s">
        <v>3750</v>
      </c>
      <c r="E230" s="819">
        <v>9</v>
      </c>
      <c r="F230" s="819">
        <v>1.3</v>
      </c>
      <c r="G230" s="819">
        <v>157</v>
      </c>
      <c r="H230" s="848">
        <v>25</v>
      </c>
      <c r="I230" s="812">
        <v>160006006</v>
      </c>
      <c r="J230" s="819">
        <v>5</v>
      </c>
      <c r="L230" s="854">
        <f t="shared" si="10"/>
        <v>20</v>
      </c>
      <c r="M230" s="854">
        <f t="shared" si="11"/>
        <v>4</v>
      </c>
    </row>
    <row r="231" spans="1:14" ht="16.5" customHeight="1">
      <c r="A231" s="824" t="s">
        <v>3755</v>
      </c>
      <c r="B231" s="808" t="b">
        <v>1</v>
      </c>
      <c r="C231" s="809" t="s">
        <v>232</v>
      </c>
      <c r="D231" s="810" t="s">
        <v>3750</v>
      </c>
      <c r="E231" s="819">
        <v>10</v>
      </c>
      <c r="F231" s="819">
        <v>1.3</v>
      </c>
      <c r="G231" s="819">
        <v>160</v>
      </c>
      <c r="H231" s="848">
        <v>10</v>
      </c>
      <c r="I231" s="812">
        <v>160006006</v>
      </c>
      <c r="J231" s="819">
        <v>14</v>
      </c>
      <c r="L231" s="854">
        <f t="shared" si="10"/>
        <v>140</v>
      </c>
      <c r="M231" s="854">
        <f t="shared" si="11"/>
        <v>10</v>
      </c>
      <c r="N231" s="854">
        <f>SUM(L222:L231)</f>
        <v>205.87927706967955</v>
      </c>
    </row>
    <row r="232" spans="1:14" ht="16.5" customHeight="1">
      <c r="A232" s="824" t="s">
        <v>3756</v>
      </c>
      <c r="B232" s="808" t="b">
        <v>1</v>
      </c>
      <c r="C232" s="813" t="s">
        <v>232</v>
      </c>
      <c r="D232" s="814" t="s">
        <v>3752</v>
      </c>
      <c r="E232" s="820">
        <v>1</v>
      </c>
      <c r="F232" s="820">
        <v>1.3</v>
      </c>
      <c r="G232" s="820">
        <v>135</v>
      </c>
      <c r="H232" s="852">
        <v>100</v>
      </c>
      <c r="I232" s="820">
        <v>160006006</v>
      </c>
      <c r="J232" s="820">
        <v>1</v>
      </c>
      <c r="L232" s="854">
        <f t="shared" si="10"/>
        <v>1</v>
      </c>
      <c r="M232" s="854">
        <f t="shared" si="11"/>
        <v>1</v>
      </c>
    </row>
    <row r="233" spans="1:14" ht="16.5" customHeight="1">
      <c r="A233" s="824" t="s">
        <v>3756</v>
      </c>
      <c r="B233" s="808" t="b">
        <v>1</v>
      </c>
      <c r="C233" s="813" t="s">
        <v>232</v>
      </c>
      <c r="D233" s="814" t="s">
        <v>3752</v>
      </c>
      <c r="E233" s="820">
        <v>2</v>
      </c>
      <c r="F233" s="820">
        <v>1.3</v>
      </c>
      <c r="G233" s="820">
        <v>140</v>
      </c>
      <c r="H233" s="852">
        <v>100</v>
      </c>
      <c r="I233" s="820">
        <v>160006006</v>
      </c>
      <c r="J233" s="820">
        <v>2</v>
      </c>
      <c r="L233" s="854">
        <f t="shared" si="10"/>
        <v>2</v>
      </c>
      <c r="M233" s="854">
        <f t="shared" si="11"/>
        <v>1</v>
      </c>
    </row>
    <row r="234" spans="1:14" ht="16.5" customHeight="1">
      <c r="A234" s="824" t="s">
        <v>3756</v>
      </c>
      <c r="B234" s="808" t="b">
        <v>1</v>
      </c>
      <c r="C234" s="813" t="s">
        <v>232</v>
      </c>
      <c r="D234" s="814" t="s">
        <v>3752</v>
      </c>
      <c r="E234" s="820">
        <v>3</v>
      </c>
      <c r="F234" s="820">
        <v>1.3</v>
      </c>
      <c r="G234" s="820">
        <v>145</v>
      </c>
      <c r="H234" s="852">
        <v>100</v>
      </c>
      <c r="I234" s="820">
        <v>160006006</v>
      </c>
      <c r="J234" s="820">
        <v>3</v>
      </c>
      <c r="L234" s="854">
        <f t="shared" si="10"/>
        <v>3</v>
      </c>
      <c r="M234" s="854">
        <f t="shared" si="11"/>
        <v>1</v>
      </c>
    </row>
    <row r="235" spans="1:14" ht="16.5" customHeight="1">
      <c r="A235" s="824" t="s">
        <v>3756</v>
      </c>
      <c r="B235" s="808" t="b">
        <v>1</v>
      </c>
      <c r="C235" s="813" t="s">
        <v>232</v>
      </c>
      <c r="D235" s="814" t="s">
        <v>3752</v>
      </c>
      <c r="E235" s="820">
        <v>4</v>
      </c>
      <c r="F235" s="820">
        <v>1.3</v>
      </c>
      <c r="G235" s="820">
        <v>150</v>
      </c>
      <c r="H235" s="852">
        <v>70</v>
      </c>
      <c r="I235" s="820">
        <v>160006006</v>
      </c>
      <c r="J235" s="820">
        <v>5</v>
      </c>
      <c r="L235" s="854">
        <f t="shared" si="10"/>
        <v>7.1428571428571432</v>
      </c>
      <c r="M235" s="854">
        <f t="shared" si="11"/>
        <v>1.4285714285714286</v>
      </c>
    </row>
    <row r="236" spans="1:14" ht="16.5" customHeight="1">
      <c r="A236" s="824" t="s">
        <v>3756</v>
      </c>
      <c r="B236" s="808" t="b">
        <v>1</v>
      </c>
      <c r="C236" s="813" t="s">
        <v>232</v>
      </c>
      <c r="D236" s="814" t="s">
        <v>3752</v>
      </c>
      <c r="E236" s="820">
        <v>5</v>
      </c>
      <c r="F236" s="820">
        <v>1.3</v>
      </c>
      <c r="G236" s="820">
        <v>155</v>
      </c>
      <c r="H236" s="852">
        <v>50</v>
      </c>
      <c r="I236" s="820">
        <v>160006006</v>
      </c>
      <c r="J236" s="820">
        <v>7</v>
      </c>
      <c r="L236" s="854">
        <f t="shared" si="10"/>
        <v>14</v>
      </c>
      <c r="M236" s="854">
        <f t="shared" si="11"/>
        <v>2</v>
      </c>
    </row>
    <row r="237" spans="1:14" ht="16.5" customHeight="1">
      <c r="A237" s="824" t="s">
        <v>3756</v>
      </c>
      <c r="B237" s="808" t="b">
        <v>1</v>
      </c>
      <c r="C237" s="813" t="s">
        <v>232</v>
      </c>
      <c r="D237" s="814" t="s">
        <v>3752</v>
      </c>
      <c r="E237" s="820">
        <v>6</v>
      </c>
      <c r="F237" s="820">
        <v>1.3</v>
      </c>
      <c r="G237" s="820">
        <v>160</v>
      </c>
      <c r="H237" s="853">
        <v>23</v>
      </c>
      <c r="I237" s="817">
        <v>160006006</v>
      </c>
      <c r="J237" s="917">
        <v>7</v>
      </c>
      <c r="L237" s="854">
        <f t="shared" si="10"/>
        <v>30.434782608695649</v>
      </c>
      <c r="M237" s="854">
        <f t="shared" si="11"/>
        <v>4.3478260869565215</v>
      </c>
    </row>
    <row r="238" spans="1:14" ht="16.5" customHeight="1">
      <c r="A238" s="824" t="s">
        <v>3756</v>
      </c>
      <c r="B238" s="808" t="b">
        <v>1</v>
      </c>
      <c r="C238" s="813" t="s">
        <v>232</v>
      </c>
      <c r="D238" s="814" t="s">
        <v>3752</v>
      </c>
      <c r="E238" s="820">
        <v>7</v>
      </c>
      <c r="F238" s="820">
        <v>1.3</v>
      </c>
      <c r="G238" s="820">
        <v>165</v>
      </c>
      <c r="H238" s="853">
        <v>11</v>
      </c>
      <c r="I238" s="817">
        <v>160006006</v>
      </c>
      <c r="J238" s="917">
        <v>7</v>
      </c>
      <c r="L238" s="854">
        <f t="shared" si="10"/>
        <v>63.63636363636364</v>
      </c>
      <c r="M238" s="854">
        <f t="shared" si="11"/>
        <v>9.0909090909090917</v>
      </c>
    </row>
    <row r="239" spans="1:14" ht="16.5" customHeight="1">
      <c r="A239" s="824" t="s">
        <v>3756</v>
      </c>
      <c r="B239" s="808" t="b">
        <v>1</v>
      </c>
      <c r="C239" s="813" t="s">
        <v>232</v>
      </c>
      <c r="D239" s="814" t="s">
        <v>3752</v>
      </c>
      <c r="E239" s="820">
        <v>8</v>
      </c>
      <c r="F239" s="820">
        <v>1.3</v>
      </c>
      <c r="G239" s="820">
        <v>170</v>
      </c>
      <c r="H239" s="853">
        <v>9</v>
      </c>
      <c r="I239" s="817">
        <v>160006006</v>
      </c>
      <c r="J239" s="917">
        <v>7</v>
      </c>
      <c r="L239" s="854">
        <f t="shared" si="10"/>
        <v>77.777777777777771</v>
      </c>
      <c r="M239" s="854">
        <f t="shared" si="11"/>
        <v>11.111111111111111</v>
      </c>
    </row>
    <row r="240" spans="1:14" ht="16.5" customHeight="1">
      <c r="A240" s="824" t="s">
        <v>3756</v>
      </c>
      <c r="B240" s="808" t="b">
        <v>1</v>
      </c>
      <c r="C240" s="813" t="s">
        <v>232</v>
      </c>
      <c r="D240" s="814" t="s">
        <v>3752</v>
      </c>
      <c r="E240" s="820">
        <v>9</v>
      </c>
      <c r="F240" s="820">
        <v>1.3</v>
      </c>
      <c r="G240" s="820">
        <v>175</v>
      </c>
      <c r="H240" s="853">
        <v>7</v>
      </c>
      <c r="I240" s="817">
        <v>160006006</v>
      </c>
      <c r="J240" s="917">
        <v>7</v>
      </c>
      <c r="L240" s="854">
        <f t="shared" si="10"/>
        <v>100</v>
      </c>
      <c r="M240" s="854">
        <f t="shared" si="11"/>
        <v>14.285714285714286</v>
      </c>
    </row>
    <row r="241" spans="1:14" ht="16.5" customHeight="1">
      <c r="A241" s="824" t="s">
        <v>3756</v>
      </c>
      <c r="B241" s="808" t="b">
        <v>1</v>
      </c>
      <c r="C241" s="813" t="s">
        <v>232</v>
      </c>
      <c r="D241" s="814" t="s">
        <v>3752</v>
      </c>
      <c r="E241" s="820">
        <v>10</v>
      </c>
      <c r="F241" s="820">
        <v>1.3</v>
      </c>
      <c r="G241" s="820">
        <v>180</v>
      </c>
      <c r="H241" s="853">
        <v>2</v>
      </c>
      <c r="I241" s="817">
        <v>160006006</v>
      </c>
      <c r="J241" s="917">
        <v>24</v>
      </c>
      <c r="L241" s="854">
        <f t="shared" si="10"/>
        <v>1200</v>
      </c>
      <c r="M241" s="854">
        <f t="shared" si="11"/>
        <v>50</v>
      </c>
      <c r="N241" s="854">
        <f>SUM(L232:L241)</f>
        <v>1498.9917811656942</v>
      </c>
    </row>
    <row r="242" spans="1:14" ht="16.5" customHeight="1">
      <c r="A242" s="825" t="s">
        <v>3757</v>
      </c>
      <c r="B242" s="808" t="b">
        <v>1</v>
      </c>
      <c r="C242" s="809" t="s">
        <v>3758</v>
      </c>
      <c r="D242" s="810" t="s">
        <v>228</v>
      </c>
      <c r="E242" s="819">
        <v>1</v>
      </c>
      <c r="F242" s="819">
        <v>1.5</v>
      </c>
      <c r="G242" s="819">
        <v>151</v>
      </c>
      <c r="H242" s="851">
        <v>100</v>
      </c>
      <c r="I242" s="819">
        <v>160006007</v>
      </c>
      <c r="J242" s="922">
        <v>1</v>
      </c>
      <c r="L242" s="854">
        <f t="shared" si="10"/>
        <v>1</v>
      </c>
      <c r="M242" s="854">
        <f t="shared" si="11"/>
        <v>1</v>
      </c>
    </row>
    <row r="243" spans="1:14" ht="16.5" customHeight="1">
      <c r="A243" s="825" t="s">
        <v>3757</v>
      </c>
      <c r="B243" s="808" t="b">
        <v>1</v>
      </c>
      <c r="C243" s="809" t="s">
        <v>3758</v>
      </c>
      <c r="D243" s="810" t="s">
        <v>228</v>
      </c>
      <c r="E243" s="819">
        <v>2</v>
      </c>
      <c r="F243" s="819">
        <v>1.5</v>
      </c>
      <c r="G243" s="819">
        <v>152</v>
      </c>
      <c r="H243" s="851">
        <v>100</v>
      </c>
      <c r="I243" s="819">
        <v>160006007</v>
      </c>
      <c r="J243" s="819">
        <v>2</v>
      </c>
      <c r="L243" s="854">
        <f t="shared" si="10"/>
        <v>2</v>
      </c>
      <c r="M243" s="854">
        <f t="shared" si="11"/>
        <v>1</v>
      </c>
    </row>
    <row r="244" spans="1:14" ht="16.5" customHeight="1">
      <c r="A244" s="825" t="s">
        <v>3757</v>
      </c>
      <c r="B244" s="808" t="b">
        <v>1</v>
      </c>
      <c r="C244" s="809" t="s">
        <v>3758</v>
      </c>
      <c r="D244" s="810" t="s">
        <v>228</v>
      </c>
      <c r="E244" s="819">
        <v>3</v>
      </c>
      <c r="F244" s="819">
        <v>1.5</v>
      </c>
      <c r="G244" s="819">
        <v>153</v>
      </c>
      <c r="H244" s="851">
        <v>100</v>
      </c>
      <c r="I244" s="819">
        <v>160006007</v>
      </c>
      <c r="J244" s="819">
        <v>2</v>
      </c>
      <c r="L244" s="854">
        <f t="shared" si="10"/>
        <v>2</v>
      </c>
      <c r="M244" s="854">
        <f t="shared" si="11"/>
        <v>1</v>
      </c>
    </row>
    <row r="245" spans="1:14" ht="16.5" customHeight="1">
      <c r="A245" s="825" t="s">
        <v>3757</v>
      </c>
      <c r="B245" s="808" t="b">
        <v>1</v>
      </c>
      <c r="C245" s="809" t="s">
        <v>3758</v>
      </c>
      <c r="D245" s="810" t="s">
        <v>228</v>
      </c>
      <c r="E245" s="819">
        <v>4</v>
      </c>
      <c r="F245" s="819">
        <v>1.5</v>
      </c>
      <c r="G245" s="819">
        <v>154</v>
      </c>
      <c r="H245" s="848">
        <v>95</v>
      </c>
      <c r="I245" s="819">
        <v>160006007</v>
      </c>
      <c r="J245" s="819">
        <v>2</v>
      </c>
      <c r="L245" s="854">
        <f t="shared" si="10"/>
        <v>2.1052631578947367</v>
      </c>
      <c r="M245" s="854">
        <f t="shared" si="11"/>
        <v>1.0526315789473684</v>
      </c>
    </row>
    <row r="246" spans="1:14" ht="16.5" customHeight="1">
      <c r="A246" s="825" t="s">
        <v>3757</v>
      </c>
      <c r="B246" s="808" t="b">
        <v>1</v>
      </c>
      <c r="C246" s="809" t="s">
        <v>3758</v>
      </c>
      <c r="D246" s="810" t="s">
        <v>228</v>
      </c>
      <c r="E246" s="819">
        <v>5</v>
      </c>
      <c r="F246" s="819">
        <v>1.5</v>
      </c>
      <c r="G246" s="819">
        <v>155</v>
      </c>
      <c r="H246" s="848">
        <v>85</v>
      </c>
      <c r="I246" s="819">
        <v>160006007</v>
      </c>
      <c r="J246" s="819">
        <v>2</v>
      </c>
      <c r="L246" s="854">
        <f t="shared" si="10"/>
        <v>2.3529411764705883</v>
      </c>
      <c r="M246" s="854">
        <f t="shared" si="11"/>
        <v>1.1764705882352942</v>
      </c>
    </row>
    <row r="247" spans="1:14" ht="16.5" customHeight="1">
      <c r="A247" s="825" t="s">
        <v>3757</v>
      </c>
      <c r="B247" s="808" t="b">
        <v>1</v>
      </c>
      <c r="C247" s="809" t="s">
        <v>3758</v>
      </c>
      <c r="D247" s="810" t="s">
        <v>228</v>
      </c>
      <c r="E247" s="819">
        <v>6</v>
      </c>
      <c r="F247" s="819">
        <v>1.5</v>
      </c>
      <c r="G247" s="819">
        <v>156</v>
      </c>
      <c r="H247" s="848">
        <v>75</v>
      </c>
      <c r="I247" s="812">
        <v>160006007</v>
      </c>
      <c r="J247" s="819">
        <v>2</v>
      </c>
      <c r="L247" s="854">
        <f t="shared" si="10"/>
        <v>2.6666666666666665</v>
      </c>
      <c r="M247" s="854">
        <f t="shared" si="11"/>
        <v>1.3333333333333333</v>
      </c>
    </row>
    <row r="248" spans="1:14" ht="16.5" customHeight="1">
      <c r="A248" s="825" t="s">
        <v>3757</v>
      </c>
      <c r="B248" s="808" t="b">
        <v>1</v>
      </c>
      <c r="C248" s="809" t="s">
        <v>3758</v>
      </c>
      <c r="D248" s="810" t="s">
        <v>228</v>
      </c>
      <c r="E248" s="819">
        <v>7</v>
      </c>
      <c r="F248" s="819">
        <v>1.5</v>
      </c>
      <c r="G248" s="819">
        <v>157</v>
      </c>
      <c r="H248" s="848">
        <v>60</v>
      </c>
      <c r="I248" s="812">
        <v>160006007</v>
      </c>
      <c r="J248" s="819">
        <v>2</v>
      </c>
      <c r="L248" s="854">
        <f t="shared" si="10"/>
        <v>3.3333333333333335</v>
      </c>
      <c r="M248" s="854">
        <f t="shared" si="11"/>
        <v>1.6666666666666667</v>
      </c>
    </row>
    <row r="249" spans="1:14" ht="16.5" customHeight="1">
      <c r="A249" s="825" t="s">
        <v>3757</v>
      </c>
      <c r="B249" s="808" t="b">
        <v>1</v>
      </c>
      <c r="C249" s="809" t="s">
        <v>3758</v>
      </c>
      <c r="D249" s="810" t="s">
        <v>228</v>
      </c>
      <c r="E249" s="819">
        <v>8</v>
      </c>
      <c r="F249" s="819">
        <v>1.5</v>
      </c>
      <c r="G249" s="819">
        <v>158</v>
      </c>
      <c r="H249" s="848">
        <v>45</v>
      </c>
      <c r="I249" s="812">
        <v>160006007</v>
      </c>
      <c r="J249" s="819">
        <v>2</v>
      </c>
      <c r="L249" s="854">
        <f t="shared" si="10"/>
        <v>4.4444444444444446</v>
      </c>
      <c r="M249" s="854">
        <f t="shared" si="11"/>
        <v>2.2222222222222223</v>
      </c>
    </row>
    <row r="250" spans="1:14" ht="16.5" customHeight="1">
      <c r="A250" s="825" t="s">
        <v>3757</v>
      </c>
      <c r="B250" s="808" t="b">
        <v>1</v>
      </c>
      <c r="C250" s="809" t="s">
        <v>3758</v>
      </c>
      <c r="D250" s="810" t="s">
        <v>228</v>
      </c>
      <c r="E250" s="819">
        <v>9</v>
      </c>
      <c r="F250" s="819">
        <v>1.5</v>
      </c>
      <c r="G250" s="819">
        <v>159</v>
      </c>
      <c r="H250" s="848">
        <v>30</v>
      </c>
      <c r="I250" s="812">
        <v>160006007</v>
      </c>
      <c r="J250" s="819">
        <v>2</v>
      </c>
      <c r="L250" s="854">
        <f t="shared" si="10"/>
        <v>6.666666666666667</v>
      </c>
      <c r="M250" s="854">
        <f t="shared" si="11"/>
        <v>3.3333333333333335</v>
      </c>
    </row>
    <row r="251" spans="1:14" ht="16.5" customHeight="1">
      <c r="A251" s="825" t="s">
        <v>3757</v>
      </c>
      <c r="B251" s="808" t="b">
        <v>1</v>
      </c>
      <c r="C251" s="809" t="s">
        <v>3758</v>
      </c>
      <c r="D251" s="810" t="s">
        <v>228</v>
      </c>
      <c r="E251" s="819">
        <v>10</v>
      </c>
      <c r="F251" s="819">
        <v>1.5</v>
      </c>
      <c r="G251" s="819">
        <v>160</v>
      </c>
      <c r="H251" s="848">
        <v>15</v>
      </c>
      <c r="I251" s="812">
        <v>160006007</v>
      </c>
      <c r="J251" s="819">
        <v>3</v>
      </c>
      <c r="K251" s="920">
        <f>AVERAGE(J242:J251)</f>
        <v>2</v>
      </c>
      <c r="L251" s="854">
        <f t="shared" si="10"/>
        <v>20</v>
      </c>
      <c r="M251" s="854">
        <f t="shared" si="11"/>
        <v>6.666666666666667</v>
      </c>
      <c r="N251" s="854">
        <f>SUM(L242:L251)</f>
        <v>46.569315445476434</v>
      </c>
    </row>
    <row r="252" spans="1:14" ht="16.5" customHeight="1">
      <c r="A252" s="825" t="s">
        <v>3759</v>
      </c>
      <c r="B252" s="808" t="b">
        <v>1</v>
      </c>
      <c r="C252" s="813" t="s">
        <v>3758</v>
      </c>
      <c r="D252" s="814" t="s">
        <v>3748</v>
      </c>
      <c r="E252" s="820">
        <v>1</v>
      </c>
      <c r="F252" s="820">
        <v>1.5</v>
      </c>
      <c r="G252" s="820">
        <v>152</v>
      </c>
      <c r="H252" s="852">
        <v>100</v>
      </c>
      <c r="I252" s="820">
        <v>160006007</v>
      </c>
      <c r="J252" s="922">
        <v>1</v>
      </c>
      <c r="L252" s="854">
        <f t="shared" si="10"/>
        <v>1</v>
      </c>
      <c r="M252" s="854">
        <f t="shared" si="11"/>
        <v>1</v>
      </c>
    </row>
    <row r="253" spans="1:14" ht="16.5" customHeight="1">
      <c r="A253" s="825" t="s">
        <v>3759</v>
      </c>
      <c r="B253" s="808" t="b">
        <v>1</v>
      </c>
      <c r="C253" s="813" t="s">
        <v>3758</v>
      </c>
      <c r="D253" s="814" t="s">
        <v>3748</v>
      </c>
      <c r="E253" s="820">
        <v>2</v>
      </c>
      <c r="F253" s="820">
        <v>1.5</v>
      </c>
      <c r="G253" s="820">
        <v>154</v>
      </c>
      <c r="H253" s="852">
        <v>100</v>
      </c>
      <c r="I253" s="820">
        <v>160006007</v>
      </c>
      <c r="J253" s="922">
        <v>2</v>
      </c>
      <c r="L253" s="854">
        <f t="shared" si="10"/>
        <v>2</v>
      </c>
      <c r="M253" s="854">
        <f t="shared" si="11"/>
        <v>1</v>
      </c>
    </row>
    <row r="254" spans="1:14" ht="16.5" customHeight="1">
      <c r="A254" s="825" t="s">
        <v>3759</v>
      </c>
      <c r="B254" s="808" t="b">
        <v>1</v>
      </c>
      <c r="C254" s="813" t="s">
        <v>3758</v>
      </c>
      <c r="D254" s="814" t="s">
        <v>3748</v>
      </c>
      <c r="E254" s="820">
        <v>3</v>
      </c>
      <c r="F254" s="820">
        <v>1.5</v>
      </c>
      <c r="G254" s="820">
        <v>156</v>
      </c>
      <c r="H254" s="852">
        <v>100</v>
      </c>
      <c r="I254" s="820">
        <v>160006007</v>
      </c>
      <c r="J254" s="820">
        <v>3</v>
      </c>
      <c r="L254" s="854">
        <f t="shared" si="10"/>
        <v>3</v>
      </c>
      <c r="M254" s="854">
        <f t="shared" si="11"/>
        <v>1</v>
      </c>
    </row>
    <row r="255" spans="1:14" ht="16.5" customHeight="1">
      <c r="A255" s="825" t="s">
        <v>3759</v>
      </c>
      <c r="B255" s="808" t="b">
        <v>1</v>
      </c>
      <c r="C255" s="813" t="s">
        <v>3758</v>
      </c>
      <c r="D255" s="814" t="s">
        <v>3748</v>
      </c>
      <c r="E255" s="820">
        <v>4</v>
      </c>
      <c r="F255" s="820">
        <v>1.5</v>
      </c>
      <c r="G255" s="820">
        <v>158</v>
      </c>
      <c r="H255" s="852">
        <v>95</v>
      </c>
      <c r="I255" s="820">
        <v>160006007</v>
      </c>
      <c r="J255" s="820">
        <v>3</v>
      </c>
      <c r="L255" s="854">
        <f t="shared" si="10"/>
        <v>3.1578947368421053</v>
      </c>
      <c r="M255" s="854">
        <f t="shared" si="11"/>
        <v>1.0526315789473684</v>
      </c>
    </row>
    <row r="256" spans="1:14" ht="16.5" customHeight="1">
      <c r="A256" s="825" t="s">
        <v>3759</v>
      </c>
      <c r="B256" s="808" t="b">
        <v>1</v>
      </c>
      <c r="C256" s="813" t="s">
        <v>3758</v>
      </c>
      <c r="D256" s="814" t="s">
        <v>3748</v>
      </c>
      <c r="E256" s="820">
        <v>5</v>
      </c>
      <c r="F256" s="820">
        <v>1.5</v>
      </c>
      <c r="G256" s="820">
        <v>160</v>
      </c>
      <c r="H256" s="852">
        <v>85</v>
      </c>
      <c r="I256" s="820">
        <v>160006007</v>
      </c>
      <c r="J256" s="820">
        <v>3</v>
      </c>
      <c r="L256" s="854">
        <f t="shared" si="10"/>
        <v>3.5294117647058822</v>
      </c>
      <c r="M256" s="854">
        <f t="shared" si="11"/>
        <v>1.1764705882352942</v>
      </c>
    </row>
    <row r="257" spans="1:14" ht="16.5" customHeight="1">
      <c r="A257" s="825" t="s">
        <v>3759</v>
      </c>
      <c r="B257" s="808" t="b">
        <v>1</v>
      </c>
      <c r="C257" s="813" t="s">
        <v>3758</v>
      </c>
      <c r="D257" s="814" t="s">
        <v>3748</v>
      </c>
      <c r="E257" s="820">
        <v>6</v>
      </c>
      <c r="F257" s="820">
        <v>1.5</v>
      </c>
      <c r="G257" s="820">
        <v>162</v>
      </c>
      <c r="H257" s="850">
        <v>75</v>
      </c>
      <c r="I257" s="816">
        <v>160006007</v>
      </c>
      <c r="J257" s="820">
        <v>3</v>
      </c>
      <c r="L257" s="854">
        <f t="shared" si="10"/>
        <v>4</v>
      </c>
      <c r="M257" s="854">
        <f t="shared" si="11"/>
        <v>1.3333333333333333</v>
      </c>
    </row>
    <row r="258" spans="1:14" ht="16.5" customHeight="1">
      <c r="A258" s="825" t="s">
        <v>3759</v>
      </c>
      <c r="B258" s="808" t="b">
        <v>1</v>
      </c>
      <c r="C258" s="813" t="s">
        <v>3758</v>
      </c>
      <c r="D258" s="814" t="s">
        <v>3748</v>
      </c>
      <c r="E258" s="820">
        <v>7</v>
      </c>
      <c r="F258" s="820">
        <v>1.5</v>
      </c>
      <c r="G258" s="820">
        <v>164</v>
      </c>
      <c r="H258" s="850">
        <v>60</v>
      </c>
      <c r="I258" s="816">
        <v>160006007</v>
      </c>
      <c r="J258" s="820">
        <v>3</v>
      </c>
      <c r="L258" s="854">
        <f t="shared" si="10"/>
        <v>5</v>
      </c>
      <c r="M258" s="854">
        <f t="shared" si="11"/>
        <v>1.6666666666666667</v>
      </c>
    </row>
    <row r="259" spans="1:14" ht="16.5" customHeight="1">
      <c r="A259" s="825" t="s">
        <v>3759</v>
      </c>
      <c r="B259" s="808" t="b">
        <v>1</v>
      </c>
      <c r="C259" s="813" t="s">
        <v>3758</v>
      </c>
      <c r="D259" s="814" t="s">
        <v>3748</v>
      </c>
      <c r="E259" s="820">
        <v>8</v>
      </c>
      <c r="F259" s="820">
        <v>1.5</v>
      </c>
      <c r="G259" s="820">
        <v>166</v>
      </c>
      <c r="H259" s="850">
        <v>45</v>
      </c>
      <c r="I259" s="816">
        <v>160006007</v>
      </c>
      <c r="J259" s="820">
        <v>3</v>
      </c>
      <c r="L259" s="854">
        <f t="shared" si="10"/>
        <v>6.666666666666667</v>
      </c>
      <c r="M259" s="854">
        <f t="shared" si="11"/>
        <v>2.2222222222222223</v>
      </c>
    </row>
    <row r="260" spans="1:14" ht="16.5" customHeight="1">
      <c r="A260" s="825" t="s">
        <v>3759</v>
      </c>
      <c r="B260" s="808" t="b">
        <v>1</v>
      </c>
      <c r="C260" s="813" t="s">
        <v>3758</v>
      </c>
      <c r="D260" s="814" t="s">
        <v>3748</v>
      </c>
      <c r="E260" s="820">
        <v>9</v>
      </c>
      <c r="F260" s="820">
        <v>1.5</v>
      </c>
      <c r="G260" s="820">
        <v>168</v>
      </c>
      <c r="H260" s="850">
        <v>30</v>
      </c>
      <c r="I260" s="816">
        <v>160006007</v>
      </c>
      <c r="J260" s="820">
        <v>3</v>
      </c>
      <c r="L260" s="854">
        <f t="shared" si="10"/>
        <v>10</v>
      </c>
      <c r="M260" s="854">
        <f t="shared" si="11"/>
        <v>3.3333333333333335</v>
      </c>
    </row>
    <row r="261" spans="1:14" ht="16.5" customHeight="1">
      <c r="A261" s="825" t="s">
        <v>3759</v>
      </c>
      <c r="B261" s="808" t="b">
        <v>1</v>
      </c>
      <c r="C261" s="813" t="s">
        <v>3758</v>
      </c>
      <c r="D261" s="814" t="s">
        <v>3748</v>
      </c>
      <c r="E261" s="820">
        <v>10</v>
      </c>
      <c r="F261" s="820">
        <v>1.5</v>
      </c>
      <c r="G261" s="820">
        <v>170</v>
      </c>
      <c r="H261" s="850">
        <v>15</v>
      </c>
      <c r="I261" s="816">
        <v>160006007</v>
      </c>
      <c r="J261" s="820">
        <v>6</v>
      </c>
      <c r="K261" s="920">
        <f>AVERAGE(J252:J261)</f>
        <v>3</v>
      </c>
      <c r="L261" s="854">
        <f t="shared" si="10"/>
        <v>40</v>
      </c>
      <c r="M261" s="854">
        <f t="shared" si="11"/>
        <v>6.666666666666667</v>
      </c>
      <c r="N261" s="854">
        <f>SUM(L252:L261)</f>
        <v>78.353973168214651</v>
      </c>
    </row>
    <row r="262" spans="1:14" ht="16.5" customHeight="1">
      <c r="A262" s="825" t="s">
        <v>3760</v>
      </c>
      <c r="B262" s="808" t="b">
        <v>1</v>
      </c>
      <c r="C262" s="809" t="s">
        <v>3758</v>
      </c>
      <c r="D262" s="810" t="s">
        <v>3750</v>
      </c>
      <c r="E262" s="819">
        <v>1</v>
      </c>
      <c r="F262" s="819">
        <v>1.5</v>
      </c>
      <c r="G262" s="819">
        <v>153</v>
      </c>
      <c r="H262" s="851">
        <v>100</v>
      </c>
      <c r="I262" s="819">
        <v>160006007</v>
      </c>
      <c r="J262" s="922">
        <v>1</v>
      </c>
      <c r="L262" s="854">
        <f t="shared" si="10"/>
        <v>1</v>
      </c>
      <c r="M262" s="854">
        <f t="shared" si="11"/>
        <v>1</v>
      </c>
    </row>
    <row r="263" spans="1:14" ht="16.5" customHeight="1">
      <c r="A263" s="825" t="s">
        <v>3760</v>
      </c>
      <c r="B263" s="808" t="b">
        <v>1</v>
      </c>
      <c r="C263" s="809" t="s">
        <v>3758</v>
      </c>
      <c r="D263" s="810" t="s">
        <v>3750</v>
      </c>
      <c r="E263" s="819">
        <v>2</v>
      </c>
      <c r="F263" s="819">
        <v>1.5</v>
      </c>
      <c r="G263" s="819">
        <v>156</v>
      </c>
      <c r="H263" s="851">
        <v>100</v>
      </c>
      <c r="I263" s="819">
        <v>160006007</v>
      </c>
      <c r="J263" s="922">
        <v>2</v>
      </c>
      <c r="L263" s="854">
        <f t="shared" si="10"/>
        <v>2</v>
      </c>
      <c r="M263" s="854">
        <f t="shared" si="11"/>
        <v>1</v>
      </c>
    </row>
    <row r="264" spans="1:14" ht="16.5" customHeight="1">
      <c r="A264" s="825" t="s">
        <v>3760</v>
      </c>
      <c r="B264" s="808" t="b">
        <v>1</v>
      </c>
      <c r="C264" s="809" t="s">
        <v>3758</v>
      </c>
      <c r="D264" s="810" t="s">
        <v>3750</v>
      </c>
      <c r="E264" s="819">
        <v>3</v>
      </c>
      <c r="F264" s="819">
        <v>1.5</v>
      </c>
      <c r="G264" s="819">
        <v>159</v>
      </c>
      <c r="H264" s="851">
        <v>100</v>
      </c>
      <c r="I264" s="819">
        <v>160006007</v>
      </c>
      <c r="J264" s="922">
        <v>3</v>
      </c>
      <c r="L264" s="854">
        <f t="shared" si="10"/>
        <v>3</v>
      </c>
      <c r="M264" s="854">
        <f t="shared" si="11"/>
        <v>1</v>
      </c>
    </row>
    <row r="265" spans="1:14" ht="16.5" customHeight="1">
      <c r="A265" s="825" t="s">
        <v>3760</v>
      </c>
      <c r="B265" s="808" t="b">
        <v>1</v>
      </c>
      <c r="C265" s="809" t="s">
        <v>3758</v>
      </c>
      <c r="D265" s="810" t="s">
        <v>3750</v>
      </c>
      <c r="E265" s="819">
        <v>4</v>
      </c>
      <c r="F265" s="819">
        <v>1.5</v>
      </c>
      <c r="G265" s="819">
        <v>162</v>
      </c>
      <c r="H265" s="851">
        <v>95</v>
      </c>
      <c r="I265" s="819">
        <v>160006007</v>
      </c>
      <c r="J265" s="819">
        <v>4</v>
      </c>
      <c r="L265" s="854">
        <f t="shared" si="10"/>
        <v>4.2105263157894735</v>
      </c>
      <c r="M265" s="854">
        <f t="shared" si="11"/>
        <v>1.0526315789473684</v>
      </c>
    </row>
    <row r="266" spans="1:14" ht="16.5" customHeight="1">
      <c r="A266" s="825" t="s">
        <v>3760</v>
      </c>
      <c r="B266" s="808" t="b">
        <v>1</v>
      </c>
      <c r="C266" s="809" t="s">
        <v>3758</v>
      </c>
      <c r="D266" s="810" t="s">
        <v>3750</v>
      </c>
      <c r="E266" s="819">
        <v>5</v>
      </c>
      <c r="F266" s="819">
        <v>1.5</v>
      </c>
      <c r="G266" s="819">
        <v>165</v>
      </c>
      <c r="H266" s="851">
        <v>85</v>
      </c>
      <c r="I266" s="819">
        <v>160006007</v>
      </c>
      <c r="J266" s="819">
        <v>4</v>
      </c>
      <c r="L266" s="854">
        <f t="shared" si="10"/>
        <v>4.7058823529411766</v>
      </c>
      <c r="M266" s="854">
        <f t="shared" si="11"/>
        <v>1.1764705882352942</v>
      </c>
    </row>
    <row r="267" spans="1:14" ht="16.5" customHeight="1">
      <c r="A267" s="825" t="s">
        <v>3760</v>
      </c>
      <c r="B267" s="808" t="b">
        <v>1</v>
      </c>
      <c r="C267" s="809" t="s">
        <v>3758</v>
      </c>
      <c r="D267" s="810" t="s">
        <v>3750</v>
      </c>
      <c r="E267" s="819">
        <v>6</v>
      </c>
      <c r="F267" s="819">
        <v>1.5</v>
      </c>
      <c r="G267" s="819">
        <v>168</v>
      </c>
      <c r="H267" s="848">
        <v>75</v>
      </c>
      <c r="I267" s="812">
        <v>160006007</v>
      </c>
      <c r="J267" s="819">
        <v>4</v>
      </c>
      <c r="L267" s="854">
        <f t="shared" si="10"/>
        <v>5.333333333333333</v>
      </c>
      <c r="M267" s="854">
        <f t="shared" si="11"/>
        <v>1.3333333333333333</v>
      </c>
    </row>
    <row r="268" spans="1:14" ht="16.5" customHeight="1">
      <c r="A268" s="825" t="s">
        <v>3760</v>
      </c>
      <c r="B268" s="808" t="b">
        <v>1</v>
      </c>
      <c r="C268" s="809" t="s">
        <v>3758</v>
      </c>
      <c r="D268" s="810" t="s">
        <v>3750</v>
      </c>
      <c r="E268" s="819">
        <v>7</v>
      </c>
      <c r="F268" s="819">
        <v>1.5</v>
      </c>
      <c r="G268" s="819">
        <v>171</v>
      </c>
      <c r="H268" s="848">
        <v>60</v>
      </c>
      <c r="I268" s="812">
        <v>160006007</v>
      </c>
      <c r="J268" s="819">
        <v>4</v>
      </c>
      <c r="L268" s="854">
        <f t="shared" ref="L268:L321" si="12">J268*M268</f>
        <v>6.666666666666667</v>
      </c>
      <c r="M268" s="854">
        <f t="shared" ref="M268:M321" si="13">100/H268</f>
        <v>1.6666666666666667</v>
      </c>
    </row>
    <row r="269" spans="1:14" ht="16.5" customHeight="1">
      <c r="A269" s="825" t="s">
        <v>3760</v>
      </c>
      <c r="B269" s="808" t="b">
        <v>1</v>
      </c>
      <c r="C269" s="809" t="s">
        <v>3758</v>
      </c>
      <c r="D269" s="810" t="s">
        <v>3750</v>
      </c>
      <c r="E269" s="819">
        <v>8</v>
      </c>
      <c r="F269" s="819">
        <v>1.5</v>
      </c>
      <c r="G269" s="819">
        <v>174</v>
      </c>
      <c r="H269" s="848">
        <v>45</v>
      </c>
      <c r="I269" s="812">
        <v>160006007</v>
      </c>
      <c r="J269" s="819">
        <v>4</v>
      </c>
      <c r="L269" s="854">
        <f t="shared" si="12"/>
        <v>8.8888888888888893</v>
      </c>
      <c r="M269" s="854">
        <f t="shared" si="13"/>
        <v>2.2222222222222223</v>
      </c>
    </row>
    <row r="270" spans="1:14" ht="16.5" customHeight="1">
      <c r="A270" s="825" t="s">
        <v>3760</v>
      </c>
      <c r="B270" s="808" t="b">
        <v>1</v>
      </c>
      <c r="C270" s="809" t="s">
        <v>3758</v>
      </c>
      <c r="D270" s="810" t="s">
        <v>3750</v>
      </c>
      <c r="E270" s="819">
        <v>9</v>
      </c>
      <c r="F270" s="819">
        <v>1.5</v>
      </c>
      <c r="G270" s="819">
        <v>177</v>
      </c>
      <c r="H270" s="848">
        <v>30</v>
      </c>
      <c r="I270" s="812">
        <v>160006007</v>
      </c>
      <c r="J270" s="819">
        <v>4</v>
      </c>
      <c r="L270" s="854">
        <f t="shared" si="12"/>
        <v>13.333333333333334</v>
      </c>
      <c r="M270" s="854">
        <f t="shared" si="13"/>
        <v>3.3333333333333335</v>
      </c>
    </row>
    <row r="271" spans="1:14" ht="16.5" customHeight="1">
      <c r="A271" s="825" t="s">
        <v>3760</v>
      </c>
      <c r="B271" s="808" t="b">
        <v>1</v>
      </c>
      <c r="C271" s="809" t="s">
        <v>3758</v>
      </c>
      <c r="D271" s="810" t="s">
        <v>3750</v>
      </c>
      <c r="E271" s="819">
        <v>10</v>
      </c>
      <c r="F271" s="819">
        <v>1.5</v>
      </c>
      <c r="G271" s="819">
        <v>180</v>
      </c>
      <c r="H271" s="848">
        <v>15</v>
      </c>
      <c r="I271" s="812">
        <v>160006007</v>
      </c>
      <c r="J271" s="819">
        <v>10</v>
      </c>
      <c r="K271" s="920">
        <f>AVERAGE(J262:J271)</f>
        <v>4</v>
      </c>
      <c r="L271" s="854">
        <f t="shared" si="12"/>
        <v>66.666666666666671</v>
      </c>
      <c r="M271" s="854">
        <f t="shared" si="13"/>
        <v>6.666666666666667</v>
      </c>
      <c r="N271" s="854">
        <f>SUM(L262:L271)</f>
        <v>115.80529755761955</v>
      </c>
    </row>
    <row r="272" spans="1:14" ht="16.5" customHeight="1">
      <c r="A272" s="825" t="s">
        <v>3761</v>
      </c>
      <c r="B272" s="808" t="b">
        <v>1</v>
      </c>
      <c r="C272" s="813" t="s">
        <v>3758</v>
      </c>
      <c r="D272" s="814" t="s">
        <v>3752</v>
      </c>
      <c r="E272" s="820">
        <v>1</v>
      </c>
      <c r="F272" s="820">
        <v>1.5</v>
      </c>
      <c r="G272" s="820">
        <v>154</v>
      </c>
      <c r="H272" s="852">
        <v>100</v>
      </c>
      <c r="I272" s="820">
        <v>160006007</v>
      </c>
      <c r="J272" s="916">
        <v>1</v>
      </c>
      <c r="L272" s="854">
        <f t="shared" si="12"/>
        <v>1</v>
      </c>
      <c r="M272" s="854">
        <f t="shared" si="13"/>
        <v>1</v>
      </c>
    </row>
    <row r="273" spans="1:14" ht="16.5" customHeight="1">
      <c r="A273" s="825" t="s">
        <v>3761</v>
      </c>
      <c r="B273" s="808" t="b">
        <v>1</v>
      </c>
      <c r="C273" s="813" t="s">
        <v>3758</v>
      </c>
      <c r="D273" s="814" t="s">
        <v>3752</v>
      </c>
      <c r="E273" s="820">
        <v>2</v>
      </c>
      <c r="F273" s="820">
        <v>1.5</v>
      </c>
      <c r="G273" s="820">
        <v>158</v>
      </c>
      <c r="H273" s="852">
        <v>100</v>
      </c>
      <c r="I273" s="820">
        <v>160006007</v>
      </c>
      <c r="J273" s="916">
        <v>2</v>
      </c>
      <c r="L273" s="854">
        <f t="shared" si="12"/>
        <v>2</v>
      </c>
      <c r="M273" s="854">
        <f t="shared" si="13"/>
        <v>1</v>
      </c>
    </row>
    <row r="274" spans="1:14" ht="16.5" customHeight="1">
      <c r="A274" s="825" t="s">
        <v>3761</v>
      </c>
      <c r="B274" s="808" t="b">
        <v>1</v>
      </c>
      <c r="C274" s="813" t="s">
        <v>3758</v>
      </c>
      <c r="D274" s="814" t="s">
        <v>3752</v>
      </c>
      <c r="E274" s="820">
        <v>3</v>
      </c>
      <c r="F274" s="820">
        <v>1.5</v>
      </c>
      <c r="G274" s="820">
        <v>162</v>
      </c>
      <c r="H274" s="852">
        <v>100</v>
      </c>
      <c r="I274" s="820">
        <v>160006007</v>
      </c>
      <c r="J274" s="916">
        <v>3</v>
      </c>
      <c r="L274" s="854">
        <f t="shared" si="12"/>
        <v>3</v>
      </c>
      <c r="M274" s="854">
        <f t="shared" si="13"/>
        <v>1</v>
      </c>
    </row>
    <row r="275" spans="1:14" ht="16.5" customHeight="1">
      <c r="A275" s="825" t="s">
        <v>3761</v>
      </c>
      <c r="B275" s="808" t="b">
        <v>1</v>
      </c>
      <c r="C275" s="813" t="s">
        <v>3758</v>
      </c>
      <c r="D275" s="814" t="s">
        <v>3752</v>
      </c>
      <c r="E275" s="820">
        <v>4</v>
      </c>
      <c r="F275" s="820">
        <v>1.5</v>
      </c>
      <c r="G275" s="820">
        <v>166</v>
      </c>
      <c r="H275" s="850">
        <v>70</v>
      </c>
      <c r="I275" s="820">
        <v>160006007</v>
      </c>
      <c r="J275" s="916">
        <v>4</v>
      </c>
      <c r="L275" s="854">
        <f t="shared" si="12"/>
        <v>5.7142857142857144</v>
      </c>
      <c r="M275" s="854">
        <f t="shared" si="13"/>
        <v>1.4285714285714286</v>
      </c>
    </row>
    <row r="276" spans="1:14" ht="16.5" customHeight="1">
      <c r="A276" s="825" t="s">
        <v>3761</v>
      </c>
      <c r="B276" s="808" t="b">
        <v>1</v>
      </c>
      <c r="C276" s="813" t="s">
        <v>3758</v>
      </c>
      <c r="D276" s="814" t="s">
        <v>3752</v>
      </c>
      <c r="E276" s="820">
        <v>5</v>
      </c>
      <c r="F276" s="820">
        <v>1.5</v>
      </c>
      <c r="G276" s="820">
        <v>170</v>
      </c>
      <c r="H276" s="850">
        <v>50</v>
      </c>
      <c r="I276" s="820">
        <v>160006007</v>
      </c>
      <c r="J276" s="820">
        <v>6</v>
      </c>
      <c r="L276" s="854">
        <f t="shared" si="12"/>
        <v>12</v>
      </c>
      <c r="M276" s="854">
        <f t="shared" si="13"/>
        <v>2</v>
      </c>
    </row>
    <row r="277" spans="1:14" ht="16.5" customHeight="1">
      <c r="A277" s="825" t="s">
        <v>3761</v>
      </c>
      <c r="B277" s="808" t="b">
        <v>1</v>
      </c>
      <c r="C277" s="813" t="s">
        <v>3758</v>
      </c>
      <c r="D277" s="814" t="s">
        <v>3752</v>
      </c>
      <c r="E277" s="820">
        <v>6</v>
      </c>
      <c r="F277" s="820">
        <v>1.5</v>
      </c>
      <c r="G277" s="820">
        <v>174</v>
      </c>
      <c r="H277" s="853">
        <v>25</v>
      </c>
      <c r="I277" s="817">
        <v>160006007</v>
      </c>
      <c r="J277" s="917">
        <v>6</v>
      </c>
      <c r="L277" s="854">
        <f t="shared" si="12"/>
        <v>24</v>
      </c>
      <c r="M277" s="854">
        <f t="shared" si="13"/>
        <v>4</v>
      </c>
    </row>
    <row r="278" spans="1:14" ht="16.5" customHeight="1">
      <c r="A278" s="825" t="s">
        <v>3761</v>
      </c>
      <c r="B278" s="808" t="b">
        <v>1</v>
      </c>
      <c r="C278" s="813" t="s">
        <v>3758</v>
      </c>
      <c r="D278" s="814" t="s">
        <v>3752</v>
      </c>
      <c r="E278" s="820">
        <v>7</v>
      </c>
      <c r="F278" s="820">
        <v>1.5</v>
      </c>
      <c r="G278" s="820">
        <v>178</v>
      </c>
      <c r="H278" s="853">
        <v>13</v>
      </c>
      <c r="I278" s="817">
        <v>160006007</v>
      </c>
      <c r="J278" s="917">
        <v>6</v>
      </c>
      <c r="L278" s="854">
        <f t="shared" si="12"/>
        <v>46.153846153846153</v>
      </c>
      <c r="M278" s="854">
        <f t="shared" si="13"/>
        <v>7.6923076923076925</v>
      </c>
    </row>
    <row r="279" spans="1:14" ht="16.5" customHeight="1">
      <c r="A279" s="825" t="s">
        <v>3761</v>
      </c>
      <c r="B279" s="808" t="b">
        <v>1</v>
      </c>
      <c r="C279" s="813" t="s">
        <v>3758</v>
      </c>
      <c r="D279" s="814" t="s">
        <v>3752</v>
      </c>
      <c r="E279" s="820">
        <v>8</v>
      </c>
      <c r="F279" s="820">
        <v>1.5</v>
      </c>
      <c r="G279" s="820">
        <v>182</v>
      </c>
      <c r="H279" s="853">
        <v>9</v>
      </c>
      <c r="I279" s="817">
        <v>160006007</v>
      </c>
      <c r="J279" s="917">
        <v>6</v>
      </c>
      <c r="L279" s="854">
        <f t="shared" si="12"/>
        <v>66.666666666666657</v>
      </c>
      <c r="M279" s="854">
        <f t="shared" si="13"/>
        <v>11.111111111111111</v>
      </c>
    </row>
    <row r="280" spans="1:14" ht="16.5" customHeight="1">
      <c r="A280" s="825" t="s">
        <v>3761</v>
      </c>
      <c r="B280" s="808" t="b">
        <v>1</v>
      </c>
      <c r="C280" s="813" t="s">
        <v>3758</v>
      </c>
      <c r="D280" s="814" t="s">
        <v>3752</v>
      </c>
      <c r="E280" s="820">
        <v>9</v>
      </c>
      <c r="F280" s="820">
        <v>1.5</v>
      </c>
      <c r="G280" s="820">
        <v>186</v>
      </c>
      <c r="H280" s="853">
        <v>7</v>
      </c>
      <c r="I280" s="817">
        <v>160006007</v>
      </c>
      <c r="J280" s="917">
        <v>6</v>
      </c>
      <c r="L280" s="854">
        <f t="shared" si="12"/>
        <v>85.714285714285722</v>
      </c>
      <c r="M280" s="854">
        <f t="shared" si="13"/>
        <v>14.285714285714286</v>
      </c>
    </row>
    <row r="281" spans="1:14" ht="16.5" customHeight="1">
      <c r="A281" s="825" t="s">
        <v>3761</v>
      </c>
      <c r="B281" s="808" t="b">
        <v>1</v>
      </c>
      <c r="C281" s="813" t="s">
        <v>3758</v>
      </c>
      <c r="D281" s="814" t="s">
        <v>3752</v>
      </c>
      <c r="E281" s="820">
        <v>10</v>
      </c>
      <c r="F281" s="820">
        <v>1.5</v>
      </c>
      <c r="G281" s="820">
        <v>190</v>
      </c>
      <c r="H281" s="853">
        <v>3</v>
      </c>
      <c r="I281" s="817">
        <v>160006007</v>
      </c>
      <c r="J281" s="917">
        <v>20</v>
      </c>
      <c r="K281" s="920">
        <f>AVERAGE(J272:J281)</f>
        <v>6</v>
      </c>
      <c r="L281" s="854">
        <f t="shared" si="12"/>
        <v>666.66666666666674</v>
      </c>
      <c r="M281" s="854">
        <f t="shared" si="13"/>
        <v>33.333333333333336</v>
      </c>
      <c r="N281" s="854">
        <f>SUM(L272:L281)</f>
        <v>912.915750915751</v>
      </c>
    </row>
    <row r="282" spans="1:14" ht="16.5" customHeight="1">
      <c r="A282" s="826" t="s">
        <v>3757</v>
      </c>
      <c r="B282" s="808" t="b">
        <v>1</v>
      </c>
      <c r="C282" s="809" t="s">
        <v>3762</v>
      </c>
      <c r="D282" s="810" t="s">
        <v>228</v>
      </c>
      <c r="E282" s="819">
        <v>1</v>
      </c>
      <c r="F282" s="819">
        <v>1.5</v>
      </c>
      <c r="G282" s="819">
        <v>151</v>
      </c>
      <c r="H282" s="851">
        <v>100</v>
      </c>
      <c r="I282" s="819">
        <v>160006008</v>
      </c>
      <c r="J282" s="819">
        <v>1</v>
      </c>
      <c r="L282" s="854">
        <f t="shared" si="12"/>
        <v>1</v>
      </c>
      <c r="M282" s="854">
        <f t="shared" si="13"/>
        <v>1</v>
      </c>
    </row>
    <row r="283" spans="1:14" ht="16.5" customHeight="1">
      <c r="A283" s="826" t="s">
        <v>3757</v>
      </c>
      <c r="B283" s="808" t="b">
        <v>1</v>
      </c>
      <c r="C283" s="809" t="s">
        <v>3762</v>
      </c>
      <c r="D283" s="810" t="s">
        <v>228</v>
      </c>
      <c r="E283" s="819">
        <v>2</v>
      </c>
      <c r="F283" s="819">
        <v>1.5</v>
      </c>
      <c r="G283" s="819">
        <v>152</v>
      </c>
      <c r="H283" s="851">
        <v>100</v>
      </c>
      <c r="I283" s="819">
        <v>160006008</v>
      </c>
      <c r="J283" s="819">
        <v>2</v>
      </c>
      <c r="L283" s="854">
        <f t="shared" si="12"/>
        <v>2</v>
      </c>
      <c r="M283" s="854">
        <f t="shared" si="13"/>
        <v>1</v>
      </c>
    </row>
    <row r="284" spans="1:14" ht="16.5" customHeight="1">
      <c r="A284" s="826" t="s">
        <v>3757</v>
      </c>
      <c r="B284" s="808" t="b">
        <v>1</v>
      </c>
      <c r="C284" s="809" t="s">
        <v>3762</v>
      </c>
      <c r="D284" s="810" t="s">
        <v>228</v>
      </c>
      <c r="E284" s="819">
        <v>3</v>
      </c>
      <c r="F284" s="819">
        <v>1.5</v>
      </c>
      <c r="G284" s="819">
        <v>153</v>
      </c>
      <c r="H284" s="851">
        <v>100</v>
      </c>
      <c r="I284" s="819">
        <v>160006008</v>
      </c>
      <c r="J284" s="819">
        <v>2</v>
      </c>
      <c r="L284" s="854">
        <f t="shared" si="12"/>
        <v>2</v>
      </c>
      <c r="M284" s="854">
        <f t="shared" si="13"/>
        <v>1</v>
      </c>
    </row>
    <row r="285" spans="1:14" ht="16.5" customHeight="1">
      <c r="A285" s="826" t="s">
        <v>3757</v>
      </c>
      <c r="B285" s="808" t="b">
        <v>1</v>
      </c>
      <c r="C285" s="809" t="s">
        <v>3762</v>
      </c>
      <c r="D285" s="810" t="s">
        <v>228</v>
      </c>
      <c r="E285" s="819">
        <v>4</v>
      </c>
      <c r="F285" s="819">
        <v>1.5</v>
      </c>
      <c r="G285" s="819">
        <v>154</v>
      </c>
      <c r="H285" s="851">
        <v>95</v>
      </c>
      <c r="I285" s="819">
        <v>160006008</v>
      </c>
      <c r="J285" s="819">
        <v>2</v>
      </c>
      <c r="L285" s="854">
        <f t="shared" si="12"/>
        <v>2.1052631578947367</v>
      </c>
      <c r="M285" s="854">
        <f t="shared" si="13"/>
        <v>1.0526315789473684</v>
      </c>
    </row>
    <row r="286" spans="1:14" ht="16.5" customHeight="1">
      <c r="A286" s="826" t="s">
        <v>3757</v>
      </c>
      <c r="B286" s="808" t="b">
        <v>1</v>
      </c>
      <c r="C286" s="809" t="s">
        <v>3762</v>
      </c>
      <c r="D286" s="810" t="s">
        <v>228</v>
      </c>
      <c r="E286" s="819">
        <v>5</v>
      </c>
      <c r="F286" s="819">
        <v>1.5</v>
      </c>
      <c r="G286" s="819">
        <v>155</v>
      </c>
      <c r="H286" s="851">
        <v>85</v>
      </c>
      <c r="I286" s="819">
        <v>160006008</v>
      </c>
      <c r="J286" s="819">
        <v>2</v>
      </c>
      <c r="L286" s="854">
        <f t="shared" si="12"/>
        <v>2.3529411764705883</v>
      </c>
      <c r="M286" s="854">
        <f t="shared" si="13"/>
        <v>1.1764705882352942</v>
      </c>
    </row>
    <row r="287" spans="1:14" ht="16.5" customHeight="1">
      <c r="A287" s="826" t="s">
        <v>3757</v>
      </c>
      <c r="B287" s="808" t="b">
        <v>1</v>
      </c>
      <c r="C287" s="809" t="s">
        <v>3762</v>
      </c>
      <c r="D287" s="810" t="s">
        <v>228</v>
      </c>
      <c r="E287" s="819">
        <v>6</v>
      </c>
      <c r="F287" s="819">
        <v>1.5</v>
      </c>
      <c r="G287" s="819">
        <v>156</v>
      </c>
      <c r="H287" s="848">
        <v>75</v>
      </c>
      <c r="I287" s="812">
        <v>160006008</v>
      </c>
      <c r="J287" s="819">
        <v>2</v>
      </c>
      <c r="L287" s="854">
        <f t="shared" si="12"/>
        <v>2.6666666666666665</v>
      </c>
      <c r="M287" s="854">
        <f t="shared" si="13"/>
        <v>1.3333333333333333</v>
      </c>
    </row>
    <row r="288" spans="1:14" ht="16.5" customHeight="1">
      <c r="A288" s="826" t="s">
        <v>3757</v>
      </c>
      <c r="B288" s="808" t="b">
        <v>1</v>
      </c>
      <c r="C288" s="809" t="s">
        <v>3762</v>
      </c>
      <c r="D288" s="810" t="s">
        <v>228</v>
      </c>
      <c r="E288" s="819">
        <v>7</v>
      </c>
      <c r="F288" s="819">
        <v>1.5</v>
      </c>
      <c r="G288" s="819">
        <v>157</v>
      </c>
      <c r="H288" s="848">
        <v>60</v>
      </c>
      <c r="I288" s="812">
        <v>160006008</v>
      </c>
      <c r="J288" s="819">
        <v>2</v>
      </c>
      <c r="L288" s="854">
        <f t="shared" si="12"/>
        <v>3.3333333333333335</v>
      </c>
      <c r="M288" s="854">
        <f t="shared" si="13"/>
        <v>1.6666666666666667</v>
      </c>
    </row>
    <row r="289" spans="1:14" ht="16.5" customHeight="1">
      <c r="A289" s="826" t="s">
        <v>3757</v>
      </c>
      <c r="B289" s="808" t="b">
        <v>1</v>
      </c>
      <c r="C289" s="809" t="s">
        <v>3762</v>
      </c>
      <c r="D289" s="810" t="s">
        <v>228</v>
      </c>
      <c r="E289" s="819">
        <v>8</v>
      </c>
      <c r="F289" s="819">
        <v>1.5</v>
      </c>
      <c r="G289" s="819">
        <v>158</v>
      </c>
      <c r="H289" s="848">
        <v>45</v>
      </c>
      <c r="I289" s="812">
        <v>160006008</v>
      </c>
      <c r="J289" s="819">
        <v>2</v>
      </c>
      <c r="L289" s="854">
        <f t="shared" si="12"/>
        <v>4.4444444444444446</v>
      </c>
      <c r="M289" s="854">
        <f t="shared" si="13"/>
        <v>2.2222222222222223</v>
      </c>
    </row>
    <row r="290" spans="1:14" ht="16.5" customHeight="1">
      <c r="A290" s="826" t="s">
        <v>3757</v>
      </c>
      <c r="B290" s="808" t="b">
        <v>1</v>
      </c>
      <c r="C290" s="809" t="s">
        <v>3762</v>
      </c>
      <c r="D290" s="810" t="s">
        <v>228</v>
      </c>
      <c r="E290" s="819">
        <v>9</v>
      </c>
      <c r="F290" s="819">
        <v>1.5</v>
      </c>
      <c r="G290" s="819">
        <v>159</v>
      </c>
      <c r="H290" s="848">
        <v>30</v>
      </c>
      <c r="I290" s="812">
        <v>160006008</v>
      </c>
      <c r="J290" s="819">
        <v>2</v>
      </c>
      <c r="L290" s="854">
        <f t="shared" si="12"/>
        <v>6.666666666666667</v>
      </c>
      <c r="M290" s="854">
        <f t="shared" si="13"/>
        <v>3.3333333333333335</v>
      </c>
    </row>
    <row r="291" spans="1:14" ht="16.5" customHeight="1">
      <c r="A291" s="826" t="s">
        <v>3757</v>
      </c>
      <c r="B291" s="808" t="b">
        <v>1</v>
      </c>
      <c r="C291" s="809" t="s">
        <v>3762</v>
      </c>
      <c r="D291" s="810" t="s">
        <v>228</v>
      </c>
      <c r="E291" s="819">
        <v>10</v>
      </c>
      <c r="F291" s="819">
        <v>1.5</v>
      </c>
      <c r="G291" s="819">
        <v>160</v>
      </c>
      <c r="H291" s="848">
        <v>15</v>
      </c>
      <c r="I291" s="812">
        <v>160006008</v>
      </c>
      <c r="J291" s="819">
        <v>3</v>
      </c>
      <c r="L291" s="854">
        <f t="shared" si="12"/>
        <v>20</v>
      </c>
      <c r="M291" s="854">
        <f t="shared" si="13"/>
        <v>6.666666666666667</v>
      </c>
      <c r="N291" s="854">
        <f>SUM(L282:L291)</f>
        <v>46.569315445476434</v>
      </c>
    </row>
    <row r="292" spans="1:14" ht="16.5" customHeight="1">
      <c r="A292" s="826" t="s">
        <v>3759</v>
      </c>
      <c r="B292" s="808" t="b">
        <v>1</v>
      </c>
      <c r="C292" s="813" t="s">
        <v>3762</v>
      </c>
      <c r="D292" s="814" t="s">
        <v>3748</v>
      </c>
      <c r="E292" s="820">
        <v>1</v>
      </c>
      <c r="F292" s="820">
        <v>1.5</v>
      </c>
      <c r="G292" s="820">
        <v>152</v>
      </c>
      <c r="H292" s="852">
        <v>100</v>
      </c>
      <c r="I292" s="820">
        <v>160006008</v>
      </c>
      <c r="J292" s="820">
        <v>1</v>
      </c>
      <c r="L292" s="854">
        <f t="shared" si="12"/>
        <v>1</v>
      </c>
      <c r="M292" s="854">
        <f t="shared" si="13"/>
        <v>1</v>
      </c>
    </row>
    <row r="293" spans="1:14" ht="16.5" customHeight="1">
      <c r="A293" s="826" t="s">
        <v>3759</v>
      </c>
      <c r="B293" s="808" t="b">
        <v>1</v>
      </c>
      <c r="C293" s="813" t="s">
        <v>3762</v>
      </c>
      <c r="D293" s="814" t="s">
        <v>3748</v>
      </c>
      <c r="E293" s="820">
        <v>2</v>
      </c>
      <c r="F293" s="820">
        <v>1.5</v>
      </c>
      <c r="G293" s="820">
        <v>154</v>
      </c>
      <c r="H293" s="852">
        <v>100</v>
      </c>
      <c r="I293" s="820">
        <v>160006008</v>
      </c>
      <c r="J293" s="820">
        <v>2</v>
      </c>
      <c r="L293" s="854">
        <f t="shared" si="12"/>
        <v>2</v>
      </c>
      <c r="M293" s="854">
        <f t="shared" si="13"/>
        <v>1</v>
      </c>
    </row>
    <row r="294" spans="1:14" ht="16.5" customHeight="1">
      <c r="A294" s="826" t="s">
        <v>3759</v>
      </c>
      <c r="B294" s="808" t="b">
        <v>1</v>
      </c>
      <c r="C294" s="813" t="s">
        <v>3762</v>
      </c>
      <c r="D294" s="814" t="s">
        <v>3748</v>
      </c>
      <c r="E294" s="820">
        <v>3</v>
      </c>
      <c r="F294" s="820">
        <v>1.5</v>
      </c>
      <c r="G294" s="820">
        <v>156</v>
      </c>
      <c r="H294" s="852">
        <v>100</v>
      </c>
      <c r="I294" s="820">
        <v>160006008</v>
      </c>
      <c r="J294" s="820">
        <v>3</v>
      </c>
      <c r="L294" s="854">
        <f t="shared" si="12"/>
        <v>3</v>
      </c>
      <c r="M294" s="854">
        <f t="shared" si="13"/>
        <v>1</v>
      </c>
    </row>
    <row r="295" spans="1:14" ht="16.5" customHeight="1">
      <c r="A295" s="826" t="s">
        <v>3759</v>
      </c>
      <c r="B295" s="808" t="b">
        <v>1</v>
      </c>
      <c r="C295" s="813" t="s">
        <v>3762</v>
      </c>
      <c r="D295" s="814" t="s">
        <v>3748</v>
      </c>
      <c r="E295" s="820">
        <v>4</v>
      </c>
      <c r="F295" s="820">
        <v>1.5</v>
      </c>
      <c r="G295" s="820">
        <v>158</v>
      </c>
      <c r="H295" s="852">
        <v>95</v>
      </c>
      <c r="I295" s="820">
        <v>160006008</v>
      </c>
      <c r="J295" s="820">
        <v>3</v>
      </c>
      <c r="L295" s="854">
        <f t="shared" si="12"/>
        <v>3.1578947368421053</v>
      </c>
      <c r="M295" s="854">
        <f t="shared" si="13"/>
        <v>1.0526315789473684</v>
      </c>
    </row>
    <row r="296" spans="1:14" ht="16.5" customHeight="1">
      <c r="A296" s="826" t="s">
        <v>3759</v>
      </c>
      <c r="B296" s="808" t="b">
        <v>1</v>
      </c>
      <c r="C296" s="813" t="s">
        <v>3762</v>
      </c>
      <c r="D296" s="814" t="s">
        <v>3748</v>
      </c>
      <c r="E296" s="820">
        <v>5</v>
      </c>
      <c r="F296" s="820">
        <v>1.5</v>
      </c>
      <c r="G296" s="820">
        <v>160</v>
      </c>
      <c r="H296" s="852">
        <v>85</v>
      </c>
      <c r="I296" s="820">
        <v>160006008</v>
      </c>
      <c r="J296" s="820">
        <v>3</v>
      </c>
      <c r="L296" s="854">
        <f t="shared" si="12"/>
        <v>3.5294117647058822</v>
      </c>
      <c r="M296" s="854">
        <f t="shared" si="13"/>
        <v>1.1764705882352942</v>
      </c>
    </row>
    <row r="297" spans="1:14" ht="16.5" customHeight="1">
      <c r="A297" s="826" t="s">
        <v>3759</v>
      </c>
      <c r="B297" s="808" t="b">
        <v>1</v>
      </c>
      <c r="C297" s="813" t="s">
        <v>3762</v>
      </c>
      <c r="D297" s="814" t="s">
        <v>3748</v>
      </c>
      <c r="E297" s="820">
        <v>6</v>
      </c>
      <c r="F297" s="820">
        <v>1.5</v>
      </c>
      <c r="G297" s="820">
        <v>162</v>
      </c>
      <c r="H297" s="850">
        <v>75</v>
      </c>
      <c r="I297" s="816">
        <v>160006008</v>
      </c>
      <c r="J297" s="820">
        <v>3</v>
      </c>
      <c r="L297" s="854">
        <f t="shared" si="12"/>
        <v>4</v>
      </c>
      <c r="M297" s="854">
        <f t="shared" si="13"/>
        <v>1.3333333333333333</v>
      </c>
    </row>
    <row r="298" spans="1:14" ht="16.5" customHeight="1">
      <c r="A298" s="826" t="s">
        <v>3759</v>
      </c>
      <c r="B298" s="808" t="b">
        <v>1</v>
      </c>
      <c r="C298" s="813" t="s">
        <v>3762</v>
      </c>
      <c r="D298" s="814" t="s">
        <v>3748</v>
      </c>
      <c r="E298" s="820">
        <v>7</v>
      </c>
      <c r="F298" s="820">
        <v>1.5</v>
      </c>
      <c r="G298" s="820">
        <v>164</v>
      </c>
      <c r="H298" s="850">
        <v>60</v>
      </c>
      <c r="I298" s="816">
        <v>160006008</v>
      </c>
      <c r="J298" s="820">
        <v>3</v>
      </c>
      <c r="L298" s="854">
        <f t="shared" si="12"/>
        <v>5</v>
      </c>
      <c r="M298" s="854">
        <f t="shared" si="13"/>
        <v>1.6666666666666667</v>
      </c>
    </row>
    <row r="299" spans="1:14" ht="16.5" customHeight="1">
      <c r="A299" s="826" t="s">
        <v>3759</v>
      </c>
      <c r="B299" s="808" t="b">
        <v>1</v>
      </c>
      <c r="C299" s="813" t="s">
        <v>3762</v>
      </c>
      <c r="D299" s="814" t="s">
        <v>3748</v>
      </c>
      <c r="E299" s="820">
        <v>8</v>
      </c>
      <c r="F299" s="820">
        <v>1.5</v>
      </c>
      <c r="G299" s="820">
        <v>166</v>
      </c>
      <c r="H299" s="850">
        <v>45</v>
      </c>
      <c r="I299" s="816">
        <v>160006008</v>
      </c>
      <c r="J299" s="820">
        <v>3</v>
      </c>
      <c r="L299" s="854">
        <f t="shared" si="12"/>
        <v>6.666666666666667</v>
      </c>
      <c r="M299" s="854">
        <f t="shared" si="13"/>
        <v>2.2222222222222223</v>
      </c>
    </row>
    <row r="300" spans="1:14" ht="16.5" customHeight="1">
      <c r="A300" s="826" t="s">
        <v>3759</v>
      </c>
      <c r="B300" s="808" t="b">
        <v>1</v>
      </c>
      <c r="C300" s="813" t="s">
        <v>3762</v>
      </c>
      <c r="D300" s="814" t="s">
        <v>3748</v>
      </c>
      <c r="E300" s="820">
        <v>9</v>
      </c>
      <c r="F300" s="820">
        <v>1.5</v>
      </c>
      <c r="G300" s="820">
        <v>168</v>
      </c>
      <c r="H300" s="850">
        <v>30</v>
      </c>
      <c r="I300" s="816">
        <v>160006008</v>
      </c>
      <c r="J300" s="820">
        <v>3</v>
      </c>
      <c r="L300" s="854">
        <f t="shared" si="12"/>
        <v>10</v>
      </c>
      <c r="M300" s="854">
        <f t="shared" si="13"/>
        <v>3.3333333333333335</v>
      </c>
    </row>
    <row r="301" spans="1:14" ht="16.5" customHeight="1">
      <c r="A301" s="826" t="s">
        <v>3759</v>
      </c>
      <c r="B301" s="808" t="b">
        <v>1</v>
      </c>
      <c r="C301" s="813" t="s">
        <v>3762</v>
      </c>
      <c r="D301" s="814" t="s">
        <v>3748</v>
      </c>
      <c r="E301" s="820">
        <v>10</v>
      </c>
      <c r="F301" s="820">
        <v>1.5</v>
      </c>
      <c r="G301" s="820">
        <v>170</v>
      </c>
      <c r="H301" s="850">
        <v>15</v>
      </c>
      <c r="I301" s="816">
        <v>160006008</v>
      </c>
      <c r="J301" s="820">
        <v>6</v>
      </c>
      <c r="L301" s="854">
        <f t="shared" si="12"/>
        <v>40</v>
      </c>
      <c r="M301" s="854">
        <f t="shared" si="13"/>
        <v>6.666666666666667</v>
      </c>
      <c r="N301" s="854">
        <f>SUM(L292:L301)</f>
        <v>78.353973168214651</v>
      </c>
    </row>
    <row r="302" spans="1:14" ht="16.5" customHeight="1">
      <c r="A302" s="826" t="s">
        <v>3760</v>
      </c>
      <c r="B302" s="808" t="b">
        <v>1</v>
      </c>
      <c r="C302" s="809" t="s">
        <v>3762</v>
      </c>
      <c r="D302" s="810" t="s">
        <v>3750</v>
      </c>
      <c r="E302" s="819">
        <v>1</v>
      </c>
      <c r="F302" s="819">
        <v>1.5</v>
      </c>
      <c r="G302" s="819">
        <v>153</v>
      </c>
      <c r="H302" s="851">
        <v>100</v>
      </c>
      <c r="I302" s="819">
        <v>160006008</v>
      </c>
      <c r="J302" s="819">
        <v>1</v>
      </c>
      <c r="L302" s="854">
        <f t="shared" si="12"/>
        <v>1</v>
      </c>
      <c r="M302" s="854">
        <f t="shared" si="13"/>
        <v>1</v>
      </c>
    </row>
    <row r="303" spans="1:14" ht="16.5" customHeight="1">
      <c r="A303" s="826" t="s">
        <v>3760</v>
      </c>
      <c r="B303" s="808" t="b">
        <v>1</v>
      </c>
      <c r="C303" s="809" t="s">
        <v>3762</v>
      </c>
      <c r="D303" s="810" t="s">
        <v>3750</v>
      </c>
      <c r="E303" s="819">
        <v>2</v>
      </c>
      <c r="F303" s="819">
        <v>1.5</v>
      </c>
      <c r="G303" s="819">
        <v>156</v>
      </c>
      <c r="H303" s="851">
        <v>100</v>
      </c>
      <c r="I303" s="819">
        <v>160006008</v>
      </c>
      <c r="J303" s="819">
        <v>2</v>
      </c>
      <c r="L303" s="854">
        <f t="shared" si="12"/>
        <v>2</v>
      </c>
      <c r="M303" s="854">
        <f t="shared" si="13"/>
        <v>1</v>
      </c>
    </row>
    <row r="304" spans="1:14" ht="16.5" customHeight="1">
      <c r="A304" s="826" t="s">
        <v>3760</v>
      </c>
      <c r="B304" s="808" t="b">
        <v>1</v>
      </c>
      <c r="C304" s="809" t="s">
        <v>3762</v>
      </c>
      <c r="D304" s="810" t="s">
        <v>3750</v>
      </c>
      <c r="E304" s="819">
        <v>3</v>
      </c>
      <c r="F304" s="819">
        <v>1.5</v>
      </c>
      <c r="G304" s="819">
        <v>159</v>
      </c>
      <c r="H304" s="851">
        <v>100</v>
      </c>
      <c r="I304" s="819">
        <v>160006008</v>
      </c>
      <c r="J304" s="819">
        <v>3</v>
      </c>
      <c r="L304" s="854">
        <f t="shared" si="12"/>
        <v>3</v>
      </c>
      <c r="M304" s="854">
        <f t="shared" si="13"/>
        <v>1</v>
      </c>
    </row>
    <row r="305" spans="1:14" ht="16.5" customHeight="1">
      <c r="A305" s="826" t="s">
        <v>3760</v>
      </c>
      <c r="B305" s="808" t="b">
        <v>1</v>
      </c>
      <c r="C305" s="809" t="s">
        <v>3762</v>
      </c>
      <c r="D305" s="810" t="s">
        <v>3750</v>
      </c>
      <c r="E305" s="819">
        <v>4</v>
      </c>
      <c r="F305" s="819">
        <v>1.5</v>
      </c>
      <c r="G305" s="819">
        <v>162</v>
      </c>
      <c r="H305" s="851">
        <v>95</v>
      </c>
      <c r="I305" s="819">
        <v>160006008</v>
      </c>
      <c r="J305" s="819">
        <v>4</v>
      </c>
      <c r="L305" s="854">
        <f t="shared" si="12"/>
        <v>4.2105263157894735</v>
      </c>
      <c r="M305" s="854">
        <f t="shared" si="13"/>
        <v>1.0526315789473684</v>
      </c>
    </row>
    <row r="306" spans="1:14" ht="16.5" customHeight="1">
      <c r="A306" s="826" t="s">
        <v>3760</v>
      </c>
      <c r="B306" s="808" t="b">
        <v>1</v>
      </c>
      <c r="C306" s="809" t="s">
        <v>3762</v>
      </c>
      <c r="D306" s="810" t="s">
        <v>3750</v>
      </c>
      <c r="E306" s="819">
        <v>5</v>
      </c>
      <c r="F306" s="819">
        <v>1.5</v>
      </c>
      <c r="G306" s="819">
        <v>165</v>
      </c>
      <c r="H306" s="851">
        <v>85</v>
      </c>
      <c r="I306" s="819">
        <v>160006008</v>
      </c>
      <c r="J306" s="819">
        <v>4</v>
      </c>
      <c r="L306" s="854">
        <f t="shared" si="12"/>
        <v>4.7058823529411766</v>
      </c>
      <c r="M306" s="854">
        <f t="shared" si="13"/>
        <v>1.1764705882352942</v>
      </c>
    </row>
    <row r="307" spans="1:14" ht="16.5" customHeight="1">
      <c r="A307" s="826" t="s">
        <v>3760</v>
      </c>
      <c r="B307" s="808" t="b">
        <v>1</v>
      </c>
      <c r="C307" s="809" t="s">
        <v>3762</v>
      </c>
      <c r="D307" s="810" t="s">
        <v>3750</v>
      </c>
      <c r="E307" s="819">
        <v>6</v>
      </c>
      <c r="F307" s="819">
        <v>1.5</v>
      </c>
      <c r="G307" s="819">
        <v>168</v>
      </c>
      <c r="H307" s="848">
        <v>75</v>
      </c>
      <c r="I307" s="812">
        <v>160006008</v>
      </c>
      <c r="J307" s="819">
        <v>4</v>
      </c>
      <c r="L307" s="854">
        <f t="shared" si="12"/>
        <v>5.333333333333333</v>
      </c>
      <c r="M307" s="854">
        <f t="shared" si="13"/>
        <v>1.3333333333333333</v>
      </c>
    </row>
    <row r="308" spans="1:14" ht="16.5" customHeight="1">
      <c r="A308" s="826" t="s">
        <v>3760</v>
      </c>
      <c r="B308" s="808" t="b">
        <v>1</v>
      </c>
      <c r="C308" s="809" t="s">
        <v>3762</v>
      </c>
      <c r="D308" s="810" t="s">
        <v>3750</v>
      </c>
      <c r="E308" s="819">
        <v>7</v>
      </c>
      <c r="F308" s="819">
        <v>1.5</v>
      </c>
      <c r="G308" s="819">
        <v>171</v>
      </c>
      <c r="H308" s="848">
        <v>60</v>
      </c>
      <c r="I308" s="812">
        <v>160006008</v>
      </c>
      <c r="J308" s="819">
        <v>4</v>
      </c>
      <c r="L308" s="854">
        <f t="shared" si="12"/>
        <v>6.666666666666667</v>
      </c>
      <c r="M308" s="854">
        <f t="shared" si="13"/>
        <v>1.6666666666666667</v>
      </c>
    </row>
    <row r="309" spans="1:14" ht="16.5" customHeight="1">
      <c r="A309" s="826" t="s">
        <v>3760</v>
      </c>
      <c r="B309" s="808" t="b">
        <v>1</v>
      </c>
      <c r="C309" s="809" t="s">
        <v>3762</v>
      </c>
      <c r="D309" s="810" t="s">
        <v>3750</v>
      </c>
      <c r="E309" s="819">
        <v>8</v>
      </c>
      <c r="F309" s="819">
        <v>1.5</v>
      </c>
      <c r="G309" s="819">
        <v>174</v>
      </c>
      <c r="H309" s="848">
        <v>45</v>
      </c>
      <c r="I309" s="812">
        <v>160006008</v>
      </c>
      <c r="J309" s="819">
        <v>4</v>
      </c>
      <c r="L309" s="854">
        <f t="shared" si="12"/>
        <v>8.8888888888888893</v>
      </c>
      <c r="M309" s="854">
        <f t="shared" si="13"/>
        <v>2.2222222222222223</v>
      </c>
    </row>
    <row r="310" spans="1:14" ht="16.5" customHeight="1">
      <c r="A310" s="826" t="s">
        <v>3760</v>
      </c>
      <c r="B310" s="808" t="b">
        <v>1</v>
      </c>
      <c r="C310" s="809" t="s">
        <v>3762</v>
      </c>
      <c r="D310" s="810" t="s">
        <v>3750</v>
      </c>
      <c r="E310" s="819">
        <v>9</v>
      </c>
      <c r="F310" s="819">
        <v>1.5</v>
      </c>
      <c r="G310" s="819">
        <v>177</v>
      </c>
      <c r="H310" s="848">
        <v>30</v>
      </c>
      <c r="I310" s="812">
        <v>160006008</v>
      </c>
      <c r="J310" s="819">
        <v>4</v>
      </c>
      <c r="L310" s="854">
        <f t="shared" si="12"/>
        <v>13.333333333333334</v>
      </c>
      <c r="M310" s="854">
        <f t="shared" si="13"/>
        <v>3.3333333333333335</v>
      </c>
    </row>
    <row r="311" spans="1:14" ht="16.5" customHeight="1">
      <c r="A311" s="826" t="s">
        <v>3760</v>
      </c>
      <c r="B311" s="808" t="b">
        <v>1</v>
      </c>
      <c r="C311" s="809" t="s">
        <v>3762</v>
      </c>
      <c r="D311" s="810" t="s">
        <v>3750</v>
      </c>
      <c r="E311" s="819">
        <v>10</v>
      </c>
      <c r="F311" s="819">
        <v>1.5</v>
      </c>
      <c r="G311" s="819">
        <v>180</v>
      </c>
      <c r="H311" s="848">
        <v>15</v>
      </c>
      <c r="I311" s="812">
        <v>160006008</v>
      </c>
      <c r="J311" s="819">
        <v>10</v>
      </c>
      <c r="L311" s="854">
        <f t="shared" si="12"/>
        <v>66.666666666666671</v>
      </c>
      <c r="M311" s="854">
        <f t="shared" si="13"/>
        <v>6.666666666666667</v>
      </c>
      <c r="N311" s="854">
        <f>SUM(L302:L311)</f>
        <v>115.80529755761955</v>
      </c>
    </row>
    <row r="312" spans="1:14" ht="16.5" customHeight="1">
      <c r="A312" s="826" t="s">
        <v>3761</v>
      </c>
      <c r="B312" s="808" t="b">
        <v>1</v>
      </c>
      <c r="C312" s="813" t="s">
        <v>3762</v>
      </c>
      <c r="D312" s="814" t="s">
        <v>3752</v>
      </c>
      <c r="E312" s="820">
        <v>1</v>
      </c>
      <c r="F312" s="820">
        <v>1.5</v>
      </c>
      <c r="G312" s="820">
        <v>154</v>
      </c>
      <c r="H312" s="852">
        <v>100</v>
      </c>
      <c r="I312" s="820">
        <v>160006008</v>
      </c>
      <c r="J312" s="820">
        <v>1</v>
      </c>
      <c r="L312" s="854">
        <f t="shared" si="12"/>
        <v>1</v>
      </c>
      <c r="M312" s="854">
        <f t="shared" si="13"/>
        <v>1</v>
      </c>
    </row>
    <row r="313" spans="1:14" ht="16.5" customHeight="1">
      <c r="A313" s="826" t="s">
        <v>3761</v>
      </c>
      <c r="B313" s="808" t="b">
        <v>1</v>
      </c>
      <c r="C313" s="813" t="s">
        <v>3762</v>
      </c>
      <c r="D313" s="814" t="s">
        <v>3752</v>
      </c>
      <c r="E313" s="820">
        <v>2</v>
      </c>
      <c r="F313" s="820">
        <v>1.5</v>
      </c>
      <c r="G313" s="820">
        <v>158</v>
      </c>
      <c r="H313" s="852">
        <v>100</v>
      </c>
      <c r="I313" s="820">
        <v>160006008</v>
      </c>
      <c r="J313" s="820">
        <v>2</v>
      </c>
      <c r="L313" s="854">
        <f t="shared" si="12"/>
        <v>2</v>
      </c>
      <c r="M313" s="854">
        <f t="shared" si="13"/>
        <v>1</v>
      </c>
    </row>
    <row r="314" spans="1:14" ht="16.5" customHeight="1">
      <c r="A314" s="826" t="s">
        <v>3761</v>
      </c>
      <c r="B314" s="808" t="b">
        <v>1</v>
      </c>
      <c r="C314" s="813" t="s">
        <v>3762</v>
      </c>
      <c r="D314" s="814" t="s">
        <v>3752</v>
      </c>
      <c r="E314" s="820">
        <v>3</v>
      </c>
      <c r="F314" s="820">
        <v>1.5</v>
      </c>
      <c r="G314" s="820">
        <v>162</v>
      </c>
      <c r="H314" s="852">
        <v>100</v>
      </c>
      <c r="I314" s="820">
        <v>160006008</v>
      </c>
      <c r="J314" s="820">
        <v>3</v>
      </c>
      <c r="L314" s="854">
        <f t="shared" si="12"/>
        <v>3</v>
      </c>
      <c r="M314" s="854">
        <f t="shared" si="13"/>
        <v>1</v>
      </c>
    </row>
    <row r="315" spans="1:14" ht="16.5" customHeight="1">
      <c r="A315" s="826" t="s">
        <v>3761</v>
      </c>
      <c r="B315" s="808" t="b">
        <v>1</v>
      </c>
      <c r="C315" s="813" t="s">
        <v>3762</v>
      </c>
      <c r="D315" s="814" t="s">
        <v>3752</v>
      </c>
      <c r="E315" s="820">
        <v>4</v>
      </c>
      <c r="F315" s="820">
        <v>1.5</v>
      </c>
      <c r="G315" s="820">
        <v>166</v>
      </c>
      <c r="H315" s="852">
        <v>70</v>
      </c>
      <c r="I315" s="820">
        <v>160006008</v>
      </c>
      <c r="J315" s="820">
        <v>4</v>
      </c>
      <c r="L315" s="854">
        <f t="shared" si="12"/>
        <v>5.7142857142857144</v>
      </c>
      <c r="M315" s="854">
        <f t="shared" si="13"/>
        <v>1.4285714285714286</v>
      </c>
    </row>
    <row r="316" spans="1:14" ht="16.5" customHeight="1">
      <c r="A316" s="826" t="s">
        <v>3761</v>
      </c>
      <c r="B316" s="808" t="b">
        <v>1</v>
      </c>
      <c r="C316" s="813" t="s">
        <v>3762</v>
      </c>
      <c r="D316" s="814" t="s">
        <v>3752</v>
      </c>
      <c r="E316" s="820">
        <v>5</v>
      </c>
      <c r="F316" s="820">
        <v>1.5</v>
      </c>
      <c r="G316" s="820">
        <v>170</v>
      </c>
      <c r="H316" s="852">
        <v>50</v>
      </c>
      <c r="I316" s="820">
        <v>160006008</v>
      </c>
      <c r="J316" s="820">
        <v>6</v>
      </c>
      <c r="L316" s="854">
        <f t="shared" si="12"/>
        <v>12</v>
      </c>
      <c r="M316" s="854">
        <f t="shared" si="13"/>
        <v>2</v>
      </c>
    </row>
    <row r="317" spans="1:14" ht="16.5" customHeight="1">
      <c r="A317" s="826" t="s">
        <v>3761</v>
      </c>
      <c r="B317" s="808" t="b">
        <v>1</v>
      </c>
      <c r="C317" s="813" t="s">
        <v>3762</v>
      </c>
      <c r="D317" s="814" t="s">
        <v>3752</v>
      </c>
      <c r="E317" s="820">
        <v>6</v>
      </c>
      <c r="F317" s="820">
        <v>1.5</v>
      </c>
      <c r="G317" s="820">
        <v>174</v>
      </c>
      <c r="H317" s="853">
        <v>25</v>
      </c>
      <c r="I317" s="817">
        <v>160006008</v>
      </c>
      <c r="J317" s="917">
        <v>6</v>
      </c>
      <c r="L317" s="854">
        <f t="shared" si="12"/>
        <v>24</v>
      </c>
      <c r="M317" s="854">
        <f t="shared" si="13"/>
        <v>4</v>
      </c>
    </row>
    <row r="318" spans="1:14" ht="16.5" customHeight="1">
      <c r="A318" s="826" t="s">
        <v>3761</v>
      </c>
      <c r="B318" s="808" t="b">
        <v>1</v>
      </c>
      <c r="C318" s="813" t="s">
        <v>3762</v>
      </c>
      <c r="D318" s="814" t="s">
        <v>3752</v>
      </c>
      <c r="E318" s="820">
        <v>7</v>
      </c>
      <c r="F318" s="820">
        <v>1.5</v>
      </c>
      <c r="G318" s="820">
        <v>178</v>
      </c>
      <c r="H318" s="853">
        <v>13</v>
      </c>
      <c r="I318" s="817">
        <v>160006008</v>
      </c>
      <c r="J318" s="917">
        <v>6</v>
      </c>
      <c r="L318" s="854">
        <f t="shared" si="12"/>
        <v>46.153846153846153</v>
      </c>
      <c r="M318" s="854">
        <f t="shared" si="13"/>
        <v>7.6923076923076925</v>
      </c>
    </row>
    <row r="319" spans="1:14" ht="16.5" customHeight="1">
      <c r="A319" s="826" t="s">
        <v>3761</v>
      </c>
      <c r="B319" s="808" t="b">
        <v>1</v>
      </c>
      <c r="C319" s="813" t="s">
        <v>3762</v>
      </c>
      <c r="D319" s="814" t="s">
        <v>3752</v>
      </c>
      <c r="E319" s="820">
        <v>8</v>
      </c>
      <c r="F319" s="820">
        <v>1.5</v>
      </c>
      <c r="G319" s="820">
        <v>182</v>
      </c>
      <c r="H319" s="853">
        <v>9</v>
      </c>
      <c r="I319" s="817">
        <v>160006008</v>
      </c>
      <c r="J319" s="917">
        <v>6</v>
      </c>
      <c r="L319" s="854">
        <f t="shared" si="12"/>
        <v>66.666666666666657</v>
      </c>
      <c r="M319" s="854">
        <f t="shared" si="13"/>
        <v>11.111111111111111</v>
      </c>
    </row>
    <row r="320" spans="1:14" ht="16.5" customHeight="1">
      <c r="A320" s="826" t="s">
        <v>3761</v>
      </c>
      <c r="B320" s="808" t="b">
        <v>1</v>
      </c>
      <c r="C320" s="813" t="s">
        <v>3762</v>
      </c>
      <c r="D320" s="814" t="s">
        <v>3752</v>
      </c>
      <c r="E320" s="820">
        <v>9</v>
      </c>
      <c r="F320" s="820">
        <v>1.5</v>
      </c>
      <c r="G320" s="820">
        <v>186</v>
      </c>
      <c r="H320" s="853">
        <v>7</v>
      </c>
      <c r="I320" s="817">
        <v>160006008</v>
      </c>
      <c r="J320" s="917">
        <v>6</v>
      </c>
      <c r="L320" s="854">
        <f t="shared" si="12"/>
        <v>85.714285714285722</v>
      </c>
      <c r="M320" s="854">
        <f t="shared" si="13"/>
        <v>14.285714285714286</v>
      </c>
    </row>
    <row r="321" spans="1:14" ht="16.5" customHeight="1">
      <c r="A321" s="826" t="s">
        <v>3761</v>
      </c>
      <c r="B321" s="808" t="b">
        <v>1</v>
      </c>
      <c r="C321" s="813" t="s">
        <v>3762</v>
      </c>
      <c r="D321" s="814" t="s">
        <v>3752</v>
      </c>
      <c r="E321" s="820">
        <v>10</v>
      </c>
      <c r="F321" s="820">
        <v>1.5</v>
      </c>
      <c r="G321" s="820">
        <v>190</v>
      </c>
      <c r="H321" s="853">
        <v>3</v>
      </c>
      <c r="I321" s="817">
        <v>160006008</v>
      </c>
      <c r="J321" s="917">
        <v>20</v>
      </c>
      <c r="L321" s="854">
        <f t="shared" si="12"/>
        <v>666.66666666666674</v>
      </c>
      <c r="M321" s="854">
        <f t="shared" si="13"/>
        <v>33.333333333333336</v>
      </c>
      <c r="N321" s="854">
        <f>SUM(L312:L321)</f>
        <v>912.915750915751</v>
      </c>
    </row>
  </sheetData>
  <phoneticPr fontId="6" type="noConversion"/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7"/>
  <sheetViews>
    <sheetView zoomScaleNormal="100" workbookViewId="0">
      <selection activeCell="I28" sqref="I28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3979</v>
      </c>
      <c r="C2" s="3"/>
      <c r="D2" s="47"/>
      <c r="E2" s="7"/>
      <c r="H2" s="67"/>
    </row>
    <row r="3" spans="2:9" customFormat="1">
      <c r="D3" s="48" t="s">
        <v>380</v>
      </c>
      <c r="E3" s="9"/>
      <c r="H3" s="67"/>
    </row>
    <row r="4" spans="2:9">
      <c r="B4" s="966"/>
      <c r="C4" s="967"/>
      <c r="D4" s="17"/>
      <c r="E4" s="5"/>
      <c r="F4" s="18"/>
    </row>
    <row r="5" spans="2:9">
      <c r="B5" s="866"/>
      <c r="C5" s="21"/>
      <c r="D5" s="22" t="s">
        <v>3</v>
      </c>
      <c r="E5" s="7"/>
      <c r="F5" s="24"/>
    </row>
    <row r="6" spans="2:9">
      <c r="B6" s="866"/>
      <c r="C6" s="21"/>
      <c r="D6" s="500" t="s">
        <v>3980</v>
      </c>
      <c r="F6" s="24"/>
      <c r="I6" s="13"/>
    </row>
    <row r="7" spans="2:9">
      <c r="B7" s="866"/>
      <c r="C7" s="21"/>
      <c r="D7" s="29"/>
      <c r="E7" s="162" t="s">
        <v>3981</v>
      </c>
      <c r="F7" s="24"/>
      <c r="I7" s="13"/>
    </row>
    <row r="8" spans="2:9">
      <c r="B8" s="866"/>
      <c r="C8" s="21"/>
      <c r="E8" s="162" t="s">
        <v>3832</v>
      </c>
      <c r="F8" s="24"/>
    </row>
    <row r="9" spans="2:9">
      <c r="B9" s="866"/>
      <c r="C9" s="21"/>
      <c r="E9" s="162"/>
      <c r="F9" s="24"/>
    </row>
    <row r="10" spans="2:9">
      <c r="B10" s="866"/>
      <c r="C10" s="21"/>
      <c r="E10" s="605"/>
      <c r="F10" s="24"/>
    </row>
    <row r="11" spans="2:9">
      <c r="B11" s="866"/>
      <c r="C11" s="21"/>
      <c r="D11" s="26" t="s">
        <v>4</v>
      </c>
      <c r="F11" s="24"/>
    </row>
    <row r="12" spans="2:9">
      <c r="B12" s="866"/>
      <c r="C12" s="21"/>
      <c r="D12" s="23" t="s">
        <v>3795</v>
      </c>
      <c r="F12" s="24"/>
    </row>
    <row r="13" spans="2:9">
      <c r="B13" s="866"/>
      <c r="C13" s="21"/>
      <c r="D13" s="26"/>
      <c r="E13" s="9" t="s">
        <v>3982</v>
      </c>
      <c r="F13" s="24"/>
    </row>
    <row r="14" spans="2:9">
      <c r="B14" s="866"/>
      <c r="C14" s="21"/>
      <c r="F14" s="24"/>
    </row>
    <row r="15" spans="2:9">
      <c r="B15" s="866"/>
      <c r="C15" s="21"/>
      <c r="D15" s="19" t="s">
        <v>3693</v>
      </c>
      <c r="F15" s="24"/>
    </row>
    <row r="16" spans="2:9">
      <c r="B16" s="866"/>
      <c r="C16" s="21"/>
      <c r="D16" s="19"/>
      <c r="E16" s="9" t="s">
        <v>3829</v>
      </c>
      <c r="F16" s="24"/>
    </row>
    <row r="17" spans="2:6">
      <c r="B17" s="866"/>
      <c r="C17" s="21"/>
      <c r="D17" s="19"/>
      <c r="F17" s="24"/>
    </row>
    <row r="18" spans="2:6">
      <c r="B18" s="866"/>
      <c r="C18" s="21"/>
      <c r="D18" s="19" t="s">
        <v>3983</v>
      </c>
      <c r="F18" s="24"/>
    </row>
    <row r="19" spans="2:6">
      <c r="B19" s="866"/>
      <c r="C19" s="21"/>
      <c r="D19" s="19"/>
      <c r="E19" s="893" t="s">
        <v>3984</v>
      </c>
      <c r="F19" s="24"/>
    </row>
    <row r="20" spans="2:6">
      <c r="B20" s="866"/>
      <c r="C20" s="21"/>
      <c r="D20" s="29"/>
      <c r="F20" s="24"/>
    </row>
    <row r="21" spans="2:6">
      <c r="B21" s="866"/>
      <c r="C21" s="21"/>
      <c r="D21" s="500" t="s">
        <v>3986</v>
      </c>
      <c r="F21" s="24"/>
    </row>
    <row r="22" spans="2:6">
      <c r="B22" s="866"/>
      <c r="C22" s="21"/>
      <c r="D22" s="29"/>
      <c r="E22" s="9" t="s">
        <v>3987</v>
      </c>
      <c r="F22" s="24"/>
    </row>
    <row r="23" spans="2:6">
      <c r="B23" s="866"/>
      <c r="C23" s="21"/>
      <c r="F23" s="24"/>
    </row>
    <row r="24" spans="2:6">
      <c r="B24" s="866"/>
      <c r="C24" s="21"/>
      <c r="D24" s="19" t="s">
        <v>3988</v>
      </c>
      <c r="F24" s="24"/>
    </row>
    <row r="25" spans="2:6">
      <c r="B25" s="866"/>
      <c r="C25" s="21"/>
      <c r="E25" s="9" t="s">
        <v>3989</v>
      </c>
      <c r="F25" s="24"/>
    </row>
    <row r="26" spans="2:6">
      <c r="B26" s="866"/>
      <c r="C26" s="21"/>
      <c r="F26" s="24"/>
    </row>
    <row r="27" spans="2:6">
      <c r="B27" s="866"/>
      <c r="C27" s="21"/>
      <c r="D27" s="25" t="s">
        <v>3990</v>
      </c>
      <c r="F27" s="24"/>
    </row>
    <row r="28" spans="2:6">
      <c r="B28" s="866"/>
      <c r="C28" s="21"/>
      <c r="E28" s="9" t="s">
        <v>3991</v>
      </c>
      <c r="F28" s="24"/>
    </row>
    <row r="29" spans="2:6">
      <c r="B29" s="866"/>
      <c r="C29" s="21"/>
      <c r="E29" s="9" t="s">
        <v>3992</v>
      </c>
      <c r="F29" s="24"/>
    </row>
    <row r="30" spans="2:6">
      <c r="B30" s="866"/>
      <c r="C30" s="21"/>
      <c r="E30" s="9" t="s">
        <v>3993</v>
      </c>
      <c r="F30" s="24"/>
    </row>
    <row r="31" spans="2:6">
      <c r="B31" s="866"/>
      <c r="C31" s="21"/>
      <c r="E31" s="9" t="s">
        <v>3994</v>
      </c>
      <c r="F31" s="24"/>
    </row>
    <row r="32" spans="2:6">
      <c r="B32" s="866"/>
      <c r="C32" s="21"/>
      <c r="F32" s="24"/>
    </row>
    <row r="33" spans="2:8">
      <c r="B33" s="866"/>
      <c r="C33" s="21"/>
      <c r="D33" s="19" t="s">
        <v>3995</v>
      </c>
      <c r="F33" s="24"/>
    </row>
    <row r="34" spans="2:8">
      <c r="B34" s="866"/>
      <c r="C34" s="21"/>
      <c r="E34" s="9" t="s">
        <v>3996</v>
      </c>
      <c r="F34" s="24"/>
    </row>
    <row r="35" spans="2:8">
      <c r="B35" s="866"/>
      <c r="C35" s="21"/>
      <c r="F35" s="24"/>
    </row>
    <row r="36" spans="2:8">
      <c r="B36" s="866"/>
      <c r="C36" s="21"/>
      <c r="D36" s="500" t="s">
        <v>3833</v>
      </c>
      <c r="F36" s="24"/>
    </row>
    <row r="37" spans="2:8">
      <c r="B37" s="866"/>
      <c r="C37" s="21"/>
      <c r="D37" s="29"/>
      <c r="E37" s="162" t="s">
        <v>3975</v>
      </c>
      <c r="F37" s="24"/>
    </row>
    <row r="38" spans="2:8">
      <c r="B38" s="866"/>
      <c r="C38" s="21"/>
      <c r="D38" s="29"/>
      <c r="E38" s="9" t="s">
        <v>3997</v>
      </c>
      <c r="F38" s="24"/>
    </row>
    <row r="39" spans="2:8">
      <c r="B39" s="866"/>
      <c r="C39" s="21"/>
      <c r="F39" s="24"/>
    </row>
    <row r="40" spans="2:8">
      <c r="B40" s="866"/>
      <c r="C40" s="21"/>
      <c r="D40" s="25" t="s">
        <v>3998</v>
      </c>
      <c r="F40" s="24"/>
    </row>
    <row r="41" spans="2:8">
      <c r="B41" s="866"/>
      <c r="C41" s="21"/>
      <c r="E41" s="968" t="s">
        <v>3999</v>
      </c>
      <c r="F41" s="24"/>
    </row>
    <row r="42" spans="2:8">
      <c r="B42" s="866"/>
      <c r="C42" s="21"/>
      <c r="E42" s="968" t="s">
        <v>4000</v>
      </c>
      <c r="F42" s="24"/>
    </row>
    <row r="43" spans="2:8">
      <c r="B43" s="866"/>
      <c r="C43" s="21"/>
      <c r="D43" s="26"/>
      <c r="E43" s="968" t="s">
        <v>4001</v>
      </c>
      <c r="F43" s="24"/>
      <c r="H43" s="19"/>
    </row>
    <row r="44" spans="2:8">
      <c r="B44" s="866"/>
      <c r="C44" s="21"/>
      <c r="D44" s="10"/>
      <c r="E44" s="7"/>
      <c r="F44" s="24"/>
      <c r="H44" s="19"/>
    </row>
    <row r="45" spans="2:8">
      <c r="B45" s="866"/>
      <c r="C45" s="21"/>
      <c r="D45" s="23" t="s">
        <v>4002</v>
      </c>
      <c r="E45" s="7"/>
      <c r="F45" s="24"/>
      <c r="H45" s="19"/>
    </row>
    <row r="46" spans="2:8" ht="27">
      <c r="B46" s="866"/>
      <c r="C46" s="21"/>
      <c r="D46" s="26"/>
      <c r="E46" s="6" t="s">
        <v>4003</v>
      </c>
      <c r="F46" s="24"/>
      <c r="H46" s="19"/>
    </row>
    <row r="47" spans="2:8">
      <c r="B47" s="866"/>
      <c r="C47" s="21"/>
      <c r="E47" s="19" t="s">
        <v>4004</v>
      </c>
      <c r="F47" s="24"/>
      <c r="H47" s="19"/>
    </row>
    <row r="48" spans="2:8">
      <c r="B48" s="866"/>
      <c r="C48" s="21"/>
      <c r="E48" s="19" t="s">
        <v>4005</v>
      </c>
      <c r="F48" s="24"/>
      <c r="H48" s="19"/>
    </row>
    <row r="49" spans="2:6">
      <c r="B49" s="866"/>
      <c r="C49" s="21"/>
      <c r="D49" s="26"/>
      <c r="E49" s="19" t="s">
        <v>4006</v>
      </c>
      <c r="F49" s="24"/>
    </row>
    <row r="50" spans="2:6">
      <c r="B50" s="866"/>
      <c r="C50" s="21"/>
      <c r="D50" s="26"/>
      <c r="E50" s="19" t="s">
        <v>4007</v>
      </c>
      <c r="F50" s="24"/>
    </row>
    <row r="51" spans="2:6">
      <c r="B51" s="866"/>
      <c r="C51" s="21"/>
      <c r="D51" s="26"/>
      <c r="E51" s="19"/>
      <c r="F51" s="24"/>
    </row>
    <row r="52" spans="2:6">
      <c r="B52" s="866"/>
      <c r="C52" s="21"/>
      <c r="D52" s="26" t="s">
        <v>4008</v>
      </c>
      <c r="F52" s="24"/>
    </row>
    <row r="53" spans="2:6">
      <c r="B53" s="866"/>
      <c r="C53" s="21"/>
      <c r="D53" s="26"/>
      <c r="F53" s="24"/>
    </row>
    <row r="54" spans="2:6">
      <c r="B54" s="969"/>
      <c r="C54" s="49"/>
      <c r="D54" s="23"/>
      <c r="E54" s="7"/>
      <c r="F54" s="24"/>
    </row>
    <row r="55" spans="2:6">
      <c r="B55" s="969"/>
      <c r="C55" s="49"/>
      <c r="D55" s="23"/>
      <c r="F55" s="24"/>
    </row>
    <row r="56" spans="2:6">
      <c r="B56" s="969"/>
      <c r="C56" s="49"/>
      <c r="D56" s="23"/>
      <c r="F56" s="24"/>
    </row>
    <row r="57" spans="2:6">
      <c r="B57" s="970"/>
      <c r="C57" s="50"/>
      <c r="D57" s="27"/>
      <c r="E57" s="8"/>
      <c r="F57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O171"/>
  <sheetViews>
    <sheetView workbookViewId="0">
      <selection activeCell="I11" sqref="I11:I13"/>
    </sheetView>
  </sheetViews>
  <sheetFormatPr defaultRowHeight="16.5"/>
  <cols>
    <col min="1" max="3" width="4.5" customWidth="1"/>
    <col min="4" max="6" width="21.625" customWidth="1"/>
    <col min="7" max="7" width="19.875" customWidth="1"/>
    <col min="8" max="8" width="21.625" customWidth="1"/>
    <col min="9" max="9" width="23.875" customWidth="1"/>
    <col min="13" max="13" width="15.625" customWidth="1"/>
  </cols>
  <sheetData>
    <row r="4" spans="1:9">
      <c r="B4">
        <v>1</v>
      </c>
      <c r="C4" t="s">
        <v>3985</v>
      </c>
      <c r="D4" s="10"/>
      <c r="E4" s="565"/>
    </row>
    <row r="5" spans="1:9">
      <c r="A5" s="1"/>
      <c r="B5" s="1"/>
      <c r="C5" s="1"/>
      <c r="D5" t="s">
        <v>4009</v>
      </c>
    </row>
    <row r="6" spans="1:9">
      <c r="D6" t="s">
        <v>4010</v>
      </c>
    </row>
    <row r="8" spans="1:9">
      <c r="B8">
        <v>2</v>
      </c>
      <c r="C8" t="s">
        <v>4011</v>
      </c>
    </row>
    <row r="9" spans="1:9">
      <c r="D9" t="s">
        <v>4012</v>
      </c>
    </row>
    <row r="10" spans="1:9">
      <c r="D10" s="971" t="s">
        <v>3613</v>
      </c>
      <c r="E10" s="971" t="s">
        <v>3617</v>
      </c>
      <c r="F10" s="971" t="s">
        <v>3615</v>
      </c>
      <c r="G10" s="971" t="s">
        <v>3614</v>
      </c>
      <c r="H10" s="971" t="s">
        <v>3616</v>
      </c>
      <c r="I10" s="971" t="s">
        <v>3618</v>
      </c>
    </row>
    <row r="11" spans="1:9" ht="16.5" customHeight="1">
      <c r="D11" s="972">
        <v>2</v>
      </c>
      <c r="E11" s="973" t="s">
        <v>4013</v>
      </c>
      <c r="F11" s="974" t="s">
        <v>3620</v>
      </c>
      <c r="G11" s="974" t="s">
        <v>3619</v>
      </c>
      <c r="H11" s="975" t="s">
        <v>4014</v>
      </c>
      <c r="I11" s="973" t="s">
        <v>3637</v>
      </c>
    </row>
    <row r="12" spans="1:9">
      <c r="D12" s="972">
        <v>3</v>
      </c>
      <c r="E12" s="973" t="s">
        <v>3632</v>
      </c>
      <c r="F12" s="975" t="s">
        <v>3634</v>
      </c>
      <c r="G12" s="974" t="s">
        <v>3621</v>
      </c>
      <c r="H12" s="974" t="s">
        <v>3622</v>
      </c>
      <c r="I12" s="973" t="s">
        <v>3638</v>
      </c>
    </row>
    <row r="13" spans="1:9" ht="16.5" customHeight="1">
      <c r="D13" s="972">
        <v>5</v>
      </c>
      <c r="E13" s="973" t="s">
        <v>3633</v>
      </c>
      <c r="F13" s="975" t="s">
        <v>4015</v>
      </c>
      <c r="G13" s="974" t="s">
        <v>3623</v>
      </c>
      <c r="H13" s="975" t="s">
        <v>3636</v>
      </c>
      <c r="I13" s="973" t="s">
        <v>4016</v>
      </c>
    </row>
    <row r="14" spans="1:9">
      <c r="D14" t="s">
        <v>4017</v>
      </c>
    </row>
    <row r="15" spans="1:9">
      <c r="D15" s="971" t="s">
        <v>3613</v>
      </c>
      <c r="E15" s="971" t="s">
        <v>3617</v>
      </c>
      <c r="F15" s="971" t="s">
        <v>3615</v>
      </c>
      <c r="G15" s="971" t="s">
        <v>3614</v>
      </c>
      <c r="H15" s="971" t="s">
        <v>3616</v>
      </c>
      <c r="I15" s="971" t="s">
        <v>3618</v>
      </c>
    </row>
    <row r="16" spans="1:9">
      <c r="D16" s="972">
        <v>2</v>
      </c>
      <c r="E16" s="976" t="s">
        <v>3625</v>
      </c>
      <c r="F16" s="977" t="s">
        <v>3620</v>
      </c>
      <c r="G16" s="977" t="s">
        <v>3619</v>
      </c>
      <c r="H16" s="978" t="s">
        <v>3624</v>
      </c>
      <c r="I16" s="976" t="s">
        <v>3626</v>
      </c>
    </row>
    <row r="17" spans="2:9">
      <c r="D17" s="972">
        <v>3</v>
      </c>
      <c r="E17" s="976" t="s">
        <v>3627</v>
      </c>
      <c r="F17" s="979" t="s">
        <v>3639</v>
      </c>
      <c r="G17" s="977" t="s">
        <v>3621</v>
      </c>
      <c r="H17" s="977" t="s">
        <v>3622</v>
      </c>
      <c r="I17" s="976" t="s">
        <v>3628</v>
      </c>
    </row>
    <row r="18" spans="2:9">
      <c r="D18" s="972">
        <v>5</v>
      </c>
      <c r="E18" s="976" t="s">
        <v>3630</v>
      </c>
      <c r="F18" s="979" t="s">
        <v>3640</v>
      </c>
      <c r="G18" s="977" t="s">
        <v>3623</v>
      </c>
      <c r="H18" s="978" t="s">
        <v>3629</v>
      </c>
      <c r="I18" s="976" t="s">
        <v>3631</v>
      </c>
    </row>
    <row r="20" spans="2:9">
      <c r="B20">
        <v>3</v>
      </c>
      <c r="C20" t="s">
        <v>4018</v>
      </c>
    </row>
    <row r="21" spans="2:9">
      <c r="D21" s="980" t="s">
        <v>3644</v>
      </c>
      <c r="E21" s="980" t="s">
        <v>3645</v>
      </c>
      <c r="F21" s="980" t="s">
        <v>3646</v>
      </c>
      <c r="G21" s="980" t="s">
        <v>4019</v>
      </c>
      <c r="H21" s="980" t="s">
        <v>4020</v>
      </c>
    </row>
    <row r="22" spans="2:9">
      <c r="D22" s="981" t="s">
        <v>3680</v>
      </c>
      <c r="E22" s="981" t="s">
        <v>3684</v>
      </c>
      <c r="F22" s="982" t="s">
        <v>3647</v>
      </c>
      <c r="G22" s="982" t="s">
        <v>4021</v>
      </c>
      <c r="H22" s="982">
        <v>500</v>
      </c>
    </row>
    <row r="23" spans="2:9">
      <c r="D23" s="981" t="s">
        <v>3680</v>
      </c>
      <c r="E23" s="981" t="s">
        <v>3685</v>
      </c>
      <c r="F23" s="982" t="s">
        <v>3649</v>
      </c>
      <c r="G23" s="982" t="s">
        <v>3690</v>
      </c>
      <c r="H23" s="982">
        <v>500</v>
      </c>
    </row>
    <row r="24" spans="2:9">
      <c r="D24" s="981" t="s">
        <v>3680</v>
      </c>
      <c r="E24" s="981" t="s">
        <v>3687</v>
      </c>
      <c r="F24" s="982" t="s">
        <v>3651</v>
      </c>
      <c r="G24" s="982" t="s">
        <v>3690</v>
      </c>
      <c r="H24" s="982">
        <v>500</v>
      </c>
    </row>
    <row r="25" spans="2:9">
      <c r="D25" s="981" t="s">
        <v>3680</v>
      </c>
      <c r="E25" s="981" t="s">
        <v>3686</v>
      </c>
      <c r="F25" s="982" t="s">
        <v>3653</v>
      </c>
      <c r="G25" s="982" t="s">
        <v>3690</v>
      </c>
      <c r="H25" s="982">
        <v>500</v>
      </c>
    </row>
    <row r="26" spans="2:9">
      <c r="D26" s="983" t="s">
        <v>3680</v>
      </c>
      <c r="E26" s="983" t="s">
        <v>3684</v>
      </c>
      <c r="F26" s="984" t="s">
        <v>3648</v>
      </c>
      <c r="G26" s="984" t="s">
        <v>4022</v>
      </c>
      <c r="H26" s="984">
        <v>300</v>
      </c>
    </row>
    <row r="27" spans="2:9">
      <c r="D27" s="983" t="s">
        <v>3680</v>
      </c>
      <c r="E27" s="983" t="s">
        <v>3685</v>
      </c>
      <c r="F27" s="984" t="s">
        <v>3650</v>
      </c>
      <c r="G27" s="984" t="s">
        <v>4022</v>
      </c>
      <c r="H27" s="984">
        <v>300</v>
      </c>
    </row>
    <row r="28" spans="2:9">
      <c r="D28" s="983" t="s">
        <v>3680</v>
      </c>
      <c r="E28" s="983" t="s">
        <v>3687</v>
      </c>
      <c r="F28" s="984" t="s">
        <v>3652</v>
      </c>
      <c r="G28" s="984" t="s">
        <v>4022</v>
      </c>
      <c r="H28" s="984">
        <v>300</v>
      </c>
    </row>
    <row r="29" spans="2:9">
      <c r="D29" s="983" t="s">
        <v>3680</v>
      </c>
      <c r="E29" s="983" t="s">
        <v>3686</v>
      </c>
      <c r="F29" s="984" t="s">
        <v>3654</v>
      </c>
      <c r="G29" s="984" t="s">
        <v>4022</v>
      </c>
      <c r="H29" s="984">
        <v>300</v>
      </c>
    </row>
    <row r="30" spans="2:9">
      <c r="D30" s="985" t="s">
        <v>3681</v>
      </c>
      <c r="E30" s="985" t="s">
        <v>3684</v>
      </c>
      <c r="F30" s="986" t="s">
        <v>3655</v>
      </c>
      <c r="G30" s="986" t="s">
        <v>3690</v>
      </c>
      <c r="H30" s="986">
        <v>500</v>
      </c>
    </row>
    <row r="31" spans="2:9">
      <c r="D31" s="985" t="s">
        <v>3681</v>
      </c>
      <c r="E31" s="985" t="s">
        <v>3685</v>
      </c>
      <c r="F31" s="986" t="s">
        <v>3657</v>
      </c>
      <c r="G31" s="986" t="s">
        <v>3690</v>
      </c>
      <c r="H31" s="986">
        <v>500</v>
      </c>
    </row>
    <row r="32" spans="2:9">
      <c r="D32" s="985" t="s">
        <v>3681</v>
      </c>
      <c r="E32" s="985" t="s">
        <v>3687</v>
      </c>
      <c r="F32" s="986" t="s">
        <v>3659</v>
      </c>
      <c r="G32" s="986" t="s">
        <v>3690</v>
      </c>
      <c r="H32" s="986">
        <v>500</v>
      </c>
    </row>
    <row r="33" spans="4:8">
      <c r="D33" s="987" t="s">
        <v>3681</v>
      </c>
      <c r="E33" s="987" t="s">
        <v>3686</v>
      </c>
      <c r="F33" s="988" t="s">
        <v>3661</v>
      </c>
      <c r="G33" s="988" t="s">
        <v>3690</v>
      </c>
      <c r="H33" s="988">
        <v>500</v>
      </c>
    </row>
    <row r="34" spans="4:8">
      <c r="D34" s="987" t="s">
        <v>3681</v>
      </c>
      <c r="E34" s="987" t="s">
        <v>3684</v>
      </c>
      <c r="F34" s="988" t="s">
        <v>3656</v>
      </c>
      <c r="G34" s="988" t="s">
        <v>639</v>
      </c>
      <c r="H34" s="988">
        <v>300</v>
      </c>
    </row>
    <row r="35" spans="4:8">
      <c r="D35" s="987" t="s">
        <v>3681</v>
      </c>
      <c r="E35" s="987" t="s">
        <v>3685</v>
      </c>
      <c r="F35" s="988" t="s">
        <v>3658</v>
      </c>
      <c r="G35" s="988" t="s">
        <v>639</v>
      </c>
      <c r="H35" s="988">
        <v>300</v>
      </c>
    </row>
    <row r="36" spans="4:8">
      <c r="D36" s="987" t="s">
        <v>3681</v>
      </c>
      <c r="E36" s="987" t="s">
        <v>3687</v>
      </c>
      <c r="F36" s="988" t="s">
        <v>3660</v>
      </c>
      <c r="G36" s="988" t="s">
        <v>639</v>
      </c>
      <c r="H36" s="988">
        <v>300</v>
      </c>
    </row>
    <row r="37" spans="4:8">
      <c r="D37" s="987" t="s">
        <v>3681</v>
      </c>
      <c r="E37" s="987" t="s">
        <v>3686</v>
      </c>
      <c r="F37" s="988" t="s">
        <v>3662</v>
      </c>
      <c r="G37" s="988" t="s">
        <v>639</v>
      </c>
      <c r="H37" s="988">
        <v>300</v>
      </c>
    </row>
    <row r="38" spans="4:8">
      <c r="D38" s="989" t="s">
        <v>3682</v>
      </c>
      <c r="E38" s="989" t="s">
        <v>3684</v>
      </c>
      <c r="F38" s="990" t="s">
        <v>3663</v>
      </c>
      <c r="G38" s="990" t="s">
        <v>3690</v>
      </c>
      <c r="H38" s="990">
        <v>500</v>
      </c>
    </row>
    <row r="39" spans="4:8">
      <c r="D39" s="989" t="s">
        <v>3682</v>
      </c>
      <c r="E39" s="989" t="s">
        <v>3685</v>
      </c>
      <c r="F39" s="990" t="s">
        <v>3665</v>
      </c>
      <c r="G39" s="990" t="s">
        <v>3690</v>
      </c>
      <c r="H39" s="990">
        <v>500</v>
      </c>
    </row>
    <row r="40" spans="4:8">
      <c r="D40" s="989" t="s">
        <v>3682</v>
      </c>
      <c r="E40" s="989" t="s">
        <v>3687</v>
      </c>
      <c r="F40" s="990" t="s">
        <v>3667</v>
      </c>
      <c r="G40" s="990" t="s">
        <v>3690</v>
      </c>
      <c r="H40" s="990">
        <v>500</v>
      </c>
    </row>
    <row r="41" spans="4:8">
      <c r="D41" s="989" t="s">
        <v>3682</v>
      </c>
      <c r="E41" s="989" t="s">
        <v>3686</v>
      </c>
      <c r="F41" s="990" t="s">
        <v>3669</v>
      </c>
      <c r="G41" s="990" t="s">
        <v>3690</v>
      </c>
      <c r="H41" s="990">
        <v>500</v>
      </c>
    </row>
    <row r="42" spans="4:8">
      <c r="D42" s="991" t="s">
        <v>3682</v>
      </c>
      <c r="E42" s="991" t="s">
        <v>3684</v>
      </c>
      <c r="F42" s="992" t="s">
        <v>3664</v>
      </c>
      <c r="G42" s="992" t="s">
        <v>639</v>
      </c>
      <c r="H42" s="992">
        <v>300</v>
      </c>
    </row>
    <row r="43" spans="4:8">
      <c r="D43" s="991" t="s">
        <v>3682</v>
      </c>
      <c r="E43" s="991" t="s">
        <v>3685</v>
      </c>
      <c r="F43" s="992" t="s">
        <v>3666</v>
      </c>
      <c r="G43" s="992" t="s">
        <v>639</v>
      </c>
      <c r="H43" s="992">
        <v>300</v>
      </c>
    </row>
    <row r="44" spans="4:8">
      <c r="D44" s="991" t="s">
        <v>3682</v>
      </c>
      <c r="E44" s="991" t="s">
        <v>3687</v>
      </c>
      <c r="F44" s="992" t="s">
        <v>3668</v>
      </c>
      <c r="G44" s="992" t="s">
        <v>639</v>
      </c>
      <c r="H44" s="992">
        <v>300</v>
      </c>
    </row>
    <row r="45" spans="4:8">
      <c r="D45" s="991" t="s">
        <v>3682</v>
      </c>
      <c r="E45" s="991" t="s">
        <v>3686</v>
      </c>
      <c r="F45" s="992" t="s">
        <v>3670</v>
      </c>
      <c r="G45" s="992" t="s">
        <v>639</v>
      </c>
      <c r="H45" s="992">
        <v>300</v>
      </c>
    </row>
    <row r="46" spans="4:8">
      <c r="D46" s="993" t="s">
        <v>3683</v>
      </c>
      <c r="E46" s="993" t="s">
        <v>3684</v>
      </c>
      <c r="F46" s="994" t="s">
        <v>3671</v>
      </c>
      <c r="G46" s="994" t="s">
        <v>3690</v>
      </c>
      <c r="H46" s="994">
        <v>500</v>
      </c>
    </row>
    <row r="47" spans="4:8">
      <c r="D47" s="993" t="s">
        <v>3683</v>
      </c>
      <c r="E47" s="993" t="s">
        <v>3685</v>
      </c>
      <c r="F47" s="994" t="s">
        <v>3673</v>
      </c>
      <c r="G47" s="994" t="s">
        <v>3690</v>
      </c>
      <c r="H47" s="994">
        <v>500</v>
      </c>
    </row>
    <row r="48" spans="4:8">
      <c r="D48" s="993" t="s">
        <v>3683</v>
      </c>
      <c r="E48" s="993" t="s">
        <v>3687</v>
      </c>
      <c r="F48" s="994" t="s">
        <v>3675</v>
      </c>
      <c r="G48" s="994" t="s">
        <v>3690</v>
      </c>
      <c r="H48" s="994">
        <v>500</v>
      </c>
    </row>
    <row r="49" spans="3:8">
      <c r="D49" s="993" t="s">
        <v>3683</v>
      </c>
      <c r="E49" s="993" t="s">
        <v>3686</v>
      </c>
      <c r="F49" s="994" t="s">
        <v>3677</v>
      </c>
      <c r="G49" s="994" t="s">
        <v>3690</v>
      </c>
      <c r="H49" s="994">
        <v>500</v>
      </c>
    </row>
    <row r="50" spans="3:8">
      <c r="D50" s="995" t="s">
        <v>3683</v>
      </c>
      <c r="E50" s="995" t="s">
        <v>3684</v>
      </c>
      <c r="F50" s="996" t="s">
        <v>3672</v>
      </c>
      <c r="G50" s="996" t="s">
        <v>639</v>
      </c>
      <c r="H50" s="996">
        <v>300</v>
      </c>
    </row>
    <row r="51" spans="3:8">
      <c r="D51" s="995" t="s">
        <v>3683</v>
      </c>
      <c r="E51" s="995" t="s">
        <v>3685</v>
      </c>
      <c r="F51" s="996" t="s">
        <v>3674</v>
      </c>
      <c r="G51" s="996" t="s">
        <v>639</v>
      </c>
      <c r="H51" s="996">
        <v>300</v>
      </c>
    </row>
    <row r="52" spans="3:8">
      <c r="D52" s="995" t="s">
        <v>3683</v>
      </c>
      <c r="E52" s="995" t="s">
        <v>3687</v>
      </c>
      <c r="F52" s="996" t="s">
        <v>3676</v>
      </c>
      <c r="G52" s="996" t="s">
        <v>639</v>
      </c>
      <c r="H52" s="996">
        <v>300</v>
      </c>
    </row>
    <row r="53" spans="3:8">
      <c r="D53" s="995" t="s">
        <v>3683</v>
      </c>
      <c r="E53" s="995" t="s">
        <v>3686</v>
      </c>
      <c r="F53" s="996" t="s">
        <v>3678</v>
      </c>
      <c r="G53" s="996" t="s">
        <v>639</v>
      </c>
      <c r="H53" s="996">
        <v>300</v>
      </c>
    </row>
    <row r="57" spans="3:8">
      <c r="C57">
        <v>4</v>
      </c>
      <c r="D57" t="s">
        <v>4023</v>
      </c>
    </row>
    <row r="58" spans="3:8">
      <c r="D58" s="997" t="s">
        <v>4024</v>
      </c>
      <c r="E58" s="997" t="s">
        <v>4025</v>
      </c>
      <c r="F58" s="997" t="s">
        <v>4026</v>
      </c>
      <c r="G58" s="997" t="s">
        <v>4027</v>
      </c>
      <c r="H58" s="997" t="s">
        <v>4028</v>
      </c>
    </row>
    <row r="59" spans="3:8">
      <c r="D59" s="2059" t="s">
        <v>3568</v>
      </c>
      <c r="E59" s="2061">
        <v>160006001</v>
      </c>
      <c r="F59" s="998">
        <v>160006000</v>
      </c>
      <c r="G59" s="998">
        <v>70</v>
      </c>
      <c r="H59" s="999" t="s">
        <v>3567</v>
      </c>
    </row>
    <row r="60" spans="3:8">
      <c r="D60" s="2074"/>
      <c r="E60" s="2075"/>
      <c r="F60" s="1000">
        <v>160006009</v>
      </c>
      <c r="G60" s="1001">
        <v>7</v>
      </c>
      <c r="H60" s="1002" t="s">
        <v>3576</v>
      </c>
    </row>
    <row r="61" spans="3:8">
      <c r="D61" s="2063" t="s">
        <v>3569</v>
      </c>
      <c r="E61" s="2065">
        <v>160006002</v>
      </c>
      <c r="F61" s="1003">
        <v>160006000</v>
      </c>
      <c r="G61" s="1003">
        <v>30</v>
      </c>
      <c r="H61" s="1004" t="s">
        <v>3567</v>
      </c>
    </row>
    <row r="62" spans="3:8">
      <c r="D62" s="2076"/>
      <c r="E62" s="2075"/>
      <c r="F62" s="1005">
        <v>160006010</v>
      </c>
      <c r="G62" s="1003">
        <v>3</v>
      </c>
      <c r="H62" s="1002" t="s">
        <v>3577</v>
      </c>
    </row>
    <row r="63" spans="3:8">
      <c r="D63" s="2066" t="s">
        <v>3570</v>
      </c>
      <c r="E63" s="2065">
        <v>160006003</v>
      </c>
      <c r="F63" s="1001">
        <v>160006000</v>
      </c>
      <c r="G63" s="1001">
        <v>50</v>
      </c>
      <c r="H63" s="1004" t="s">
        <v>3567</v>
      </c>
    </row>
    <row r="64" spans="3:8">
      <c r="D64" s="2074"/>
      <c r="E64" s="2075"/>
      <c r="F64" s="1000">
        <v>160006011</v>
      </c>
      <c r="G64" s="1001">
        <v>5</v>
      </c>
      <c r="H64" s="1002" t="s">
        <v>3578</v>
      </c>
    </row>
    <row r="65" spans="4:8">
      <c r="D65" s="2063" t="s">
        <v>3571</v>
      </c>
      <c r="E65" s="2065">
        <v>160006004</v>
      </c>
      <c r="F65" s="1003">
        <v>160006000</v>
      </c>
      <c r="G65" s="1003">
        <v>50</v>
      </c>
      <c r="H65" s="1004" t="s">
        <v>3567</v>
      </c>
    </row>
    <row r="66" spans="4:8">
      <c r="D66" s="2076"/>
      <c r="E66" s="2075"/>
      <c r="F66" s="1005">
        <v>160006012</v>
      </c>
      <c r="G66" s="1003">
        <v>5</v>
      </c>
      <c r="H66" s="1002" t="s">
        <v>3579</v>
      </c>
    </row>
    <row r="67" spans="4:8">
      <c r="D67" s="2066" t="s">
        <v>3572</v>
      </c>
      <c r="E67" s="2065">
        <v>160006005</v>
      </c>
      <c r="F67" s="1001">
        <v>160006000</v>
      </c>
      <c r="G67" s="1001">
        <v>30</v>
      </c>
      <c r="H67" s="1004" t="s">
        <v>3567</v>
      </c>
    </row>
    <row r="68" spans="4:8">
      <c r="D68" s="2074"/>
      <c r="E68" s="2075"/>
      <c r="F68" s="1000">
        <v>160006013</v>
      </c>
      <c r="G68" s="1001">
        <v>3</v>
      </c>
      <c r="H68" s="1002" t="s">
        <v>3580</v>
      </c>
    </row>
    <row r="69" spans="4:8">
      <c r="D69" s="2063" t="s">
        <v>3573</v>
      </c>
      <c r="E69" s="2065">
        <v>160006006</v>
      </c>
      <c r="F69" s="1003">
        <v>160006000</v>
      </c>
      <c r="G69" s="1003">
        <v>30</v>
      </c>
      <c r="H69" s="1004" t="s">
        <v>3567</v>
      </c>
    </row>
    <row r="70" spans="4:8">
      <c r="D70" s="2076"/>
      <c r="E70" s="2075"/>
      <c r="F70" s="1005">
        <v>160006014</v>
      </c>
      <c r="G70" s="1003">
        <v>3</v>
      </c>
      <c r="H70" s="1002" t="s">
        <v>3581</v>
      </c>
    </row>
    <row r="71" spans="4:8">
      <c r="D71" s="2066" t="s">
        <v>3574</v>
      </c>
      <c r="E71" s="2065">
        <v>160006007</v>
      </c>
      <c r="F71" s="1001">
        <v>160006000</v>
      </c>
      <c r="G71" s="1001">
        <v>50</v>
      </c>
      <c r="H71" s="1004" t="s">
        <v>3567</v>
      </c>
    </row>
    <row r="72" spans="4:8">
      <c r="D72" s="2074"/>
      <c r="E72" s="2075"/>
      <c r="F72" s="1000">
        <v>160006015</v>
      </c>
      <c r="G72" s="1001">
        <v>5</v>
      </c>
      <c r="H72" s="1002" t="s">
        <v>3582</v>
      </c>
    </row>
    <row r="73" spans="4:8">
      <c r="D73" s="2063" t="s">
        <v>3575</v>
      </c>
      <c r="E73" s="2065">
        <v>160006008</v>
      </c>
      <c r="F73" s="1003">
        <v>160006000</v>
      </c>
      <c r="G73" s="1003">
        <v>50</v>
      </c>
      <c r="H73" s="1004" t="s">
        <v>3567</v>
      </c>
    </row>
    <row r="74" spans="4:8">
      <c r="D74" s="2076"/>
      <c r="E74" s="2075"/>
      <c r="F74" s="1005">
        <v>160006016</v>
      </c>
      <c r="G74" s="1003">
        <v>5</v>
      </c>
      <c r="H74" s="1002" t="s">
        <v>3583</v>
      </c>
    </row>
    <row r="97" spans="3:6">
      <c r="C97" t="s">
        <v>4029</v>
      </c>
    </row>
    <row r="98" spans="3:6">
      <c r="D98" s="1006"/>
      <c r="E98" s="1007" t="s">
        <v>1051</v>
      </c>
      <c r="F98" s="1007" t="s">
        <v>6</v>
      </c>
    </row>
    <row r="99" spans="3:6">
      <c r="D99" s="1008" t="s">
        <v>21</v>
      </c>
      <c r="E99" s="1009">
        <v>121.13</v>
      </c>
      <c r="F99" s="1010">
        <v>101.06</v>
      </c>
    </row>
    <row r="100" spans="3:6">
      <c r="D100" s="1008" t="s">
        <v>22</v>
      </c>
      <c r="E100" s="1009">
        <v>122</v>
      </c>
      <c r="F100" s="1010">
        <v>101.35</v>
      </c>
    </row>
    <row r="101" spans="3:6">
      <c r="D101" s="1008" t="s">
        <v>23</v>
      </c>
      <c r="E101" s="1009">
        <v>125</v>
      </c>
      <c r="F101" s="1010">
        <v>101.68</v>
      </c>
    </row>
    <row r="102" spans="3:6">
      <c r="D102" s="1008" t="s">
        <v>24</v>
      </c>
      <c r="E102" s="1009">
        <v>129</v>
      </c>
      <c r="F102" s="1010">
        <v>102.05</v>
      </c>
    </row>
    <row r="103" spans="3:6">
      <c r="D103" s="1008" t="s">
        <v>25</v>
      </c>
      <c r="E103" s="1009">
        <v>133</v>
      </c>
      <c r="F103" s="1010">
        <v>102.45</v>
      </c>
    </row>
    <row r="104" spans="3:6">
      <c r="D104" s="1008" t="s">
        <v>26</v>
      </c>
      <c r="E104" s="1009">
        <v>137</v>
      </c>
      <c r="F104" s="1010">
        <v>102.89</v>
      </c>
    </row>
    <row r="105" spans="3:6">
      <c r="D105" s="1008" t="s">
        <v>27</v>
      </c>
      <c r="E105" s="1009">
        <v>142</v>
      </c>
      <c r="F105" s="1010">
        <v>103.36</v>
      </c>
    </row>
    <row r="106" spans="3:6">
      <c r="D106" s="1008" t="s">
        <v>28</v>
      </c>
      <c r="E106" s="1009">
        <v>146</v>
      </c>
      <c r="F106" s="1010">
        <v>103.87</v>
      </c>
    </row>
    <row r="107" spans="3:6">
      <c r="D107" s="1008" t="s">
        <v>29</v>
      </c>
      <c r="E107" s="1009">
        <v>151</v>
      </c>
      <c r="F107" s="1010">
        <v>104.42</v>
      </c>
    </row>
    <row r="108" spans="3:6">
      <c r="D108" s="1008" t="s">
        <v>30</v>
      </c>
      <c r="E108" s="1009">
        <v>156</v>
      </c>
      <c r="F108" s="1010">
        <v>105</v>
      </c>
    </row>
    <row r="109" spans="3:6">
      <c r="D109" s="1008" t="s">
        <v>31</v>
      </c>
      <c r="E109" s="1009">
        <v>162</v>
      </c>
      <c r="F109" s="1010">
        <v>105.62</v>
      </c>
    </row>
    <row r="110" spans="3:6">
      <c r="D110" s="1008" t="s">
        <v>32</v>
      </c>
      <c r="E110" s="1009">
        <v>168</v>
      </c>
      <c r="F110" s="1010">
        <v>106.27</v>
      </c>
    </row>
    <row r="111" spans="3:6">
      <c r="D111" s="1008" t="s">
        <v>33</v>
      </c>
      <c r="E111" s="1009">
        <v>174</v>
      </c>
      <c r="F111" s="1010">
        <v>106.96</v>
      </c>
    </row>
    <row r="112" spans="3:6">
      <c r="D112" s="1008" t="s">
        <v>34</v>
      </c>
      <c r="E112" s="1009">
        <v>180</v>
      </c>
      <c r="F112" s="1010">
        <v>107.69</v>
      </c>
    </row>
    <row r="113" spans="4:6">
      <c r="D113" s="1008" t="s">
        <v>35</v>
      </c>
      <c r="E113" s="1009">
        <v>186</v>
      </c>
      <c r="F113" s="1010">
        <v>108.45</v>
      </c>
    </row>
    <row r="114" spans="4:6">
      <c r="D114" s="1008" t="s">
        <v>36</v>
      </c>
      <c r="E114" s="1009">
        <v>193</v>
      </c>
      <c r="F114" s="1010">
        <v>109.25</v>
      </c>
    </row>
    <row r="115" spans="4:6">
      <c r="D115" s="1008" t="s">
        <v>37</v>
      </c>
      <c r="E115" s="1009">
        <v>200</v>
      </c>
      <c r="F115" s="1010">
        <v>110.08</v>
      </c>
    </row>
    <row r="116" spans="4:6">
      <c r="D116" s="1008" t="s">
        <v>38</v>
      </c>
      <c r="E116" s="1009">
        <v>207</v>
      </c>
      <c r="F116" s="1010">
        <v>110.95</v>
      </c>
    </row>
    <row r="117" spans="4:6">
      <c r="D117" s="1008" t="s">
        <v>39</v>
      </c>
      <c r="E117" s="1009">
        <v>215</v>
      </c>
      <c r="F117" s="1010">
        <v>111.86</v>
      </c>
    </row>
    <row r="118" spans="4:6">
      <c r="D118" s="1008" t="s">
        <v>40</v>
      </c>
      <c r="E118" s="1009">
        <v>222</v>
      </c>
      <c r="F118" s="1010">
        <v>112.8</v>
      </c>
    </row>
    <row r="119" spans="4:6">
      <c r="D119" s="1008" t="s">
        <v>41</v>
      </c>
      <c r="E119" s="1009">
        <v>230</v>
      </c>
      <c r="F119" s="1010">
        <v>126.9</v>
      </c>
    </row>
    <row r="120" spans="4:6">
      <c r="D120" s="1008" t="s">
        <v>42</v>
      </c>
      <c r="E120" s="1009">
        <v>268</v>
      </c>
      <c r="F120" s="1010">
        <v>128.22</v>
      </c>
    </row>
    <row r="121" spans="4:6">
      <c r="D121" s="1008" t="s">
        <v>43</v>
      </c>
      <c r="E121" s="1009">
        <v>280</v>
      </c>
      <c r="F121" s="1010">
        <v>129.58000000000001</v>
      </c>
    </row>
    <row r="122" spans="4:6">
      <c r="D122" s="1008" t="s">
        <v>44</v>
      </c>
      <c r="E122" s="1009">
        <v>293</v>
      </c>
      <c r="F122" s="1010">
        <v>130.97999999999999</v>
      </c>
    </row>
    <row r="123" spans="4:6">
      <c r="D123" s="1008" t="s">
        <v>45</v>
      </c>
      <c r="E123" s="1009">
        <v>306</v>
      </c>
      <c r="F123" s="1010">
        <v>132.4</v>
      </c>
    </row>
    <row r="124" spans="4:6">
      <c r="D124" s="1008" t="s">
        <v>46</v>
      </c>
      <c r="E124" s="1009">
        <v>320</v>
      </c>
      <c r="F124" s="1010">
        <v>133.86000000000001</v>
      </c>
    </row>
    <row r="125" spans="4:6">
      <c r="D125" s="1008" t="s">
        <v>47</v>
      </c>
      <c r="E125" s="1009">
        <v>334</v>
      </c>
      <c r="F125" s="1010">
        <v>135.34</v>
      </c>
    </row>
    <row r="126" spans="4:6">
      <c r="D126" s="1008" t="s">
        <v>48</v>
      </c>
      <c r="E126" s="1009">
        <v>348</v>
      </c>
      <c r="F126" s="1010">
        <v>136.86000000000001</v>
      </c>
    </row>
    <row r="127" spans="4:6">
      <c r="D127" s="1008" t="s">
        <v>49</v>
      </c>
      <c r="E127" s="1009">
        <v>363</v>
      </c>
      <c r="F127" s="1010">
        <v>138.41999999999999</v>
      </c>
    </row>
    <row r="128" spans="4:6">
      <c r="D128" s="1008" t="s">
        <v>50</v>
      </c>
      <c r="E128" s="1009">
        <v>379</v>
      </c>
      <c r="F128" s="1010">
        <v>140</v>
      </c>
    </row>
    <row r="129" spans="4:6">
      <c r="D129" s="1008" t="s">
        <v>51</v>
      </c>
      <c r="E129" s="1009">
        <v>395</v>
      </c>
      <c r="F129" s="1010">
        <v>141.62</v>
      </c>
    </row>
    <row r="130" spans="4:6">
      <c r="D130" s="1008" t="s">
        <v>52</v>
      </c>
      <c r="E130" s="1009">
        <v>411</v>
      </c>
      <c r="F130" s="1010">
        <v>143.26</v>
      </c>
    </row>
    <row r="131" spans="4:6">
      <c r="D131" s="1008" t="s">
        <v>53</v>
      </c>
      <c r="E131" s="1009">
        <v>428</v>
      </c>
      <c r="F131" s="1010">
        <v>144.94</v>
      </c>
    </row>
    <row r="132" spans="4:6">
      <c r="D132" s="1008" t="s">
        <v>54</v>
      </c>
      <c r="E132" s="1009">
        <v>445</v>
      </c>
      <c r="F132" s="1010">
        <v>146.66</v>
      </c>
    </row>
    <row r="133" spans="4:6">
      <c r="D133" s="1008" t="s">
        <v>55</v>
      </c>
      <c r="E133" s="1009">
        <v>462</v>
      </c>
      <c r="F133" s="1010">
        <v>148.4</v>
      </c>
    </row>
    <row r="134" spans="4:6">
      <c r="D134" s="1008" t="s">
        <v>56</v>
      </c>
      <c r="E134" s="1009">
        <v>480</v>
      </c>
      <c r="F134" s="1010">
        <v>150.18</v>
      </c>
    </row>
    <row r="135" spans="4:6">
      <c r="D135" s="1008" t="s">
        <v>57</v>
      </c>
      <c r="E135" s="1009">
        <v>499</v>
      </c>
      <c r="F135" s="1010">
        <v>151.97999999999999</v>
      </c>
    </row>
    <row r="136" spans="4:6">
      <c r="D136" s="1008" t="s">
        <v>58</v>
      </c>
      <c r="E136" s="1009">
        <v>518</v>
      </c>
      <c r="F136" s="1010">
        <v>153.82</v>
      </c>
    </row>
    <row r="137" spans="4:6">
      <c r="D137" s="1008" t="s">
        <v>59</v>
      </c>
      <c r="E137" s="1009">
        <v>537</v>
      </c>
      <c r="F137" s="1010">
        <v>155.69999999999999</v>
      </c>
    </row>
    <row r="138" spans="4:6">
      <c r="D138" s="1008" t="s">
        <v>60</v>
      </c>
      <c r="E138" s="1009">
        <v>557</v>
      </c>
      <c r="F138" s="1010">
        <v>157.6</v>
      </c>
    </row>
    <row r="139" spans="4:6">
      <c r="D139" s="1008" t="s">
        <v>61</v>
      </c>
      <c r="E139" s="1009">
        <v>577</v>
      </c>
      <c r="F139" s="1010">
        <v>159.54</v>
      </c>
    </row>
    <row r="140" spans="4:6">
      <c r="D140" s="1008" t="s">
        <v>62</v>
      </c>
      <c r="E140" s="1009">
        <v>597</v>
      </c>
      <c r="F140" s="1010">
        <v>161.5</v>
      </c>
    </row>
    <row r="141" spans="4:6">
      <c r="D141" s="1008" t="s">
        <v>63</v>
      </c>
      <c r="E141" s="1009">
        <v>618</v>
      </c>
      <c r="F141" s="1010">
        <v>163.5</v>
      </c>
    </row>
    <row r="142" spans="4:6">
      <c r="D142" s="1008" t="s">
        <v>64</v>
      </c>
      <c r="E142" s="1009">
        <v>640</v>
      </c>
      <c r="F142" s="1010">
        <v>165.54</v>
      </c>
    </row>
    <row r="143" spans="4:6">
      <c r="D143" s="1008" t="s">
        <v>65</v>
      </c>
      <c r="E143" s="1009">
        <v>662</v>
      </c>
      <c r="F143" s="1010">
        <v>167.6</v>
      </c>
    </row>
    <row r="144" spans="4:6">
      <c r="D144" s="1008" t="s">
        <v>66</v>
      </c>
      <c r="E144" s="1009">
        <v>684</v>
      </c>
      <c r="F144" s="1010">
        <v>169.7</v>
      </c>
    </row>
    <row r="145" spans="4:15">
      <c r="D145" s="1008" t="s">
        <v>67</v>
      </c>
      <c r="E145" s="1009">
        <v>707</v>
      </c>
      <c r="F145" s="1010">
        <v>171.82</v>
      </c>
    </row>
    <row r="146" spans="4:15">
      <c r="D146" s="1008" t="s">
        <v>68</v>
      </c>
      <c r="E146" s="1009">
        <v>730</v>
      </c>
      <c r="F146" s="1010">
        <v>173.98</v>
      </c>
    </row>
    <row r="147" spans="4:15">
      <c r="D147" s="1008" t="s">
        <v>69</v>
      </c>
      <c r="E147" s="1009">
        <v>754</v>
      </c>
      <c r="F147" s="1010">
        <v>176.18</v>
      </c>
    </row>
    <row r="148" spans="4:15">
      <c r="D148" s="1008" t="s">
        <v>70</v>
      </c>
      <c r="E148" s="1009">
        <v>778</v>
      </c>
      <c r="F148" s="1011">
        <v>178.4</v>
      </c>
    </row>
    <row r="151" spans="4:15" ht="27">
      <c r="D151" s="873" t="s">
        <v>4030</v>
      </c>
      <c r="E151" s="38" t="s">
        <v>1452</v>
      </c>
      <c r="F151" s="38" t="s">
        <v>1453</v>
      </c>
      <c r="G151" s="38" t="s">
        <v>3818</v>
      </c>
      <c r="H151" s="38" t="s">
        <v>4031</v>
      </c>
      <c r="I151" s="874" t="s">
        <v>4032</v>
      </c>
      <c r="J151" s="1012" t="s">
        <v>4033</v>
      </c>
      <c r="K151" s="1012" t="s">
        <v>1452</v>
      </c>
      <c r="L151" s="1012" t="s">
        <v>1453</v>
      </c>
      <c r="M151" s="1012" t="s">
        <v>3818</v>
      </c>
      <c r="N151" s="1012" t="s">
        <v>4034</v>
      </c>
      <c r="O151" s="1012" t="s">
        <v>4032</v>
      </c>
    </row>
    <row r="152" spans="4:15">
      <c r="D152" s="1013" t="s">
        <v>3798</v>
      </c>
      <c r="E152" s="1014">
        <v>7.27</v>
      </c>
      <c r="F152" s="1014">
        <v>7.84</v>
      </c>
      <c r="G152" s="1015">
        <v>242524090</v>
      </c>
      <c r="H152" s="1014">
        <v>680</v>
      </c>
      <c r="I152" s="1016">
        <v>110.7</v>
      </c>
      <c r="K152" s="878">
        <v>15.63</v>
      </c>
      <c r="L152" s="878">
        <v>11.51</v>
      </c>
      <c r="M152" s="879">
        <v>407613420</v>
      </c>
      <c r="N152" s="878">
        <v>680</v>
      </c>
      <c r="O152" s="880">
        <v>105.4</v>
      </c>
    </row>
    <row r="153" spans="4:15">
      <c r="D153" s="1013" t="s">
        <v>3799</v>
      </c>
      <c r="E153" s="1014">
        <v>7.3</v>
      </c>
      <c r="F153" s="1014">
        <v>7.88</v>
      </c>
      <c r="G153" s="1015">
        <v>261926017</v>
      </c>
      <c r="H153" s="1014">
        <v>680</v>
      </c>
      <c r="I153" s="1016">
        <v>110.7</v>
      </c>
      <c r="K153" s="1017">
        <v>15.71</v>
      </c>
      <c r="L153" s="1017">
        <v>11.57</v>
      </c>
      <c r="M153" s="1018">
        <v>556631040</v>
      </c>
      <c r="N153" s="1017">
        <v>683</v>
      </c>
      <c r="O153" s="1019">
        <v>105.4</v>
      </c>
    </row>
    <row r="154" spans="4:15">
      <c r="D154" s="1013" t="s">
        <v>3800</v>
      </c>
      <c r="E154" s="1014">
        <v>7.34</v>
      </c>
      <c r="F154" s="1014">
        <v>7.92</v>
      </c>
      <c r="G154" s="1015">
        <v>282880098</v>
      </c>
      <c r="H154" s="1014">
        <v>681</v>
      </c>
      <c r="I154" s="1016">
        <v>116.2</v>
      </c>
      <c r="K154" s="1017">
        <v>15.79</v>
      </c>
      <c r="L154" s="1017">
        <v>11.63</v>
      </c>
      <c r="M154" s="1018">
        <v>570094960</v>
      </c>
      <c r="N154" s="1017">
        <v>686</v>
      </c>
      <c r="O154" s="1019">
        <v>105.4</v>
      </c>
    </row>
    <row r="155" spans="4:15">
      <c r="D155" s="1013" t="s">
        <v>3801</v>
      </c>
      <c r="E155" s="1014">
        <v>7.37</v>
      </c>
      <c r="F155" s="1014">
        <v>7.96</v>
      </c>
      <c r="G155" s="1015">
        <v>305510505</v>
      </c>
      <c r="H155" s="1014">
        <v>681</v>
      </c>
      <c r="I155" s="1016">
        <v>116.2</v>
      </c>
      <c r="K155" s="1017">
        <v>15.87</v>
      </c>
      <c r="L155" s="1017">
        <v>11.69</v>
      </c>
      <c r="M155" s="1018">
        <v>583886240</v>
      </c>
      <c r="N155" s="1017">
        <v>689</v>
      </c>
      <c r="O155" s="1019">
        <v>105.4</v>
      </c>
    </row>
    <row r="156" spans="4:15">
      <c r="D156" s="1013" t="s">
        <v>3802</v>
      </c>
      <c r="E156" s="1014">
        <v>7.41</v>
      </c>
      <c r="F156" s="1014">
        <v>7.99</v>
      </c>
      <c r="G156" s="1015">
        <v>329951345</v>
      </c>
      <c r="H156" s="1014">
        <v>682</v>
      </c>
      <c r="I156" s="1016">
        <v>122</v>
      </c>
      <c r="K156" s="1017">
        <v>15.95</v>
      </c>
      <c r="L156" s="1017">
        <v>11.75</v>
      </c>
      <c r="M156" s="1018">
        <v>747513850</v>
      </c>
      <c r="N156" s="1017">
        <v>692</v>
      </c>
      <c r="O156" s="1019">
        <v>105.4</v>
      </c>
    </row>
    <row r="157" spans="4:15">
      <c r="D157" s="1013" t="s">
        <v>3803</v>
      </c>
      <c r="E157" s="1014">
        <v>7.44</v>
      </c>
      <c r="F157" s="1014">
        <v>8.0300000000000011</v>
      </c>
      <c r="G157" s="1015">
        <v>356347452</v>
      </c>
      <c r="H157" s="1014">
        <v>682</v>
      </c>
      <c r="I157" s="1016">
        <v>122</v>
      </c>
      <c r="K157" s="1017">
        <v>16.03</v>
      </c>
      <c r="L157" s="1017">
        <v>11.8</v>
      </c>
      <c r="M157" s="1018">
        <v>765597700</v>
      </c>
      <c r="N157" s="1017">
        <v>695</v>
      </c>
      <c r="O157" s="1019">
        <v>105.4</v>
      </c>
    </row>
    <row r="158" spans="4:15">
      <c r="D158" s="1013" t="s">
        <v>3804</v>
      </c>
      <c r="E158" s="1014">
        <v>7.47</v>
      </c>
      <c r="F158" s="1014">
        <v>8.07</v>
      </c>
      <c r="G158" s="1015">
        <v>384855248</v>
      </c>
      <c r="H158" s="1014">
        <v>683</v>
      </c>
      <c r="I158" s="1016">
        <v>128.1</v>
      </c>
      <c r="K158" s="1017">
        <v>16.11</v>
      </c>
      <c r="L158" s="1017">
        <v>11.86</v>
      </c>
      <c r="M158" s="1018">
        <v>784117100</v>
      </c>
      <c r="N158" s="1017">
        <v>698</v>
      </c>
      <c r="O158" s="1019">
        <v>105.4</v>
      </c>
    </row>
    <row r="159" spans="4:15">
      <c r="D159" s="1013" t="s">
        <v>3805</v>
      </c>
      <c r="E159" s="1014">
        <v>7.51</v>
      </c>
      <c r="F159" s="1014">
        <v>8.11</v>
      </c>
      <c r="G159" s="1015">
        <v>415643667</v>
      </c>
      <c r="H159" s="1014">
        <v>683</v>
      </c>
      <c r="I159" s="1016">
        <v>128.1</v>
      </c>
      <c r="K159" s="1017">
        <v>16.189999999999998</v>
      </c>
      <c r="L159" s="1017">
        <v>11.92</v>
      </c>
      <c r="M159" s="1018">
        <v>800000000</v>
      </c>
      <c r="N159" s="1017">
        <v>701</v>
      </c>
      <c r="O159" s="1019">
        <v>105.4</v>
      </c>
    </row>
    <row r="160" spans="4:15">
      <c r="D160" s="1013" t="s">
        <v>3806</v>
      </c>
      <c r="E160" s="1014">
        <v>7.54</v>
      </c>
      <c r="F160" s="1014">
        <v>8.14</v>
      </c>
      <c r="G160" s="1015">
        <v>448895160</v>
      </c>
      <c r="H160" s="1014">
        <v>684</v>
      </c>
      <c r="I160" s="1016">
        <v>134.5</v>
      </c>
      <c r="K160" s="1017">
        <v>16.27</v>
      </c>
      <c r="L160" s="1017">
        <v>11.98</v>
      </c>
      <c r="M160" s="1018">
        <v>900000000</v>
      </c>
      <c r="N160" s="1017">
        <v>704</v>
      </c>
      <c r="O160" s="1019">
        <v>105.4</v>
      </c>
    </row>
    <row r="161" spans="4:15">
      <c r="D161" s="1013" t="s">
        <v>3807</v>
      </c>
      <c r="E161" s="1014">
        <v>7.58</v>
      </c>
      <c r="F161" s="1014">
        <v>8.18</v>
      </c>
      <c r="G161" s="1015">
        <v>484806772</v>
      </c>
      <c r="H161" s="1014">
        <v>684</v>
      </c>
      <c r="I161" s="1016">
        <v>134.5</v>
      </c>
      <c r="K161" s="1017">
        <v>16.350000000000001</v>
      </c>
      <c r="L161" s="1017">
        <v>12.03</v>
      </c>
      <c r="M161" s="1018">
        <v>999999999</v>
      </c>
      <c r="N161" s="1017">
        <v>707</v>
      </c>
      <c r="O161" s="1019">
        <v>105.4</v>
      </c>
    </row>
    <row r="162" spans="4:15">
      <c r="D162" s="1020" t="s">
        <v>3808</v>
      </c>
      <c r="E162" s="1021">
        <v>16.43</v>
      </c>
      <c r="F162" s="1021">
        <v>12.09</v>
      </c>
      <c r="G162" s="1022">
        <v>528439381</v>
      </c>
      <c r="H162" s="1023">
        <v>685</v>
      </c>
      <c r="I162" s="1024">
        <v>137.19999999999999</v>
      </c>
      <c r="K162" s="1025">
        <v>16.43</v>
      </c>
      <c r="L162" s="1025">
        <v>12.09</v>
      </c>
      <c r="M162" s="1026">
        <v>999999999</v>
      </c>
      <c r="N162" s="1025">
        <v>710</v>
      </c>
      <c r="O162" s="1027">
        <v>105.4</v>
      </c>
    </row>
    <row r="163" spans="4:15">
      <c r="D163" s="1020" t="s">
        <v>3809</v>
      </c>
      <c r="E163" s="1021">
        <v>16.509999999999998</v>
      </c>
      <c r="F163" s="1021">
        <v>12.15</v>
      </c>
      <c r="G163" s="1022">
        <v>575998925</v>
      </c>
      <c r="H163" s="1023">
        <v>685</v>
      </c>
      <c r="I163" s="1024">
        <v>137.19999999999999</v>
      </c>
      <c r="K163" s="1025">
        <v>16.509999999999998</v>
      </c>
      <c r="L163" s="1025">
        <v>12.15</v>
      </c>
      <c r="M163" s="1026">
        <v>999999999</v>
      </c>
      <c r="N163" s="1025">
        <v>713</v>
      </c>
      <c r="O163" s="1027">
        <v>105.4</v>
      </c>
    </row>
    <row r="164" spans="4:15">
      <c r="D164" s="1020" t="s">
        <v>3810</v>
      </c>
      <c r="E164" s="1021">
        <v>16.59</v>
      </c>
      <c r="F164" s="1021">
        <v>12.2</v>
      </c>
      <c r="G164" s="1022">
        <v>627838828</v>
      </c>
      <c r="H164" s="1023">
        <v>686</v>
      </c>
      <c r="I164" s="1024">
        <v>139.9</v>
      </c>
      <c r="K164" s="1025">
        <v>16.59</v>
      </c>
      <c r="L164" s="1025">
        <v>12.2</v>
      </c>
      <c r="M164" s="1026">
        <v>999999999</v>
      </c>
      <c r="N164" s="1025">
        <v>716</v>
      </c>
      <c r="O164" s="1027">
        <v>105.4</v>
      </c>
    </row>
    <row r="165" spans="4:15">
      <c r="D165" s="1020" t="s">
        <v>3811</v>
      </c>
      <c r="E165" s="1021">
        <v>16.670000000000002</v>
      </c>
      <c r="F165" s="1021">
        <v>12.26</v>
      </c>
      <c r="G165" s="1022">
        <v>684344322</v>
      </c>
      <c r="H165" s="1023">
        <v>686</v>
      </c>
      <c r="I165" s="1024">
        <v>139.9</v>
      </c>
      <c r="K165" s="1025">
        <v>16.670000000000002</v>
      </c>
      <c r="L165" s="1025">
        <v>12.26</v>
      </c>
      <c r="M165" s="1026">
        <v>999999999</v>
      </c>
      <c r="N165" s="1025">
        <v>719</v>
      </c>
      <c r="O165" s="1027">
        <v>105.4</v>
      </c>
    </row>
    <row r="166" spans="4:15">
      <c r="D166" s="1020" t="s">
        <v>3812</v>
      </c>
      <c r="E166" s="1021">
        <v>16.75</v>
      </c>
      <c r="F166" s="1021">
        <v>12.32</v>
      </c>
      <c r="G166" s="1022">
        <v>745935310</v>
      </c>
      <c r="H166" s="1023">
        <v>687</v>
      </c>
      <c r="I166" s="1024">
        <v>142.69999999999999</v>
      </c>
      <c r="K166" s="1025">
        <v>16.75</v>
      </c>
      <c r="L166" s="1025">
        <v>12.32</v>
      </c>
      <c r="M166" s="1026">
        <v>999999999</v>
      </c>
      <c r="N166" s="1025">
        <v>722</v>
      </c>
      <c r="O166" s="1027">
        <v>105.4</v>
      </c>
    </row>
    <row r="167" spans="4:15">
      <c r="D167" s="1020" t="s">
        <v>3813</v>
      </c>
      <c r="E167" s="1021">
        <v>16.82</v>
      </c>
      <c r="F167" s="1021">
        <v>12.37</v>
      </c>
      <c r="G167" s="1022">
        <v>813069487</v>
      </c>
      <c r="H167" s="1023">
        <v>687</v>
      </c>
      <c r="I167" s="1024">
        <v>142.69999999999999</v>
      </c>
      <c r="K167" s="1025">
        <v>16.82</v>
      </c>
      <c r="L167" s="1025">
        <v>12.37</v>
      </c>
      <c r="M167" s="1026">
        <v>999999999</v>
      </c>
      <c r="N167" s="1025">
        <v>725</v>
      </c>
      <c r="O167" s="1027">
        <v>105.4</v>
      </c>
    </row>
    <row r="168" spans="4:15">
      <c r="D168" s="1020" t="s">
        <v>3814</v>
      </c>
      <c r="E168" s="1021">
        <v>16.899999999999999</v>
      </c>
      <c r="F168" s="1021">
        <v>12.43</v>
      </c>
      <c r="G168" s="1022">
        <v>886245740</v>
      </c>
      <c r="H168" s="1023">
        <v>688</v>
      </c>
      <c r="I168" s="1024">
        <v>145.6</v>
      </c>
      <c r="K168" s="1025">
        <v>16.899999999999999</v>
      </c>
      <c r="L168" s="1025">
        <v>12.43</v>
      </c>
      <c r="M168" s="1026">
        <v>999999999</v>
      </c>
      <c r="N168" s="1025">
        <v>728</v>
      </c>
      <c r="O168" s="1027">
        <v>105.4</v>
      </c>
    </row>
    <row r="169" spans="4:15">
      <c r="D169" s="1020" t="s">
        <v>3815</v>
      </c>
      <c r="E169" s="1021">
        <v>16.98</v>
      </c>
      <c r="F169" s="1021">
        <v>12.48</v>
      </c>
      <c r="G169" s="1022">
        <v>966007856</v>
      </c>
      <c r="H169" s="1023">
        <v>688</v>
      </c>
      <c r="I169" s="1024">
        <v>145.6</v>
      </c>
      <c r="K169" s="1025">
        <v>16.98</v>
      </c>
      <c r="L169" s="1025">
        <v>12.48</v>
      </c>
      <c r="M169" s="1026">
        <v>999999999</v>
      </c>
      <c r="N169" s="1025">
        <v>731</v>
      </c>
      <c r="O169" s="1027">
        <v>105.4</v>
      </c>
    </row>
    <row r="170" spans="4:15">
      <c r="D170" s="1020" t="s">
        <v>3816</v>
      </c>
      <c r="E170" s="1021">
        <v>17.059999999999999</v>
      </c>
      <c r="F170" s="1021">
        <v>12.54</v>
      </c>
      <c r="G170" s="1022">
        <v>1052948563</v>
      </c>
      <c r="H170" s="1023">
        <v>689</v>
      </c>
      <c r="I170" s="1024">
        <v>148.5</v>
      </c>
      <c r="K170" s="1025">
        <v>17.059999999999999</v>
      </c>
      <c r="L170" s="1025">
        <v>12.54</v>
      </c>
      <c r="M170" s="1026">
        <v>999999999</v>
      </c>
      <c r="N170" s="1025">
        <v>734</v>
      </c>
      <c r="O170" s="1027">
        <v>105.4</v>
      </c>
    </row>
    <row r="171" spans="4:15">
      <c r="D171" s="1020" t="s">
        <v>3817</v>
      </c>
      <c r="E171" s="1021">
        <v>17.13</v>
      </c>
      <c r="F171" s="1021">
        <v>12.59</v>
      </c>
      <c r="G171" s="1022">
        <v>1147713933</v>
      </c>
      <c r="H171" s="1023">
        <v>689</v>
      </c>
      <c r="I171" s="1024">
        <v>148.5</v>
      </c>
      <c r="K171" s="1025">
        <v>17.13</v>
      </c>
      <c r="L171" s="1025">
        <v>12.59</v>
      </c>
      <c r="M171" s="1026">
        <v>999999999</v>
      </c>
      <c r="N171" s="1025">
        <v>737</v>
      </c>
      <c r="O171" s="1027">
        <v>105.4</v>
      </c>
    </row>
  </sheetData>
  <mergeCells count="16">
    <mergeCell ref="D59:D60"/>
    <mergeCell ref="E59:E60"/>
    <mergeCell ref="D61:D62"/>
    <mergeCell ref="E61:E62"/>
    <mergeCell ref="D63:D64"/>
    <mergeCell ref="E63:E64"/>
    <mergeCell ref="D71:D72"/>
    <mergeCell ref="E71:E72"/>
    <mergeCell ref="D73:D74"/>
    <mergeCell ref="E73:E74"/>
    <mergeCell ref="D65:D66"/>
    <mergeCell ref="E65:E66"/>
    <mergeCell ref="D67:D68"/>
    <mergeCell ref="E67:E68"/>
    <mergeCell ref="D69:D70"/>
    <mergeCell ref="E69:E70"/>
  </mergeCells>
  <phoneticPr fontId="6" type="noConversion"/>
  <pageMargins left="0.7" right="0.7" top="0.75" bottom="0.75" header="0.3" footer="0.3"/>
  <pageSetup paperSize="9" orientation="landscape" verticalDpi="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27"/>
  <sheetViews>
    <sheetView zoomScale="85" workbookViewId="0">
      <pane ySplit="1" topLeftCell="A2" activePane="bottomLeft" state="frozen"/>
      <selection activeCell="I11" sqref="I11:I13"/>
      <selection pane="bottomLeft" activeCell="I11" sqref="I11:I13"/>
    </sheetView>
  </sheetViews>
  <sheetFormatPr defaultColWidth="9" defaultRowHeight="16.5" customHeight="1"/>
  <cols>
    <col min="1" max="1" width="26.75" style="205" customWidth="1"/>
    <col min="2" max="2" width="23.625" style="205" customWidth="1"/>
    <col min="3" max="3" width="41.625" style="217" customWidth="1"/>
    <col min="4" max="4" width="20.375" style="207" customWidth="1"/>
    <col min="5" max="5" width="15.5" style="217" customWidth="1"/>
    <col min="6" max="8" width="20.5" style="217" customWidth="1"/>
    <col min="9" max="9" width="49.125" style="217" customWidth="1"/>
    <col min="10" max="10" width="16" style="207" customWidth="1"/>
    <col min="11" max="11" width="11" style="207" customWidth="1"/>
    <col min="12" max="16384" width="9" style="207"/>
  </cols>
  <sheetData>
    <row r="1" spans="1:11" ht="130.5" customHeight="1">
      <c r="A1" s="1028" t="s">
        <v>10</v>
      </c>
      <c r="B1" s="1029" t="s">
        <v>508</v>
      </c>
      <c r="C1" s="1030" t="s">
        <v>509</v>
      </c>
      <c r="D1" s="38" t="s">
        <v>741</v>
      </c>
      <c r="E1" s="1029" t="s">
        <v>510</v>
      </c>
      <c r="F1" s="1012" t="s">
        <v>511</v>
      </c>
      <c r="G1" s="1012" t="s">
        <v>512</v>
      </c>
      <c r="H1" s="1012" t="s">
        <v>513</v>
      </c>
      <c r="I1" s="38" t="s">
        <v>241</v>
      </c>
      <c r="K1" s="207">
        <v>10000</v>
      </c>
    </row>
    <row r="2" spans="1:11" s="217" customFormat="1" ht="16.5" customHeight="1">
      <c r="A2" s="1031" t="s">
        <v>3763</v>
      </c>
      <c r="B2" s="1032">
        <v>7</v>
      </c>
      <c r="C2" s="1033">
        <v>2</v>
      </c>
      <c r="D2" s="1034" t="s">
        <v>743</v>
      </c>
      <c r="E2" s="1035">
        <v>160006000</v>
      </c>
      <c r="F2" s="1036">
        <v>40</v>
      </c>
      <c r="G2" s="1037">
        <v>1</v>
      </c>
      <c r="H2" s="1038">
        <v>2</v>
      </c>
      <c r="I2" s="1039" t="s">
        <v>3567</v>
      </c>
      <c r="J2" s="207"/>
      <c r="K2" s="1040">
        <f>$K$1*(F2/100)</f>
        <v>4000</v>
      </c>
    </row>
    <row r="3" spans="1:11" s="217" customFormat="1" ht="16.5" customHeight="1">
      <c r="A3" s="1031" t="s">
        <v>3763</v>
      </c>
      <c r="B3" s="1041">
        <v>8</v>
      </c>
      <c r="C3" s="1041">
        <v>2</v>
      </c>
      <c r="D3" s="1034" t="s">
        <v>743</v>
      </c>
      <c r="E3" s="1035">
        <v>160006009</v>
      </c>
      <c r="F3" s="1042">
        <v>5</v>
      </c>
      <c r="G3" s="1043">
        <v>1</v>
      </c>
      <c r="H3" s="1044">
        <v>1</v>
      </c>
      <c r="I3" s="1045" t="s">
        <v>3576</v>
      </c>
      <c r="J3" s="207"/>
      <c r="K3" s="1040">
        <f t="shared" ref="K3:K66" si="0">$K$1*(F3/100)</f>
        <v>500</v>
      </c>
    </row>
    <row r="4" spans="1:11" s="217" customFormat="1" ht="16.5" customHeight="1">
      <c r="A4" s="1031" t="s">
        <v>3763</v>
      </c>
      <c r="B4" s="1041">
        <v>8</v>
      </c>
      <c r="C4" s="1041">
        <v>2</v>
      </c>
      <c r="D4" s="1034" t="s">
        <v>743</v>
      </c>
      <c r="E4" s="1035">
        <v>160006010</v>
      </c>
      <c r="F4" s="1042">
        <v>7</v>
      </c>
      <c r="G4" s="1043">
        <v>1</v>
      </c>
      <c r="H4" s="1044">
        <v>1</v>
      </c>
      <c r="I4" s="1045" t="s">
        <v>3577</v>
      </c>
      <c r="J4" s="207"/>
      <c r="K4" s="1040">
        <f t="shared" si="0"/>
        <v>700.00000000000011</v>
      </c>
    </row>
    <row r="5" spans="1:11" s="217" customFormat="1" ht="16.5" customHeight="1">
      <c r="A5" s="1031" t="s">
        <v>3763</v>
      </c>
      <c r="B5" s="1041">
        <v>8</v>
      </c>
      <c r="C5" s="1041">
        <v>2</v>
      </c>
      <c r="D5" s="1034" t="s">
        <v>743</v>
      </c>
      <c r="E5" s="1035">
        <v>160006011</v>
      </c>
      <c r="F5" s="1042">
        <v>7</v>
      </c>
      <c r="G5" s="1043">
        <v>1</v>
      </c>
      <c r="H5" s="1044">
        <v>1</v>
      </c>
      <c r="I5" s="1045" t="s">
        <v>3578</v>
      </c>
      <c r="J5" s="207"/>
      <c r="K5" s="1040">
        <f t="shared" si="0"/>
        <v>700.00000000000011</v>
      </c>
    </row>
    <row r="6" spans="1:11" s="217" customFormat="1" ht="16.5" customHeight="1">
      <c r="A6" s="1031" t="s">
        <v>3763</v>
      </c>
      <c r="B6" s="1041">
        <v>8</v>
      </c>
      <c r="C6" s="1041">
        <v>2</v>
      </c>
      <c r="D6" s="1034" t="s">
        <v>743</v>
      </c>
      <c r="E6" s="1035">
        <v>160006012</v>
      </c>
      <c r="F6" s="1042">
        <v>7</v>
      </c>
      <c r="G6" s="1043">
        <v>1</v>
      </c>
      <c r="H6" s="1044">
        <v>1</v>
      </c>
      <c r="I6" s="1045" t="s">
        <v>3579</v>
      </c>
      <c r="J6" s="207"/>
      <c r="K6" s="1040">
        <f t="shared" si="0"/>
        <v>700.00000000000011</v>
      </c>
    </row>
    <row r="7" spans="1:11" s="217" customFormat="1" ht="16.5" customHeight="1">
      <c r="A7" s="1031" t="s">
        <v>3763</v>
      </c>
      <c r="B7" s="1041">
        <v>8</v>
      </c>
      <c r="C7" s="1041">
        <v>2</v>
      </c>
      <c r="D7" s="1034" t="s">
        <v>743</v>
      </c>
      <c r="E7" s="1035">
        <v>160006013</v>
      </c>
      <c r="F7" s="1042">
        <v>7</v>
      </c>
      <c r="G7" s="1043">
        <v>1</v>
      </c>
      <c r="H7" s="1044">
        <v>1</v>
      </c>
      <c r="I7" s="1045" t="s">
        <v>3580</v>
      </c>
      <c r="J7" s="207"/>
      <c r="K7" s="1040">
        <f t="shared" si="0"/>
        <v>700.00000000000011</v>
      </c>
    </row>
    <row r="8" spans="1:11" s="217" customFormat="1" ht="16.5" customHeight="1">
      <c r="A8" s="1031" t="s">
        <v>3763</v>
      </c>
      <c r="B8" s="1041">
        <v>8</v>
      </c>
      <c r="C8" s="1041">
        <v>2</v>
      </c>
      <c r="D8" s="1034" t="s">
        <v>743</v>
      </c>
      <c r="E8" s="1035">
        <v>160006014</v>
      </c>
      <c r="F8" s="1042">
        <v>7</v>
      </c>
      <c r="G8" s="1043">
        <v>1</v>
      </c>
      <c r="H8" s="1044">
        <v>1</v>
      </c>
      <c r="I8" s="1045" t="s">
        <v>3581</v>
      </c>
      <c r="J8" s="207"/>
      <c r="K8" s="1040">
        <f t="shared" si="0"/>
        <v>700.00000000000011</v>
      </c>
    </row>
    <row r="9" spans="1:11" s="217" customFormat="1" ht="16.5" customHeight="1">
      <c r="A9" s="1031" t="s">
        <v>3763</v>
      </c>
      <c r="B9" s="1041">
        <v>8</v>
      </c>
      <c r="C9" s="1041">
        <v>2</v>
      </c>
      <c r="D9" s="1034" t="s">
        <v>743</v>
      </c>
      <c r="E9" s="1035">
        <v>160006015</v>
      </c>
      <c r="F9" s="1042">
        <v>6</v>
      </c>
      <c r="G9" s="1043">
        <v>1</v>
      </c>
      <c r="H9" s="1044">
        <v>1</v>
      </c>
      <c r="I9" s="1045" t="s">
        <v>3582</v>
      </c>
      <c r="J9" s="207"/>
      <c r="K9" s="1040">
        <f t="shared" si="0"/>
        <v>600</v>
      </c>
    </row>
    <row r="10" spans="1:11" s="217" customFormat="1" ht="16.5" customHeight="1">
      <c r="A10" s="1031" t="s">
        <v>3763</v>
      </c>
      <c r="B10" s="1041">
        <v>8</v>
      </c>
      <c r="C10" s="1041">
        <v>2</v>
      </c>
      <c r="D10" s="1034" t="s">
        <v>743</v>
      </c>
      <c r="E10" s="1035">
        <v>160006016</v>
      </c>
      <c r="F10" s="1042">
        <v>6</v>
      </c>
      <c r="G10" s="1043">
        <v>1</v>
      </c>
      <c r="H10" s="1044">
        <v>1</v>
      </c>
      <c r="I10" s="1045" t="s">
        <v>3583</v>
      </c>
      <c r="J10" s="207"/>
      <c r="K10" s="1040">
        <f t="shared" si="0"/>
        <v>600</v>
      </c>
    </row>
    <row r="11" spans="1:11" s="217" customFormat="1" ht="16.5" customHeight="1">
      <c r="A11" s="1046" t="s">
        <v>3764</v>
      </c>
      <c r="B11" s="1032">
        <v>7</v>
      </c>
      <c r="C11" s="1033">
        <v>2</v>
      </c>
      <c r="D11" s="1034" t="s">
        <v>743</v>
      </c>
      <c r="E11" s="1035">
        <v>160006000</v>
      </c>
      <c r="F11" s="1036">
        <v>43</v>
      </c>
      <c r="G11" s="1037">
        <v>1</v>
      </c>
      <c r="H11" s="1038">
        <v>2</v>
      </c>
      <c r="I11" s="1039" t="s">
        <v>3567</v>
      </c>
      <c r="J11" s="207"/>
      <c r="K11" s="1040">
        <f t="shared" si="0"/>
        <v>4300</v>
      </c>
    </row>
    <row r="12" spans="1:11" s="217" customFormat="1" ht="16.5" customHeight="1">
      <c r="A12" s="1046" t="s">
        <v>3764</v>
      </c>
      <c r="B12" s="1041">
        <v>8</v>
      </c>
      <c r="C12" s="1041">
        <v>2</v>
      </c>
      <c r="D12" s="1034" t="s">
        <v>743</v>
      </c>
      <c r="E12" s="1035">
        <v>160006009</v>
      </c>
      <c r="F12" s="1042">
        <v>5</v>
      </c>
      <c r="G12" s="1043">
        <v>1</v>
      </c>
      <c r="H12" s="1044">
        <v>1</v>
      </c>
      <c r="I12" s="1045" t="s">
        <v>3576</v>
      </c>
      <c r="J12" s="207"/>
      <c r="K12" s="1040">
        <f t="shared" si="0"/>
        <v>500</v>
      </c>
    </row>
    <row r="13" spans="1:11" s="217" customFormat="1" ht="16.5" customHeight="1">
      <c r="A13" s="1046" t="s">
        <v>3764</v>
      </c>
      <c r="B13" s="1041">
        <v>8</v>
      </c>
      <c r="C13" s="1041">
        <v>2</v>
      </c>
      <c r="D13" s="1034" t="s">
        <v>743</v>
      </c>
      <c r="E13" s="1035">
        <v>160006010</v>
      </c>
      <c r="F13" s="1042">
        <v>7</v>
      </c>
      <c r="G13" s="1043">
        <v>1</v>
      </c>
      <c r="H13" s="1044">
        <v>1</v>
      </c>
      <c r="I13" s="1045" t="s">
        <v>3577</v>
      </c>
      <c r="J13" s="207"/>
      <c r="K13" s="1040">
        <f t="shared" si="0"/>
        <v>700.00000000000011</v>
      </c>
    </row>
    <row r="14" spans="1:11" s="217" customFormat="1" ht="16.5" customHeight="1">
      <c r="A14" s="1046" t="s">
        <v>3764</v>
      </c>
      <c r="B14" s="1041">
        <v>8</v>
      </c>
      <c r="C14" s="1041">
        <v>2</v>
      </c>
      <c r="D14" s="1034" t="s">
        <v>743</v>
      </c>
      <c r="E14" s="1035">
        <v>160006011</v>
      </c>
      <c r="F14" s="1042">
        <v>7</v>
      </c>
      <c r="G14" s="1043">
        <v>1</v>
      </c>
      <c r="H14" s="1044">
        <v>1</v>
      </c>
      <c r="I14" s="1045" t="s">
        <v>3578</v>
      </c>
      <c r="J14" s="207"/>
      <c r="K14" s="1040">
        <f t="shared" si="0"/>
        <v>700.00000000000011</v>
      </c>
    </row>
    <row r="15" spans="1:11" s="217" customFormat="1" ht="16.5" customHeight="1">
      <c r="A15" s="1046" t="s">
        <v>3764</v>
      </c>
      <c r="B15" s="1041">
        <v>8</v>
      </c>
      <c r="C15" s="1041">
        <v>2</v>
      </c>
      <c r="D15" s="1034" t="s">
        <v>743</v>
      </c>
      <c r="E15" s="1035">
        <v>160006012</v>
      </c>
      <c r="F15" s="1042">
        <v>7</v>
      </c>
      <c r="G15" s="1043">
        <v>1</v>
      </c>
      <c r="H15" s="1044">
        <v>1</v>
      </c>
      <c r="I15" s="1045" t="s">
        <v>3579</v>
      </c>
      <c r="J15" s="207"/>
      <c r="K15" s="1040">
        <f t="shared" si="0"/>
        <v>700.00000000000011</v>
      </c>
    </row>
    <row r="16" spans="1:11" s="217" customFormat="1" ht="16.5" customHeight="1">
      <c r="A16" s="1046" t="s">
        <v>3764</v>
      </c>
      <c r="B16" s="1041">
        <v>8</v>
      </c>
      <c r="C16" s="1041">
        <v>2</v>
      </c>
      <c r="D16" s="1034" t="s">
        <v>743</v>
      </c>
      <c r="E16" s="1035">
        <v>160006013</v>
      </c>
      <c r="F16" s="1042">
        <v>7</v>
      </c>
      <c r="G16" s="1043">
        <v>1</v>
      </c>
      <c r="H16" s="1044">
        <v>1</v>
      </c>
      <c r="I16" s="1045" t="s">
        <v>3580</v>
      </c>
      <c r="J16" s="207"/>
      <c r="K16" s="1040">
        <f t="shared" si="0"/>
        <v>700.00000000000011</v>
      </c>
    </row>
    <row r="17" spans="1:11" s="217" customFormat="1" ht="16.5" customHeight="1">
      <c r="A17" s="1046" t="s">
        <v>3764</v>
      </c>
      <c r="B17" s="1041">
        <v>8</v>
      </c>
      <c r="C17" s="1041">
        <v>2</v>
      </c>
      <c r="D17" s="1034" t="s">
        <v>743</v>
      </c>
      <c r="E17" s="1035">
        <v>160006014</v>
      </c>
      <c r="F17" s="1042">
        <v>7</v>
      </c>
      <c r="G17" s="1043">
        <v>1</v>
      </c>
      <c r="H17" s="1044">
        <v>1</v>
      </c>
      <c r="I17" s="1045" t="s">
        <v>3581</v>
      </c>
      <c r="J17" s="207"/>
      <c r="K17" s="1040">
        <f t="shared" si="0"/>
        <v>700.00000000000011</v>
      </c>
    </row>
    <row r="18" spans="1:11" s="217" customFormat="1" ht="16.5" customHeight="1">
      <c r="A18" s="1046" t="s">
        <v>3764</v>
      </c>
      <c r="B18" s="1041">
        <v>8</v>
      </c>
      <c r="C18" s="1041">
        <v>2</v>
      </c>
      <c r="D18" s="1034" t="s">
        <v>743</v>
      </c>
      <c r="E18" s="1035">
        <v>160006015</v>
      </c>
      <c r="F18" s="1042">
        <v>6</v>
      </c>
      <c r="G18" s="1043">
        <v>1</v>
      </c>
      <c r="H18" s="1044">
        <v>1</v>
      </c>
      <c r="I18" s="1045" t="s">
        <v>3582</v>
      </c>
      <c r="J18" s="207"/>
      <c r="K18" s="1040">
        <f t="shared" si="0"/>
        <v>600</v>
      </c>
    </row>
    <row r="19" spans="1:11" s="217" customFormat="1" ht="16.5" customHeight="1">
      <c r="A19" s="1046" t="s">
        <v>3764</v>
      </c>
      <c r="B19" s="1041">
        <v>8</v>
      </c>
      <c r="C19" s="1041">
        <v>2</v>
      </c>
      <c r="D19" s="1034" t="s">
        <v>743</v>
      </c>
      <c r="E19" s="1035">
        <v>160006016</v>
      </c>
      <c r="F19" s="1042">
        <v>6</v>
      </c>
      <c r="G19" s="1043">
        <v>1</v>
      </c>
      <c r="H19" s="1044">
        <v>1</v>
      </c>
      <c r="I19" s="1045" t="s">
        <v>3583</v>
      </c>
      <c r="J19" s="207"/>
      <c r="K19" s="1040">
        <f t="shared" si="0"/>
        <v>600</v>
      </c>
    </row>
    <row r="20" spans="1:11" s="217" customFormat="1" ht="16.5" customHeight="1">
      <c r="A20" s="1047" t="s">
        <v>3765</v>
      </c>
      <c r="B20" s="1032">
        <v>7</v>
      </c>
      <c r="C20" s="1033">
        <v>2</v>
      </c>
      <c r="D20" s="1034" t="s">
        <v>743</v>
      </c>
      <c r="E20" s="1035">
        <v>160006000</v>
      </c>
      <c r="F20" s="1036">
        <v>45</v>
      </c>
      <c r="G20" s="1037">
        <v>1</v>
      </c>
      <c r="H20" s="1038">
        <v>2</v>
      </c>
      <c r="I20" s="1039" t="s">
        <v>3567</v>
      </c>
      <c r="J20" s="207"/>
      <c r="K20" s="1040">
        <f t="shared" si="0"/>
        <v>4500</v>
      </c>
    </row>
    <row r="21" spans="1:11" s="217" customFormat="1" ht="16.5" customHeight="1">
      <c r="A21" s="1047" t="s">
        <v>3765</v>
      </c>
      <c r="B21" s="1041">
        <v>8</v>
      </c>
      <c r="C21" s="1041">
        <v>2</v>
      </c>
      <c r="D21" s="1034" t="s">
        <v>743</v>
      </c>
      <c r="E21" s="1035">
        <v>160006009</v>
      </c>
      <c r="F21" s="1042">
        <v>6</v>
      </c>
      <c r="G21" s="1043">
        <v>1</v>
      </c>
      <c r="H21" s="1044">
        <v>1</v>
      </c>
      <c r="I21" s="1045" t="s">
        <v>3576</v>
      </c>
      <c r="J21" s="207"/>
      <c r="K21" s="1040">
        <f t="shared" si="0"/>
        <v>600</v>
      </c>
    </row>
    <row r="22" spans="1:11" s="217" customFormat="1" ht="16.5" customHeight="1">
      <c r="A22" s="1047" t="s">
        <v>3765</v>
      </c>
      <c r="B22" s="1041">
        <v>8</v>
      </c>
      <c r="C22" s="1041">
        <v>2</v>
      </c>
      <c r="D22" s="1034" t="s">
        <v>743</v>
      </c>
      <c r="E22" s="1035">
        <v>160006010</v>
      </c>
      <c r="F22" s="1042">
        <v>8</v>
      </c>
      <c r="G22" s="1043">
        <v>1</v>
      </c>
      <c r="H22" s="1044">
        <v>1</v>
      </c>
      <c r="I22" s="1045" t="s">
        <v>3577</v>
      </c>
      <c r="J22" s="207"/>
      <c r="K22" s="1040">
        <f t="shared" si="0"/>
        <v>800</v>
      </c>
    </row>
    <row r="23" spans="1:11" s="217" customFormat="1" ht="16.5" customHeight="1">
      <c r="A23" s="1047" t="s">
        <v>3765</v>
      </c>
      <c r="B23" s="1041">
        <v>8</v>
      </c>
      <c r="C23" s="1041">
        <v>2</v>
      </c>
      <c r="D23" s="1034" t="s">
        <v>743</v>
      </c>
      <c r="E23" s="1035">
        <v>160006011</v>
      </c>
      <c r="F23" s="1042">
        <v>8</v>
      </c>
      <c r="G23" s="1043">
        <v>1</v>
      </c>
      <c r="H23" s="1044">
        <v>1</v>
      </c>
      <c r="I23" s="1045" t="s">
        <v>3578</v>
      </c>
      <c r="J23" s="207"/>
      <c r="K23" s="1040">
        <f t="shared" si="0"/>
        <v>800</v>
      </c>
    </row>
    <row r="24" spans="1:11" s="217" customFormat="1" ht="16.5" customHeight="1">
      <c r="A24" s="1047" t="s">
        <v>3765</v>
      </c>
      <c r="B24" s="1041">
        <v>8</v>
      </c>
      <c r="C24" s="1041">
        <v>2</v>
      </c>
      <c r="D24" s="1034" t="s">
        <v>743</v>
      </c>
      <c r="E24" s="1035">
        <v>160006012</v>
      </c>
      <c r="F24" s="1042">
        <v>8</v>
      </c>
      <c r="G24" s="1043">
        <v>1</v>
      </c>
      <c r="H24" s="1044">
        <v>1</v>
      </c>
      <c r="I24" s="1045" t="s">
        <v>3579</v>
      </c>
      <c r="J24" s="207"/>
      <c r="K24" s="1040">
        <f t="shared" si="0"/>
        <v>800</v>
      </c>
    </row>
    <row r="25" spans="1:11" s="217" customFormat="1" ht="16.5" customHeight="1">
      <c r="A25" s="1047" t="s">
        <v>3765</v>
      </c>
      <c r="B25" s="1041">
        <v>8</v>
      </c>
      <c r="C25" s="1041">
        <v>2</v>
      </c>
      <c r="D25" s="1034" t="s">
        <v>743</v>
      </c>
      <c r="E25" s="1035">
        <v>160006013</v>
      </c>
      <c r="F25" s="1042">
        <v>8</v>
      </c>
      <c r="G25" s="1043">
        <v>1</v>
      </c>
      <c r="H25" s="1044">
        <v>1</v>
      </c>
      <c r="I25" s="1045" t="s">
        <v>3580</v>
      </c>
      <c r="J25" s="207"/>
      <c r="K25" s="1040">
        <f t="shared" si="0"/>
        <v>800</v>
      </c>
    </row>
    <row r="26" spans="1:11" s="217" customFormat="1" ht="16.5" customHeight="1">
      <c r="A26" s="1047" t="s">
        <v>3765</v>
      </c>
      <c r="B26" s="1041">
        <v>8</v>
      </c>
      <c r="C26" s="1041">
        <v>2</v>
      </c>
      <c r="D26" s="1034" t="s">
        <v>743</v>
      </c>
      <c r="E26" s="1035">
        <v>160006014</v>
      </c>
      <c r="F26" s="1042">
        <v>8</v>
      </c>
      <c r="G26" s="1043">
        <v>1</v>
      </c>
      <c r="H26" s="1044">
        <v>1</v>
      </c>
      <c r="I26" s="1045" t="s">
        <v>3581</v>
      </c>
      <c r="J26" s="207"/>
      <c r="K26" s="1040">
        <f t="shared" si="0"/>
        <v>800</v>
      </c>
    </row>
    <row r="27" spans="1:11" s="217" customFormat="1" ht="16.5" customHeight="1">
      <c r="A27" s="1047" t="s">
        <v>3765</v>
      </c>
      <c r="B27" s="1041">
        <v>8</v>
      </c>
      <c r="C27" s="1041">
        <v>2</v>
      </c>
      <c r="D27" s="1034" t="s">
        <v>743</v>
      </c>
      <c r="E27" s="1035">
        <v>160006015</v>
      </c>
      <c r="F27" s="1042">
        <v>7</v>
      </c>
      <c r="G27" s="1043">
        <v>1</v>
      </c>
      <c r="H27" s="1044">
        <v>1</v>
      </c>
      <c r="I27" s="1045" t="s">
        <v>3582</v>
      </c>
      <c r="J27" s="207"/>
      <c r="K27" s="1040">
        <f t="shared" si="0"/>
        <v>700.00000000000011</v>
      </c>
    </row>
    <row r="28" spans="1:11" s="217" customFormat="1" ht="16.5" customHeight="1">
      <c r="A28" s="1047" t="s">
        <v>3765</v>
      </c>
      <c r="B28" s="1041">
        <v>8</v>
      </c>
      <c r="C28" s="1041">
        <v>2</v>
      </c>
      <c r="D28" s="1034" t="s">
        <v>743</v>
      </c>
      <c r="E28" s="1035">
        <v>160006016</v>
      </c>
      <c r="F28" s="1042">
        <v>7</v>
      </c>
      <c r="G28" s="1043">
        <v>1</v>
      </c>
      <c r="H28" s="1044">
        <v>1</v>
      </c>
      <c r="I28" s="1045" t="s">
        <v>3583</v>
      </c>
      <c r="J28" s="207"/>
      <c r="K28" s="1040">
        <f t="shared" si="0"/>
        <v>700.00000000000011</v>
      </c>
    </row>
    <row r="29" spans="1:11" s="217" customFormat="1" ht="16.5" customHeight="1">
      <c r="A29" s="1046" t="s">
        <v>3766</v>
      </c>
      <c r="B29" s="1032">
        <v>7</v>
      </c>
      <c r="C29" s="1033">
        <v>2</v>
      </c>
      <c r="D29" s="1034" t="s">
        <v>743</v>
      </c>
      <c r="E29" s="1035">
        <v>160006000</v>
      </c>
      <c r="F29" s="1036">
        <v>47</v>
      </c>
      <c r="G29" s="1037">
        <v>1</v>
      </c>
      <c r="H29" s="1038">
        <v>2</v>
      </c>
      <c r="I29" s="1039" t="s">
        <v>3567</v>
      </c>
      <c r="J29" s="207"/>
      <c r="K29" s="1040">
        <f t="shared" si="0"/>
        <v>4700</v>
      </c>
    </row>
    <row r="30" spans="1:11" s="217" customFormat="1" ht="16.5" customHeight="1">
      <c r="A30" s="1046" t="s">
        <v>3766</v>
      </c>
      <c r="B30" s="1041">
        <v>8</v>
      </c>
      <c r="C30" s="1041">
        <v>2</v>
      </c>
      <c r="D30" s="1034" t="s">
        <v>743</v>
      </c>
      <c r="E30" s="1035">
        <v>160006009</v>
      </c>
      <c r="F30" s="1042">
        <v>6</v>
      </c>
      <c r="G30" s="1043">
        <v>1</v>
      </c>
      <c r="H30" s="1044">
        <v>1</v>
      </c>
      <c r="I30" s="1045" t="s">
        <v>3576</v>
      </c>
      <c r="J30" s="207"/>
      <c r="K30" s="1040">
        <f t="shared" si="0"/>
        <v>600</v>
      </c>
    </row>
    <row r="31" spans="1:11" s="217" customFormat="1" ht="16.5" customHeight="1">
      <c r="A31" s="1046" t="s">
        <v>3766</v>
      </c>
      <c r="B31" s="1041">
        <v>8</v>
      </c>
      <c r="C31" s="1041">
        <v>2</v>
      </c>
      <c r="D31" s="1034" t="s">
        <v>743</v>
      </c>
      <c r="E31" s="1035">
        <v>160006010</v>
      </c>
      <c r="F31" s="1042">
        <v>8</v>
      </c>
      <c r="G31" s="1043">
        <v>1</v>
      </c>
      <c r="H31" s="1044">
        <v>1</v>
      </c>
      <c r="I31" s="1045" t="s">
        <v>3577</v>
      </c>
      <c r="J31" s="207"/>
      <c r="K31" s="1040">
        <f t="shared" si="0"/>
        <v>800</v>
      </c>
    </row>
    <row r="32" spans="1:11" s="217" customFormat="1" ht="16.5" customHeight="1">
      <c r="A32" s="1046" t="s">
        <v>3766</v>
      </c>
      <c r="B32" s="1041">
        <v>8</v>
      </c>
      <c r="C32" s="1041">
        <v>2</v>
      </c>
      <c r="D32" s="1034" t="s">
        <v>743</v>
      </c>
      <c r="E32" s="1035">
        <v>160006011</v>
      </c>
      <c r="F32" s="1042">
        <v>8</v>
      </c>
      <c r="G32" s="1043">
        <v>1</v>
      </c>
      <c r="H32" s="1044">
        <v>1</v>
      </c>
      <c r="I32" s="1045" t="s">
        <v>3578</v>
      </c>
      <c r="J32" s="207"/>
      <c r="K32" s="1040">
        <f t="shared" si="0"/>
        <v>800</v>
      </c>
    </row>
    <row r="33" spans="1:11" s="217" customFormat="1" ht="16.5" customHeight="1">
      <c r="A33" s="1046" t="s">
        <v>3766</v>
      </c>
      <c r="B33" s="1041">
        <v>8</v>
      </c>
      <c r="C33" s="1041">
        <v>2</v>
      </c>
      <c r="D33" s="1034" t="s">
        <v>743</v>
      </c>
      <c r="E33" s="1035">
        <v>160006012</v>
      </c>
      <c r="F33" s="1042">
        <v>8</v>
      </c>
      <c r="G33" s="1043">
        <v>1</v>
      </c>
      <c r="H33" s="1044">
        <v>1</v>
      </c>
      <c r="I33" s="1045" t="s">
        <v>3579</v>
      </c>
      <c r="J33" s="207"/>
      <c r="K33" s="1040">
        <f t="shared" si="0"/>
        <v>800</v>
      </c>
    </row>
    <row r="34" spans="1:11" s="217" customFormat="1" ht="16.5" customHeight="1">
      <c r="A34" s="1046" t="s">
        <v>3766</v>
      </c>
      <c r="B34" s="1041">
        <v>8</v>
      </c>
      <c r="C34" s="1041">
        <v>2</v>
      </c>
      <c r="D34" s="1034" t="s">
        <v>743</v>
      </c>
      <c r="E34" s="1035">
        <v>160006013</v>
      </c>
      <c r="F34" s="1042">
        <v>8</v>
      </c>
      <c r="G34" s="1043">
        <v>1</v>
      </c>
      <c r="H34" s="1044">
        <v>1</v>
      </c>
      <c r="I34" s="1045" t="s">
        <v>3580</v>
      </c>
      <c r="J34" s="207"/>
      <c r="K34" s="1040">
        <f t="shared" si="0"/>
        <v>800</v>
      </c>
    </row>
    <row r="35" spans="1:11" s="217" customFormat="1" ht="16.5" customHeight="1">
      <c r="A35" s="1046" t="s">
        <v>3766</v>
      </c>
      <c r="B35" s="1041">
        <v>8</v>
      </c>
      <c r="C35" s="1041">
        <v>2</v>
      </c>
      <c r="D35" s="1034" t="s">
        <v>743</v>
      </c>
      <c r="E35" s="1035">
        <v>160006014</v>
      </c>
      <c r="F35" s="1042">
        <v>8</v>
      </c>
      <c r="G35" s="1043">
        <v>1</v>
      </c>
      <c r="H35" s="1044">
        <v>1</v>
      </c>
      <c r="I35" s="1045" t="s">
        <v>3581</v>
      </c>
      <c r="J35" s="207"/>
      <c r="K35" s="1040">
        <f t="shared" si="0"/>
        <v>800</v>
      </c>
    </row>
    <row r="36" spans="1:11" s="217" customFormat="1" ht="16.5" customHeight="1">
      <c r="A36" s="1046" t="s">
        <v>3766</v>
      </c>
      <c r="B36" s="1041">
        <v>8</v>
      </c>
      <c r="C36" s="1041">
        <v>2</v>
      </c>
      <c r="D36" s="1034" t="s">
        <v>743</v>
      </c>
      <c r="E36" s="1035">
        <v>160006015</v>
      </c>
      <c r="F36" s="1042">
        <v>7</v>
      </c>
      <c r="G36" s="1043">
        <v>1</v>
      </c>
      <c r="H36" s="1044">
        <v>1</v>
      </c>
      <c r="I36" s="1045" t="s">
        <v>3582</v>
      </c>
      <c r="J36" s="207"/>
      <c r="K36" s="1040">
        <f t="shared" si="0"/>
        <v>700.00000000000011</v>
      </c>
    </row>
    <row r="37" spans="1:11" s="217" customFormat="1" ht="16.5" customHeight="1">
      <c r="A37" s="1046" t="s">
        <v>3766</v>
      </c>
      <c r="B37" s="1041">
        <v>8</v>
      </c>
      <c r="C37" s="1041">
        <v>2</v>
      </c>
      <c r="D37" s="1034" t="s">
        <v>743</v>
      </c>
      <c r="E37" s="1035">
        <v>160006016</v>
      </c>
      <c r="F37" s="1042">
        <v>7</v>
      </c>
      <c r="G37" s="1043">
        <v>1</v>
      </c>
      <c r="H37" s="1044">
        <v>1</v>
      </c>
      <c r="I37" s="1045" t="s">
        <v>3583</v>
      </c>
      <c r="J37" s="207"/>
      <c r="K37" s="1040">
        <f t="shared" si="0"/>
        <v>700.00000000000011</v>
      </c>
    </row>
    <row r="38" spans="1:11" s="217" customFormat="1" ht="16.5" customHeight="1">
      <c r="A38" s="1031" t="s">
        <v>3767</v>
      </c>
      <c r="B38" s="1032">
        <v>7</v>
      </c>
      <c r="C38" s="1033">
        <v>2</v>
      </c>
      <c r="D38" s="1034" t="s">
        <v>743</v>
      </c>
      <c r="E38" s="1035">
        <v>160006000</v>
      </c>
      <c r="F38" s="1036">
        <v>49</v>
      </c>
      <c r="G38" s="1037">
        <v>1</v>
      </c>
      <c r="H38" s="1038">
        <v>2</v>
      </c>
      <c r="I38" s="1039" t="s">
        <v>3567</v>
      </c>
      <c r="J38" s="207"/>
      <c r="K38" s="1040">
        <f t="shared" si="0"/>
        <v>4900</v>
      </c>
    </row>
    <row r="39" spans="1:11" s="217" customFormat="1" ht="16.5" customHeight="1">
      <c r="A39" s="1031" t="s">
        <v>3767</v>
      </c>
      <c r="B39" s="1041">
        <v>8</v>
      </c>
      <c r="C39" s="1041">
        <v>2</v>
      </c>
      <c r="D39" s="1034" t="s">
        <v>743</v>
      </c>
      <c r="E39" s="1035">
        <v>160006009</v>
      </c>
      <c r="F39" s="1042">
        <v>7</v>
      </c>
      <c r="G39" s="1043">
        <v>1</v>
      </c>
      <c r="H39" s="1044">
        <v>1</v>
      </c>
      <c r="I39" s="1045" t="s">
        <v>3576</v>
      </c>
      <c r="J39" s="207"/>
      <c r="K39" s="1040">
        <f t="shared" si="0"/>
        <v>700.00000000000011</v>
      </c>
    </row>
    <row r="40" spans="1:11" s="217" customFormat="1" ht="16.5" customHeight="1">
      <c r="A40" s="1031" t="s">
        <v>3767</v>
      </c>
      <c r="B40" s="1041">
        <v>8</v>
      </c>
      <c r="C40" s="1041">
        <v>2</v>
      </c>
      <c r="D40" s="1034" t="s">
        <v>743</v>
      </c>
      <c r="E40" s="1035">
        <v>160006010</v>
      </c>
      <c r="F40" s="1042">
        <v>9</v>
      </c>
      <c r="G40" s="1043">
        <v>1</v>
      </c>
      <c r="H40" s="1044">
        <v>1</v>
      </c>
      <c r="I40" s="1045" t="s">
        <v>3577</v>
      </c>
      <c r="J40" s="207"/>
      <c r="K40" s="1040">
        <f t="shared" si="0"/>
        <v>900</v>
      </c>
    </row>
    <row r="41" spans="1:11" s="217" customFormat="1" ht="16.5" customHeight="1">
      <c r="A41" s="1031" t="s">
        <v>3767</v>
      </c>
      <c r="B41" s="1041">
        <v>8</v>
      </c>
      <c r="C41" s="1041">
        <v>2</v>
      </c>
      <c r="D41" s="1034" t="s">
        <v>743</v>
      </c>
      <c r="E41" s="1035">
        <v>160006011</v>
      </c>
      <c r="F41" s="1042">
        <v>9</v>
      </c>
      <c r="G41" s="1043">
        <v>1</v>
      </c>
      <c r="H41" s="1044">
        <v>1</v>
      </c>
      <c r="I41" s="1045" t="s">
        <v>3578</v>
      </c>
      <c r="J41" s="207"/>
      <c r="K41" s="1040">
        <f t="shared" si="0"/>
        <v>900</v>
      </c>
    </row>
    <row r="42" spans="1:11" s="217" customFormat="1" ht="16.5" customHeight="1">
      <c r="A42" s="1031" t="s">
        <v>3767</v>
      </c>
      <c r="B42" s="1041">
        <v>8</v>
      </c>
      <c r="C42" s="1041">
        <v>2</v>
      </c>
      <c r="D42" s="1034" t="s">
        <v>743</v>
      </c>
      <c r="E42" s="1035">
        <v>160006012</v>
      </c>
      <c r="F42" s="1042">
        <v>9</v>
      </c>
      <c r="G42" s="1043">
        <v>1</v>
      </c>
      <c r="H42" s="1044">
        <v>1</v>
      </c>
      <c r="I42" s="1045" t="s">
        <v>3579</v>
      </c>
      <c r="J42" s="207"/>
      <c r="K42" s="1040">
        <f t="shared" si="0"/>
        <v>900</v>
      </c>
    </row>
    <row r="43" spans="1:11" s="217" customFormat="1" ht="16.5" customHeight="1">
      <c r="A43" s="1031" t="s">
        <v>3767</v>
      </c>
      <c r="B43" s="1041">
        <v>8</v>
      </c>
      <c r="C43" s="1041">
        <v>2</v>
      </c>
      <c r="D43" s="1034" t="s">
        <v>743</v>
      </c>
      <c r="E43" s="1035">
        <v>160006013</v>
      </c>
      <c r="F43" s="1042">
        <v>9</v>
      </c>
      <c r="G43" s="1043">
        <v>1</v>
      </c>
      <c r="H43" s="1044">
        <v>1</v>
      </c>
      <c r="I43" s="1045" t="s">
        <v>3580</v>
      </c>
      <c r="J43" s="207"/>
      <c r="K43" s="1040">
        <f t="shared" si="0"/>
        <v>900</v>
      </c>
    </row>
    <row r="44" spans="1:11" s="217" customFormat="1" ht="16.5" customHeight="1">
      <c r="A44" s="1031" t="s">
        <v>3767</v>
      </c>
      <c r="B44" s="1041">
        <v>8</v>
      </c>
      <c r="C44" s="1041">
        <v>2</v>
      </c>
      <c r="D44" s="1034" t="s">
        <v>743</v>
      </c>
      <c r="E44" s="1035">
        <v>160006014</v>
      </c>
      <c r="F44" s="1042">
        <v>9</v>
      </c>
      <c r="G44" s="1043">
        <v>1</v>
      </c>
      <c r="H44" s="1044">
        <v>1</v>
      </c>
      <c r="I44" s="1045" t="s">
        <v>3581</v>
      </c>
      <c r="J44" s="207"/>
      <c r="K44" s="1040">
        <f t="shared" si="0"/>
        <v>900</v>
      </c>
    </row>
    <row r="45" spans="1:11" s="217" customFormat="1" ht="16.5" customHeight="1">
      <c r="A45" s="1031" t="s">
        <v>3767</v>
      </c>
      <c r="B45" s="1041">
        <v>8</v>
      </c>
      <c r="C45" s="1041">
        <v>2</v>
      </c>
      <c r="D45" s="1034" t="s">
        <v>743</v>
      </c>
      <c r="E45" s="1035">
        <v>160006015</v>
      </c>
      <c r="F45" s="1042">
        <v>8</v>
      </c>
      <c r="G45" s="1043">
        <v>1</v>
      </c>
      <c r="H45" s="1044">
        <v>1</v>
      </c>
      <c r="I45" s="1045" t="s">
        <v>3582</v>
      </c>
      <c r="J45" s="207"/>
      <c r="K45" s="1040">
        <f t="shared" si="0"/>
        <v>800</v>
      </c>
    </row>
    <row r="46" spans="1:11" s="217" customFormat="1" ht="16.5" customHeight="1">
      <c r="A46" s="1031" t="s">
        <v>3767</v>
      </c>
      <c r="B46" s="1041">
        <v>8</v>
      </c>
      <c r="C46" s="1041">
        <v>2</v>
      </c>
      <c r="D46" s="1034" t="s">
        <v>743</v>
      </c>
      <c r="E46" s="1035">
        <v>160006016</v>
      </c>
      <c r="F46" s="1042">
        <v>8</v>
      </c>
      <c r="G46" s="1043">
        <v>1</v>
      </c>
      <c r="H46" s="1044">
        <v>1</v>
      </c>
      <c r="I46" s="1045" t="s">
        <v>3583</v>
      </c>
      <c r="J46" s="207"/>
      <c r="K46" s="1040">
        <f t="shared" si="0"/>
        <v>800</v>
      </c>
    </row>
    <row r="47" spans="1:11" s="217" customFormat="1" ht="16.5" customHeight="1">
      <c r="A47" s="1046" t="s">
        <v>3768</v>
      </c>
      <c r="B47" s="1032">
        <v>7</v>
      </c>
      <c r="C47" s="1033">
        <v>2</v>
      </c>
      <c r="D47" s="1034" t="s">
        <v>743</v>
      </c>
      <c r="E47" s="1035">
        <v>160006000</v>
      </c>
      <c r="F47" s="1036">
        <v>51</v>
      </c>
      <c r="G47" s="1037">
        <v>1</v>
      </c>
      <c r="H47" s="1038">
        <v>2</v>
      </c>
      <c r="I47" s="1039" t="s">
        <v>3567</v>
      </c>
      <c r="J47" s="207"/>
      <c r="K47" s="1040">
        <f t="shared" si="0"/>
        <v>5100</v>
      </c>
    </row>
    <row r="48" spans="1:11" s="217" customFormat="1" ht="16.5" customHeight="1">
      <c r="A48" s="1046" t="s">
        <v>3768</v>
      </c>
      <c r="B48" s="1041">
        <v>8</v>
      </c>
      <c r="C48" s="1041">
        <v>2</v>
      </c>
      <c r="D48" s="1034" t="s">
        <v>743</v>
      </c>
      <c r="E48" s="1035">
        <v>160006009</v>
      </c>
      <c r="F48" s="1042">
        <v>7</v>
      </c>
      <c r="G48" s="1043">
        <v>1</v>
      </c>
      <c r="H48" s="1044">
        <v>1</v>
      </c>
      <c r="I48" s="1045" t="s">
        <v>3576</v>
      </c>
      <c r="J48" s="207"/>
      <c r="K48" s="1040">
        <f t="shared" si="0"/>
        <v>700.00000000000011</v>
      </c>
    </row>
    <row r="49" spans="1:11" s="217" customFormat="1" ht="16.5" customHeight="1">
      <c r="A49" s="1046" t="s">
        <v>3768</v>
      </c>
      <c r="B49" s="1041">
        <v>8</v>
      </c>
      <c r="C49" s="1041">
        <v>2</v>
      </c>
      <c r="D49" s="1034" t="s">
        <v>743</v>
      </c>
      <c r="E49" s="1035">
        <v>160006010</v>
      </c>
      <c r="F49" s="1042">
        <v>9</v>
      </c>
      <c r="G49" s="1043">
        <v>1</v>
      </c>
      <c r="H49" s="1044">
        <v>1</v>
      </c>
      <c r="I49" s="1045" t="s">
        <v>3577</v>
      </c>
      <c r="J49" s="207"/>
      <c r="K49" s="1040">
        <f t="shared" si="0"/>
        <v>900</v>
      </c>
    </row>
    <row r="50" spans="1:11" s="217" customFormat="1" ht="16.5" customHeight="1">
      <c r="A50" s="1046" t="s">
        <v>3768</v>
      </c>
      <c r="B50" s="1041">
        <v>8</v>
      </c>
      <c r="C50" s="1041">
        <v>2</v>
      </c>
      <c r="D50" s="1034" t="s">
        <v>743</v>
      </c>
      <c r="E50" s="1035">
        <v>160006011</v>
      </c>
      <c r="F50" s="1042">
        <v>9</v>
      </c>
      <c r="G50" s="1043">
        <v>1</v>
      </c>
      <c r="H50" s="1044">
        <v>1</v>
      </c>
      <c r="I50" s="1045" t="s">
        <v>3578</v>
      </c>
      <c r="J50" s="207"/>
      <c r="K50" s="1040">
        <f t="shared" si="0"/>
        <v>900</v>
      </c>
    </row>
    <row r="51" spans="1:11" s="217" customFormat="1" ht="16.5" customHeight="1">
      <c r="A51" s="1046" t="s">
        <v>3768</v>
      </c>
      <c r="B51" s="1041">
        <v>8</v>
      </c>
      <c r="C51" s="1041">
        <v>2</v>
      </c>
      <c r="D51" s="1034" t="s">
        <v>743</v>
      </c>
      <c r="E51" s="1035">
        <v>160006012</v>
      </c>
      <c r="F51" s="1042">
        <v>9</v>
      </c>
      <c r="G51" s="1043">
        <v>1</v>
      </c>
      <c r="H51" s="1044">
        <v>1</v>
      </c>
      <c r="I51" s="1045" t="s">
        <v>3579</v>
      </c>
      <c r="J51" s="207"/>
      <c r="K51" s="1040">
        <f t="shared" si="0"/>
        <v>900</v>
      </c>
    </row>
    <row r="52" spans="1:11" s="217" customFormat="1" ht="16.5" customHeight="1">
      <c r="A52" s="1046" t="s">
        <v>3768</v>
      </c>
      <c r="B52" s="1041">
        <v>8</v>
      </c>
      <c r="C52" s="1041">
        <v>2</v>
      </c>
      <c r="D52" s="1034" t="s">
        <v>743</v>
      </c>
      <c r="E52" s="1035">
        <v>160006013</v>
      </c>
      <c r="F52" s="1042">
        <v>9</v>
      </c>
      <c r="G52" s="1043">
        <v>1</v>
      </c>
      <c r="H52" s="1044">
        <v>1</v>
      </c>
      <c r="I52" s="1045" t="s">
        <v>3580</v>
      </c>
      <c r="J52" s="207"/>
      <c r="K52" s="1040">
        <f t="shared" si="0"/>
        <v>900</v>
      </c>
    </row>
    <row r="53" spans="1:11" s="217" customFormat="1" ht="16.5" customHeight="1">
      <c r="A53" s="1046" t="s">
        <v>3768</v>
      </c>
      <c r="B53" s="1041">
        <v>8</v>
      </c>
      <c r="C53" s="1041">
        <v>2</v>
      </c>
      <c r="D53" s="1034" t="s">
        <v>743</v>
      </c>
      <c r="E53" s="1035">
        <v>160006014</v>
      </c>
      <c r="F53" s="1042">
        <v>9</v>
      </c>
      <c r="G53" s="1043">
        <v>1</v>
      </c>
      <c r="H53" s="1044">
        <v>1</v>
      </c>
      <c r="I53" s="1045" t="s">
        <v>3581</v>
      </c>
      <c r="J53" s="207"/>
      <c r="K53" s="1040">
        <f t="shared" si="0"/>
        <v>900</v>
      </c>
    </row>
    <row r="54" spans="1:11" s="217" customFormat="1" ht="16.5" customHeight="1">
      <c r="A54" s="1046" t="s">
        <v>3768</v>
      </c>
      <c r="B54" s="1041">
        <v>8</v>
      </c>
      <c r="C54" s="1041">
        <v>2</v>
      </c>
      <c r="D54" s="1034" t="s">
        <v>743</v>
      </c>
      <c r="E54" s="1035">
        <v>160006015</v>
      </c>
      <c r="F54" s="1042">
        <v>8</v>
      </c>
      <c r="G54" s="1043">
        <v>1</v>
      </c>
      <c r="H54" s="1044">
        <v>1</v>
      </c>
      <c r="I54" s="1045" t="s">
        <v>3582</v>
      </c>
      <c r="J54" s="207"/>
      <c r="K54" s="1040">
        <f t="shared" si="0"/>
        <v>800</v>
      </c>
    </row>
    <row r="55" spans="1:11" s="217" customFormat="1" ht="16.5" customHeight="1">
      <c r="A55" s="1046" t="s">
        <v>3768</v>
      </c>
      <c r="B55" s="1041">
        <v>8</v>
      </c>
      <c r="C55" s="1041">
        <v>2</v>
      </c>
      <c r="D55" s="1034" t="s">
        <v>743</v>
      </c>
      <c r="E55" s="1035">
        <v>160006016</v>
      </c>
      <c r="F55" s="1042">
        <v>8</v>
      </c>
      <c r="G55" s="1043">
        <v>1</v>
      </c>
      <c r="H55" s="1044">
        <v>1</v>
      </c>
      <c r="I55" s="1045" t="s">
        <v>3583</v>
      </c>
      <c r="J55" s="207"/>
      <c r="K55" s="1040">
        <f t="shared" si="0"/>
        <v>800</v>
      </c>
    </row>
    <row r="56" spans="1:11" s="217" customFormat="1" ht="16.5" customHeight="1">
      <c r="A56" s="1047" t="s">
        <v>3769</v>
      </c>
      <c r="B56" s="1032">
        <v>7</v>
      </c>
      <c r="C56" s="1033">
        <v>2</v>
      </c>
      <c r="D56" s="1034" t="s">
        <v>743</v>
      </c>
      <c r="E56" s="1035">
        <v>160006000</v>
      </c>
      <c r="F56" s="1036">
        <v>53</v>
      </c>
      <c r="G56" s="1037">
        <v>1</v>
      </c>
      <c r="H56" s="1038">
        <v>2</v>
      </c>
      <c r="I56" s="1039" t="s">
        <v>3567</v>
      </c>
      <c r="J56" s="207"/>
      <c r="K56" s="1040">
        <f t="shared" si="0"/>
        <v>5300</v>
      </c>
    </row>
    <row r="57" spans="1:11" s="217" customFormat="1" ht="16.5" customHeight="1">
      <c r="A57" s="1047" t="s">
        <v>3769</v>
      </c>
      <c r="B57" s="1041">
        <v>8</v>
      </c>
      <c r="C57" s="1041">
        <v>2</v>
      </c>
      <c r="D57" s="1034" t="s">
        <v>743</v>
      </c>
      <c r="E57" s="1035">
        <v>160006009</v>
      </c>
      <c r="F57" s="1042">
        <v>8</v>
      </c>
      <c r="G57" s="1043">
        <v>1</v>
      </c>
      <c r="H57" s="1044">
        <v>1</v>
      </c>
      <c r="I57" s="1045" t="s">
        <v>3576</v>
      </c>
      <c r="J57" s="207"/>
      <c r="K57" s="1040">
        <f t="shared" si="0"/>
        <v>800</v>
      </c>
    </row>
    <row r="58" spans="1:11" s="217" customFormat="1" ht="16.5" customHeight="1">
      <c r="A58" s="1047" t="s">
        <v>3769</v>
      </c>
      <c r="B58" s="1041">
        <v>8</v>
      </c>
      <c r="C58" s="1041">
        <v>2</v>
      </c>
      <c r="D58" s="1034" t="s">
        <v>743</v>
      </c>
      <c r="E58" s="1035">
        <v>160006010</v>
      </c>
      <c r="F58" s="1042">
        <v>10</v>
      </c>
      <c r="G58" s="1043">
        <v>1</v>
      </c>
      <c r="H58" s="1044">
        <v>1</v>
      </c>
      <c r="I58" s="1045" t="s">
        <v>3577</v>
      </c>
      <c r="J58" s="207"/>
      <c r="K58" s="1040">
        <f t="shared" si="0"/>
        <v>1000</v>
      </c>
    </row>
    <row r="59" spans="1:11" s="217" customFormat="1" ht="16.5" customHeight="1">
      <c r="A59" s="1047" t="s">
        <v>3769</v>
      </c>
      <c r="B59" s="1041">
        <v>8</v>
      </c>
      <c r="C59" s="1041">
        <v>2</v>
      </c>
      <c r="D59" s="1034" t="s">
        <v>743</v>
      </c>
      <c r="E59" s="1035">
        <v>160006011</v>
      </c>
      <c r="F59" s="1042">
        <v>10</v>
      </c>
      <c r="G59" s="1043">
        <v>1</v>
      </c>
      <c r="H59" s="1044">
        <v>1</v>
      </c>
      <c r="I59" s="1045" t="s">
        <v>3578</v>
      </c>
      <c r="J59" s="207"/>
      <c r="K59" s="1040">
        <f t="shared" si="0"/>
        <v>1000</v>
      </c>
    </row>
    <row r="60" spans="1:11" s="217" customFormat="1" ht="16.5" customHeight="1">
      <c r="A60" s="1047" t="s">
        <v>3769</v>
      </c>
      <c r="B60" s="1041">
        <v>8</v>
      </c>
      <c r="C60" s="1041">
        <v>2</v>
      </c>
      <c r="D60" s="1034" t="s">
        <v>743</v>
      </c>
      <c r="E60" s="1035">
        <v>160006012</v>
      </c>
      <c r="F60" s="1042">
        <v>10</v>
      </c>
      <c r="G60" s="1043">
        <v>1</v>
      </c>
      <c r="H60" s="1044">
        <v>1</v>
      </c>
      <c r="I60" s="1045" t="s">
        <v>3579</v>
      </c>
      <c r="J60" s="207"/>
      <c r="K60" s="1040">
        <f t="shared" si="0"/>
        <v>1000</v>
      </c>
    </row>
    <row r="61" spans="1:11" s="217" customFormat="1" ht="16.5" customHeight="1">
      <c r="A61" s="1047" t="s">
        <v>3769</v>
      </c>
      <c r="B61" s="1041">
        <v>8</v>
      </c>
      <c r="C61" s="1041">
        <v>2</v>
      </c>
      <c r="D61" s="1034" t="s">
        <v>743</v>
      </c>
      <c r="E61" s="1035">
        <v>160006013</v>
      </c>
      <c r="F61" s="1042">
        <v>10</v>
      </c>
      <c r="G61" s="1043">
        <v>1</v>
      </c>
      <c r="H61" s="1044">
        <v>1</v>
      </c>
      <c r="I61" s="1045" t="s">
        <v>3580</v>
      </c>
      <c r="J61" s="207"/>
      <c r="K61" s="1040">
        <f t="shared" si="0"/>
        <v>1000</v>
      </c>
    </row>
    <row r="62" spans="1:11" s="217" customFormat="1" ht="16.5" customHeight="1">
      <c r="A62" s="1047" t="s">
        <v>3769</v>
      </c>
      <c r="B62" s="1041">
        <v>8</v>
      </c>
      <c r="C62" s="1041">
        <v>2</v>
      </c>
      <c r="D62" s="1034" t="s">
        <v>743</v>
      </c>
      <c r="E62" s="1035">
        <v>160006014</v>
      </c>
      <c r="F62" s="1042">
        <v>10</v>
      </c>
      <c r="G62" s="1043">
        <v>1</v>
      </c>
      <c r="H62" s="1044">
        <v>1</v>
      </c>
      <c r="I62" s="1045" t="s">
        <v>3581</v>
      </c>
      <c r="J62" s="207"/>
      <c r="K62" s="1040">
        <f t="shared" si="0"/>
        <v>1000</v>
      </c>
    </row>
    <row r="63" spans="1:11" s="217" customFormat="1" ht="16.5" customHeight="1">
      <c r="A63" s="1047" t="s">
        <v>3769</v>
      </c>
      <c r="B63" s="1041">
        <v>8</v>
      </c>
      <c r="C63" s="1041">
        <v>2</v>
      </c>
      <c r="D63" s="1034" t="s">
        <v>743</v>
      </c>
      <c r="E63" s="1035">
        <v>160006015</v>
      </c>
      <c r="F63" s="1042">
        <v>9</v>
      </c>
      <c r="G63" s="1043">
        <v>1</v>
      </c>
      <c r="H63" s="1044">
        <v>1</v>
      </c>
      <c r="I63" s="1045" t="s">
        <v>3582</v>
      </c>
      <c r="J63" s="207"/>
      <c r="K63" s="1040">
        <f t="shared" si="0"/>
        <v>900</v>
      </c>
    </row>
    <row r="64" spans="1:11" s="217" customFormat="1" ht="16.5" customHeight="1">
      <c r="A64" s="1047" t="s">
        <v>3769</v>
      </c>
      <c r="B64" s="1041">
        <v>8</v>
      </c>
      <c r="C64" s="1041">
        <v>2</v>
      </c>
      <c r="D64" s="1034" t="s">
        <v>743</v>
      </c>
      <c r="E64" s="1035">
        <v>160006016</v>
      </c>
      <c r="F64" s="1042">
        <v>9</v>
      </c>
      <c r="G64" s="1043">
        <v>1</v>
      </c>
      <c r="H64" s="1044">
        <v>1</v>
      </c>
      <c r="I64" s="1045" t="s">
        <v>3583</v>
      </c>
      <c r="J64" s="207"/>
      <c r="K64" s="1040">
        <f t="shared" si="0"/>
        <v>900</v>
      </c>
    </row>
    <row r="65" spans="1:11" s="217" customFormat="1" ht="16.5" customHeight="1">
      <c r="A65" s="1046" t="s">
        <v>3770</v>
      </c>
      <c r="B65" s="1032">
        <v>7</v>
      </c>
      <c r="C65" s="1033">
        <v>2</v>
      </c>
      <c r="D65" s="1034" t="s">
        <v>743</v>
      </c>
      <c r="E65" s="1035">
        <v>160006000</v>
      </c>
      <c r="F65" s="1036">
        <v>55</v>
      </c>
      <c r="G65" s="1037">
        <v>1</v>
      </c>
      <c r="H65" s="1038">
        <v>2</v>
      </c>
      <c r="I65" s="1039" t="s">
        <v>3567</v>
      </c>
      <c r="J65" s="207"/>
      <c r="K65" s="1040">
        <f t="shared" si="0"/>
        <v>5500</v>
      </c>
    </row>
    <row r="66" spans="1:11" s="217" customFormat="1" ht="16.5" customHeight="1">
      <c r="A66" s="1046" t="s">
        <v>3770</v>
      </c>
      <c r="B66" s="1041">
        <v>8</v>
      </c>
      <c r="C66" s="1041">
        <v>2</v>
      </c>
      <c r="D66" s="1034" t="s">
        <v>743</v>
      </c>
      <c r="E66" s="1035">
        <v>160006009</v>
      </c>
      <c r="F66" s="1042">
        <v>8</v>
      </c>
      <c r="G66" s="1043">
        <v>1</v>
      </c>
      <c r="H66" s="1044">
        <v>1</v>
      </c>
      <c r="I66" s="1045" t="s">
        <v>3576</v>
      </c>
      <c r="J66" s="207"/>
      <c r="K66" s="1040">
        <f t="shared" si="0"/>
        <v>800</v>
      </c>
    </row>
    <row r="67" spans="1:11" s="217" customFormat="1" ht="16.5" customHeight="1">
      <c r="A67" s="1046" t="s">
        <v>3770</v>
      </c>
      <c r="B67" s="1041">
        <v>8</v>
      </c>
      <c r="C67" s="1041">
        <v>2</v>
      </c>
      <c r="D67" s="1034" t="s">
        <v>743</v>
      </c>
      <c r="E67" s="1035">
        <v>160006010</v>
      </c>
      <c r="F67" s="1042">
        <v>10</v>
      </c>
      <c r="G67" s="1043">
        <v>1</v>
      </c>
      <c r="H67" s="1044">
        <v>1</v>
      </c>
      <c r="I67" s="1045" t="s">
        <v>3577</v>
      </c>
      <c r="J67" s="207"/>
      <c r="K67" s="1040">
        <f t="shared" ref="K67:K127" si="1">$K$1*(F67/100)</f>
        <v>1000</v>
      </c>
    </row>
    <row r="68" spans="1:11" s="217" customFormat="1" ht="16.5" customHeight="1">
      <c r="A68" s="1046" t="s">
        <v>3770</v>
      </c>
      <c r="B68" s="1041">
        <v>8</v>
      </c>
      <c r="C68" s="1041">
        <v>2</v>
      </c>
      <c r="D68" s="1034" t="s">
        <v>743</v>
      </c>
      <c r="E68" s="1035">
        <v>160006011</v>
      </c>
      <c r="F68" s="1042">
        <v>10</v>
      </c>
      <c r="G68" s="1043">
        <v>1</v>
      </c>
      <c r="H68" s="1044">
        <v>1</v>
      </c>
      <c r="I68" s="1045" t="s">
        <v>3578</v>
      </c>
      <c r="J68" s="207"/>
      <c r="K68" s="1040">
        <f t="shared" si="1"/>
        <v>1000</v>
      </c>
    </row>
    <row r="69" spans="1:11" s="217" customFormat="1" ht="16.5" customHeight="1">
      <c r="A69" s="1046" t="s">
        <v>3770</v>
      </c>
      <c r="B69" s="1041">
        <v>8</v>
      </c>
      <c r="C69" s="1041">
        <v>2</v>
      </c>
      <c r="D69" s="1034" t="s">
        <v>743</v>
      </c>
      <c r="E69" s="1035">
        <v>160006012</v>
      </c>
      <c r="F69" s="1042">
        <v>10</v>
      </c>
      <c r="G69" s="1043">
        <v>1</v>
      </c>
      <c r="H69" s="1044">
        <v>1</v>
      </c>
      <c r="I69" s="1045" t="s">
        <v>3579</v>
      </c>
      <c r="J69" s="207"/>
      <c r="K69" s="1040">
        <f t="shared" si="1"/>
        <v>1000</v>
      </c>
    </row>
    <row r="70" spans="1:11" s="217" customFormat="1" ht="16.5" customHeight="1">
      <c r="A70" s="1046" t="s">
        <v>3770</v>
      </c>
      <c r="B70" s="1041">
        <v>8</v>
      </c>
      <c r="C70" s="1041">
        <v>2</v>
      </c>
      <c r="D70" s="1034" t="s">
        <v>743</v>
      </c>
      <c r="E70" s="1035">
        <v>160006013</v>
      </c>
      <c r="F70" s="1042">
        <v>10</v>
      </c>
      <c r="G70" s="1043">
        <v>1</v>
      </c>
      <c r="H70" s="1044">
        <v>1</v>
      </c>
      <c r="I70" s="1045" t="s">
        <v>3580</v>
      </c>
      <c r="J70" s="207"/>
      <c r="K70" s="1040">
        <f t="shared" si="1"/>
        <v>1000</v>
      </c>
    </row>
    <row r="71" spans="1:11" s="217" customFormat="1" ht="16.5" customHeight="1">
      <c r="A71" s="1046" t="s">
        <v>3770</v>
      </c>
      <c r="B71" s="1041">
        <v>8</v>
      </c>
      <c r="C71" s="1041">
        <v>2</v>
      </c>
      <c r="D71" s="1034" t="s">
        <v>743</v>
      </c>
      <c r="E71" s="1035">
        <v>160006014</v>
      </c>
      <c r="F71" s="1042">
        <v>10</v>
      </c>
      <c r="G71" s="1043">
        <v>1</v>
      </c>
      <c r="H71" s="1044">
        <v>1</v>
      </c>
      <c r="I71" s="1045" t="s">
        <v>3581</v>
      </c>
      <c r="J71" s="207"/>
      <c r="K71" s="1040">
        <f t="shared" si="1"/>
        <v>1000</v>
      </c>
    </row>
    <row r="72" spans="1:11" s="217" customFormat="1" ht="16.5" customHeight="1">
      <c r="A72" s="1046" t="s">
        <v>3770</v>
      </c>
      <c r="B72" s="1041">
        <v>8</v>
      </c>
      <c r="C72" s="1041">
        <v>2</v>
      </c>
      <c r="D72" s="1034" t="s">
        <v>743</v>
      </c>
      <c r="E72" s="1035">
        <v>160006015</v>
      </c>
      <c r="F72" s="1042">
        <v>9</v>
      </c>
      <c r="G72" s="1043">
        <v>1</v>
      </c>
      <c r="H72" s="1044">
        <v>1</v>
      </c>
      <c r="I72" s="1045" t="s">
        <v>3582</v>
      </c>
      <c r="J72" s="207"/>
      <c r="K72" s="1040">
        <f t="shared" si="1"/>
        <v>900</v>
      </c>
    </row>
    <row r="73" spans="1:11" s="217" customFormat="1" ht="16.5" customHeight="1">
      <c r="A73" s="1046" t="s">
        <v>3770</v>
      </c>
      <c r="B73" s="1041">
        <v>8</v>
      </c>
      <c r="C73" s="1041">
        <v>2</v>
      </c>
      <c r="D73" s="1034" t="s">
        <v>743</v>
      </c>
      <c r="E73" s="1035">
        <v>160006016</v>
      </c>
      <c r="F73" s="1042">
        <v>9</v>
      </c>
      <c r="G73" s="1043">
        <v>1</v>
      </c>
      <c r="H73" s="1044">
        <v>1</v>
      </c>
      <c r="I73" s="1045" t="s">
        <v>3583</v>
      </c>
      <c r="J73" s="207"/>
      <c r="K73" s="1040">
        <f t="shared" si="1"/>
        <v>900</v>
      </c>
    </row>
    <row r="74" spans="1:11" s="217" customFormat="1" ht="16.5" customHeight="1">
      <c r="A74" s="1031" t="s">
        <v>3771</v>
      </c>
      <c r="B74" s="1032">
        <v>7</v>
      </c>
      <c r="C74" s="1033">
        <v>2</v>
      </c>
      <c r="D74" s="1034" t="s">
        <v>743</v>
      </c>
      <c r="E74" s="1035">
        <v>160006000</v>
      </c>
      <c r="F74" s="1036">
        <v>57</v>
      </c>
      <c r="G74" s="1037">
        <v>1</v>
      </c>
      <c r="H74" s="1038">
        <v>2</v>
      </c>
      <c r="I74" s="1039" t="s">
        <v>3567</v>
      </c>
      <c r="J74" s="207"/>
      <c r="K74" s="1040">
        <f t="shared" si="1"/>
        <v>5699.9999999999991</v>
      </c>
    </row>
    <row r="75" spans="1:11" s="217" customFormat="1" ht="16.5" customHeight="1">
      <c r="A75" s="1031" t="s">
        <v>3771</v>
      </c>
      <c r="B75" s="1041">
        <v>8</v>
      </c>
      <c r="C75" s="1041">
        <v>2</v>
      </c>
      <c r="D75" s="1034" t="s">
        <v>743</v>
      </c>
      <c r="E75" s="1035">
        <v>160006009</v>
      </c>
      <c r="F75" s="1042">
        <v>9</v>
      </c>
      <c r="G75" s="1043">
        <v>1</v>
      </c>
      <c r="H75" s="1044">
        <v>1</v>
      </c>
      <c r="I75" s="1045" t="s">
        <v>3576</v>
      </c>
      <c r="J75" s="207"/>
      <c r="K75" s="1040">
        <f t="shared" si="1"/>
        <v>900</v>
      </c>
    </row>
    <row r="76" spans="1:11" s="217" customFormat="1" ht="16.5" customHeight="1">
      <c r="A76" s="1031" t="s">
        <v>3771</v>
      </c>
      <c r="B76" s="1041">
        <v>8</v>
      </c>
      <c r="C76" s="1041">
        <v>2</v>
      </c>
      <c r="D76" s="1034" t="s">
        <v>743</v>
      </c>
      <c r="E76" s="1035">
        <v>160006010</v>
      </c>
      <c r="F76" s="1042">
        <v>11</v>
      </c>
      <c r="G76" s="1043">
        <v>1</v>
      </c>
      <c r="H76" s="1044">
        <v>1</v>
      </c>
      <c r="I76" s="1045" t="s">
        <v>3577</v>
      </c>
      <c r="J76" s="207"/>
      <c r="K76" s="1040">
        <f t="shared" si="1"/>
        <v>1100</v>
      </c>
    </row>
    <row r="77" spans="1:11" s="217" customFormat="1" ht="16.5" customHeight="1">
      <c r="A77" s="1031" t="s">
        <v>3771</v>
      </c>
      <c r="B77" s="1041">
        <v>8</v>
      </c>
      <c r="C77" s="1041">
        <v>2</v>
      </c>
      <c r="D77" s="1034" t="s">
        <v>743</v>
      </c>
      <c r="E77" s="1035">
        <v>160006011</v>
      </c>
      <c r="F77" s="1042">
        <v>11</v>
      </c>
      <c r="G77" s="1043">
        <v>1</v>
      </c>
      <c r="H77" s="1044">
        <v>1</v>
      </c>
      <c r="I77" s="1045" t="s">
        <v>3578</v>
      </c>
      <c r="J77" s="207"/>
      <c r="K77" s="1040">
        <f t="shared" si="1"/>
        <v>1100</v>
      </c>
    </row>
    <row r="78" spans="1:11" s="217" customFormat="1" ht="16.5" customHeight="1">
      <c r="A78" s="1031" t="s">
        <v>3771</v>
      </c>
      <c r="B78" s="1041">
        <v>8</v>
      </c>
      <c r="C78" s="1041">
        <v>2</v>
      </c>
      <c r="D78" s="1034" t="s">
        <v>743</v>
      </c>
      <c r="E78" s="1035">
        <v>160006012</v>
      </c>
      <c r="F78" s="1042">
        <v>11</v>
      </c>
      <c r="G78" s="1043">
        <v>1</v>
      </c>
      <c r="H78" s="1044">
        <v>1</v>
      </c>
      <c r="I78" s="1045" t="s">
        <v>3579</v>
      </c>
      <c r="J78" s="207"/>
      <c r="K78" s="1040">
        <f t="shared" si="1"/>
        <v>1100</v>
      </c>
    </row>
    <row r="79" spans="1:11" s="217" customFormat="1" ht="16.5" customHeight="1">
      <c r="A79" s="1031" t="s">
        <v>3771</v>
      </c>
      <c r="B79" s="1041">
        <v>8</v>
      </c>
      <c r="C79" s="1041">
        <v>2</v>
      </c>
      <c r="D79" s="1034" t="s">
        <v>743</v>
      </c>
      <c r="E79" s="1035">
        <v>160006013</v>
      </c>
      <c r="F79" s="1042">
        <v>11</v>
      </c>
      <c r="G79" s="1043">
        <v>1</v>
      </c>
      <c r="H79" s="1044">
        <v>1</v>
      </c>
      <c r="I79" s="1045" t="s">
        <v>3580</v>
      </c>
      <c r="J79" s="207"/>
      <c r="K79" s="1040">
        <f t="shared" si="1"/>
        <v>1100</v>
      </c>
    </row>
    <row r="80" spans="1:11" s="217" customFormat="1" ht="16.5" customHeight="1">
      <c r="A80" s="1031" t="s">
        <v>3771</v>
      </c>
      <c r="B80" s="1041">
        <v>8</v>
      </c>
      <c r="C80" s="1041">
        <v>2</v>
      </c>
      <c r="D80" s="1034" t="s">
        <v>743</v>
      </c>
      <c r="E80" s="1035">
        <v>160006014</v>
      </c>
      <c r="F80" s="1042">
        <v>11</v>
      </c>
      <c r="G80" s="1043">
        <v>1</v>
      </c>
      <c r="H80" s="1044">
        <v>1</v>
      </c>
      <c r="I80" s="1045" t="s">
        <v>3581</v>
      </c>
      <c r="J80" s="207"/>
      <c r="K80" s="1040">
        <f t="shared" si="1"/>
        <v>1100</v>
      </c>
    </row>
    <row r="81" spans="1:11" s="217" customFormat="1" ht="16.5" customHeight="1">
      <c r="A81" s="1031" t="s">
        <v>3771</v>
      </c>
      <c r="B81" s="1041">
        <v>8</v>
      </c>
      <c r="C81" s="1041">
        <v>2</v>
      </c>
      <c r="D81" s="1034" t="s">
        <v>743</v>
      </c>
      <c r="E81" s="1035">
        <v>160006015</v>
      </c>
      <c r="F81" s="1042">
        <v>10</v>
      </c>
      <c r="G81" s="1043">
        <v>1</v>
      </c>
      <c r="H81" s="1044">
        <v>1</v>
      </c>
      <c r="I81" s="1045" t="s">
        <v>3582</v>
      </c>
      <c r="J81" s="207"/>
      <c r="K81" s="1040">
        <f t="shared" si="1"/>
        <v>1000</v>
      </c>
    </row>
    <row r="82" spans="1:11" s="217" customFormat="1" ht="16.5" customHeight="1">
      <c r="A82" s="1031" t="s">
        <v>3771</v>
      </c>
      <c r="B82" s="1041">
        <v>8</v>
      </c>
      <c r="C82" s="1041">
        <v>2</v>
      </c>
      <c r="D82" s="1034" t="s">
        <v>743</v>
      </c>
      <c r="E82" s="1035">
        <v>160006016</v>
      </c>
      <c r="F82" s="1042">
        <v>10</v>
      </c>
      <c r="G82" s="1043">
        <v>1</v>
      </c>
      <c r="H82" s="1044">
        <v>1</v>
      </c>
      <c r="I82" s="1045" t="s">
        <v>3583</v>
      </c>
      <c r="J82" s="207"/>
      <c r="K82" s="1040">
        <f t="shared" si="1"/>
        <v>1000</v>
      </c>
    </row>
    <row r="83" spans="1:11" s="217" customFormat="1" ht="16.5" customHeight="1">
      <c r="A83" s="1046" t="s">
        <v>3772</v>
      </c>
      <c r="B83" s="1032">
        <v>7</v>
      </c>
      <c r="C83" s="1033">
        <v>2</v>
      </c>
      <c r="D83" s="1034" t="s">
        <v>743</v>
      </c>
      <c r="E83" s="1035">
        <v>160006000</v>
      </c>
      <c r="F83" s="1036">
        <v>59</v>
      </c>
      <c r="G83" s="1037">
        <v>1</v>
      </c>
      <c r="H83" s="1038">
        <v>2</v>
      </c>
      <c r="I83" s="1039" t="s">
        <v>3567</v>
      </c>
      <c r="J83" s="207"/>
      <c r="K83" s="1040">
        <f t="shared" si="1"/>
        <v>5900</v>
      </c>
    </row>
    <row r="84" spans="1:11" s="217" customFormat="1" ht="16.5" customHeight="1">
      <c r="A84" s="1046" t="s">
        <v>3772</v>
      </c>
      <c r="B84" s="1041">
        <v>8</v>
      </c>
      <c r="C84" s="1041">
        <v>2</v>
      </c>
      <c r="D84" s="1034" t="s">
        <v>743</v>
      </c>
      <c r="E84" s="1035">
        <v>160006009</v>
      </c>
      <c r="F84" s="1042">
        <v>9</v>
      </c>
      <c r="G84" s="1043">
        <v>1</v>
      </c>
      <c r="H84" s="1044">
        <v>1</v>
      </c>
      <c r="I84" s="1045" t="s">
        <v>3576</v>
      </c>
      <c r="J84" s="207"/>
      <c r="K84" s="1040">
        <f t="shared" si="1"/>
        <v>900</v>
      </c>
    </row>
    <row r="85" spans="1:11" s="217" customFormat="1" ht="16.5" customHeight="1">
      <c r="A85" s="1046" t="s">
        <v>3772</v>
      </c>
      <c r="B85" s="1041">
        <v>8</v>
      </c>
      <c r="C85" s="1041">
        <v>2</v>
      </c>
      <c r="D85" s="1034" t="s">
        <v>743</v>
      </c>
      <c r="E85" s="1035">
        <v>160006010</v>
      </c>
      <c r="F85" s="1042">
        <v>11</v>
      </c>
      <c r="G85" s="1043">
        <v>1</v>
      </c>
      <c r="H85" s="1044">
        <v>1</v>
      </c>
      <c r="I85" s="1045" t="s">
        <v>3577</v>
      </c>
      <c r="J85" s="207"/>
      <c r="K85" s="1040">
        <f t="shared" si="1"/>
        <v>1100</v>
      </c>
    </row>
    <row r="86" spans="1:11" s="217" customFormat="1" ht="16.5" customHeight="1">
      <c r="A86" s="1046" t="s">
        <v>3772</v>
      </c>
      <c r="B86" s="1041">
        <v>8</v>
      </c>
      <c r="C86" s="1041">
        <v>2</v>
      </c>
      <c r="D86" s="1034" t="s">
        <v>743</v>
      </c>
      <c r="E86" s="1035">
        <v>160006011</v>
      </c>
      <c r="F86" s="1042">
        <v>11</v>
      </c>
      <c r="G86" s="1043">
        <v>1</v>
      </c>
      <c r="H86" s="1044">
        <v>1</v>
      </c>
      <c r="I86" s="1045" t="s">
        <v>3578</v>
      </c>
      <c r="J86" s="207"/>
      <c r="K86" s="1040">
        <f t="shared" si="1"/>
        <v>1100</v>
      </c>
    </row>
    <row r="87" spans="1:11" s="217" customFormat="1" ht="16.5" customHeight="1">
      <c r="A87" s="1046" t="s">
        <v>3772</v>
      </c>
      <c r="B87" s="1041">
        <v>8</v>
      </c>
      <c r="C87" s="1041">
        <v>2</v>
      </c>
      <c r="D87" s="1034" t="s">
        <v>743</v>
      </c>
      <c r="E87" s="1035">
        <v>160006012</v>
      </c>
      <c r="F87" s="1042">
        <v>11</v>
      </c>
      <c r="G87" s="1043">
        <v>1</v>
      </c>
      <c r="H87" s="1044">
        <v>1</v>
      </c>
      <c r="I87" s="1045" t="s">
        <v>3579</v>
      </c>
      <c r="J87" s="207"/>
      <c r="K87" s="1040">
        <f t="shared" si="1"/>
        <v>1100</v>
      </c>
    </row>
    <row r="88" spans="1:11" s="217" customFormat="1" ht="16.5" customHeight="1">
      <c r="A88" s="1046" t="s">
        <v>3772</v>
      </c>
      <c r="B88" s="1041">
        <v>8</v>
      </c>
      <c r="C88" s="1041">
        <v>2</v>
      </c>
      <c r="D88" s="1034" t="s">
        <v>743</v>
      </c>
      <c r="E88" s="1035">
        <v>160006013</v>
      </c>
      <c r="F88" s="1042">
        <v>11</v>
      </c>
      <c r="G88" s="1043">
        <v>1</v>
      </c>
      <c r="H88" s="1044">
        <v>1</v>
      </c>
      <c r="I88" s="1045" t="s">
        <v>3580</v>
      </c>
      <c r="J88" s="207"/>
      <c r="K88" s="1040">
        <f t="shared" si="1"/>
        <v>1100</v>
      </c>
    </row>
    <row r="89" spans="1:11" s="217" customFormat="1" ht="16.5" customHeight="1">
      <c r="A89" s="1046" t="s">
        <v>3772</v>
      </c>
      <c r="B89" s="1041">
        <v>8</v>
      </c>
      <c r="C89" s="1041">
        <v>2</v>
      </c>
      <c r="D89" s="1034" t="s">
        <v>743</v>
      </c>
      <c r="E89" s="1035">
        <v>160006014</v>
      </c>
      <c r="F89" s="1042">
        <v>11</v>
      </c>
      <c r="G89" s="1043">
        <v>1</v>
      </c>
      <c r="H89" s="1044">
        <v>1</v>
      </c>
      <c r="I89" s="1045" t="s">
        <v>3581</v>
      </c>
      <c r="J89" s="207"/>
      <c r="K89" s="1040">
        <f t="shared" si="1"/>
        <v>1100</v>
      </c>
    </row>
    <row r="90" spans="1:11" s="217" customFormat="1" ht="16.5" customHeight="1">
      <c r="A90" s="1046" t="s">
        <v>3772</v>
      </c>
      <c r="B90" s="1041">
        <v>8</v>
      </c>
      <c r="C90" s="1041">
        <v>2</v>
      </c>
      <c r="D90" s="1034" t="s">
        <v>743</v>
      </c>
      <c r="E90" s="1035">
        <v>160006015</v>
      </c>
      <c r="F90" s="1042">
        <v>10</v>
      </c>
      <c r="G90" s="1043">
        <v>1</v>
      </c>
      <c r="H90" s="1044">
        <v>1</v>
      </c>
      <c r="I90" s="1045" t="s">
        <v>3582</v>
      </c>
      <c r="J90" s="207"/>
      <c r="K90" s="1040">
        <f t="shared" si="1"/>
        <v>1000</v>
      </c>
    </row>
    <row r="91" spans="1:11" s="217" customFormat="1" ht="16.5" customHeight="1">
      <c r="A91" s="1046" t="s">
        <v>3772</v>
      </c>
      <c r="B91" s="1041">
        <v>8</v>
      </c>
      <c r="C91" s="1041">
        <v>2</v>
      </c>
      <c r="D91" s="1034" t="s">
        <v>743</v>
      </c>
      <c r="E91" s="1035">
        <v>160006016</v>
      </c>
      <c r="F91" s="1042">
        <v>10</v>
      </c>
      <c r="G91" s="1043">
        <v>1</v>
      </c>
      <c r="H91" s="1044">
        <v>1</v>
      </c>
      <c r="I91" s="1045" t="s">
        <v>3583</v>
      </c>
      <c r="J91" s="207"/>
      <c r="K91" s="1040">
        <f t="shared" si="1"/>
        <v>1000</v>
      </c>
    </row>
    <row r="92" spans="1:11" s="217" customFormat="1" ht="16.5" customHeight="1">
      <c r="A92" s="1047" t="s">
        <v>3773</v>
      </c>
      <c r="B92" s="1032">
        <v>7</v>
      </c>
      <c r="C92" s="1033">
        <v>2</v>
      </c>
      <c r="D92" s="1034" t="s">
        <v>743</v>
      </c>
      <c r="E92" s="1035">
        <v>160006000</v>
      </c>
      <c r="F92" s="1036">
        <v>61</v>
      </c>
      <c r="G92" s="1037">
        <v>1</v>
      </c>
      <c r="H92" s="1038">
        <v>2</v>
      </c>
      <c r="I92" s="1039" t="s">
        <v>3567</v>
      </c>
      <c r="J92" s="207"/>
      <c r="K92" s="1040">
        <f t="shared" si="1"/>
        <v>6100</v>
      </c>
    </row>
    <row r="93" spans="1:11" s="217" customFormat="1" ht="16.5" customHeight="1">
      <c r="A93" s="1047" t="s">
        <v>3773</v>
      </c>
      <c r="B93" s="1041">
        <v>8</v>
      </c>
      <c r="C93" s="1041">
        <v>2</v>
      </c>
      <c r="D93" s="1034" t="s">
        <v>743</v>
      </c>
      <c r="E93" s="1035">
        <v>160006009</v>
      </c>
      <c r="F93" s="1042">
        <v>10</v>
      </c>
      <c r="G93" s="1043">
        <v>1</v>
      </c>
      <c r="H93" s="1044">
        <v>1</v>
      </c>
      <c r="I93" s="1045" t="s">
        <v>3576</v>
      </c>
      <c r="J93" s="207"/>
      <c r="K93" s="1040">
        <f t="shared" si="1"/>
        <v>1000</v>
      </c>
    </row>
    <row r="94" spans="1:11" s="217" customFormat="1" ht="16.5" customHeight="1">
      <c r="A94" s="1047" t="s">
        <v>3773</v>
      </c>
      <c r="B94" s="1041">
        <v>8</v>
      </c>
      <c r="C94" s="1041">
        <v>2</v>
      </c>
      <c r="D94" s="1034" t="s">
        <v>743</v>
      </c>
      <c r="E94" s="1035">
        <v>160006010</v>
      </c>
      <c r="F94" s="1042">
        <v>12</v>
      </c>
      <c r="G94" s="1043">
        <v>1</v>
      </c>
      <c r="H94" s="1044">
        <v>1</v>
      </c>
      <c r="I94" s="1045" t="s">
        <v>3577</v>
      </c>
      <c r="J94" s="207"/>
      <c r="K94" s="1040">
        <f t="shared" si="1"/>
        <v>1200</v>
      </c>
    </row>
    <row r="95" spans="1:11" s="217" customFormat="1" ht="16.5" customHeight="1">
      <c r="A95" s="1047" t="s">
        <v>3773</v>
      </c>
      <c r="B95" s="1041">
        <v>8</v>
      </c>
      <c r="C95" s="1041">
        <v>2</v>
      </c>
      <c r="D95" s="1034" t="s">
        <v>743</v>
      </c>
      <c r="E95" s="1035">
        <v>160006011</v>
      </c>
      <c r="F95" s="1042">
        <v>12</v>
      </c>
      <c r="G95" s="1043">
        <v>1</v>
      </c>
      <c r="H95" s="1044">
        <v>1</v>
      </c>
      <c r="I95" s="1045" t="s">
        <v>3578</v>
      </c>
      <c r="J95" s="207"/>
      <c r="K95" s="1040">
        <f t="shared" si="1"/>
        <v>1200</v>
      </c>
    </row>
    <row r="96" spans="1:11" s="217" customFormat="1" ht="16.5" customHeight="1">
      <c r="A96" s="1047" t="s">
        <v>3773</v>
      </c>
      <c r="B96" s="1041">
        <v>8</v>
      </c>
      <c r="C96" s="1041">
        <v>2</v>
      </c>
      <c r="D96" s="1034" t="s">
        <v>743</v>
      </c>
      <c r="E96" s="1035">
        <v>160006012</v>
      </c>
      <c r="F96" s="1042">
        <v>12</v>
      </c>
      <c r="G96" s="1043">
        <v>1</v>
      </c>
      <c r="H96" s="1044">
        <v>1</v>
      </c>
      <c r="I96" s="1045" t="s">
        <v>3579</v>
      </c>
      <c r="J96" s="207"/>
      <c r="K96" s="1040">
        <f t="shared" si="1"/>
        <v>1200</v>
      </c>
    </row>
    <row r="97" spans="1:11" s="217" customFormat="1" ht="16.5" customHeight="1">
      <c r="A97" s="1047" t="s">
        <v>3773</v>
      </c>
      <c r="B97" s="1041">
        <v>8</v>
      </c>
      <c r="C97" s="1041">
        <v>2</v>
      </c>
      <c r="D97" s="1034" t="s">
        <v>743</v>
      </c>
      <c r="E97" s="1035">
        <v>160006013</v>
      </c>
      <c r="F97" s="1042">
        <v>12</v>
      </c>
      <c r="G97" s="1043">
        <v>1</v>
      </c>
      <c r="H97" s="1044">
        <v>1</v>
      </c>
      <c r="I97" s="1045" t="s">
        <v>3580</v>
      </c>
      <c r="J97" s="207"/>
      <c r="K97" s="1040">
        <f t="shared" si="1"/>
        <v>1200</v>
      </c>
    </row>
    <row r="98" spans="1:11" s="217" customFormat="1" ht="16.5" customHeight="1">
      <c r="A98" s="1047" t="s">
        <v>3773</v>
      </c>
      <c r="B98" s="1041">
        <v>8</v>
      </c>
      <c r="C98" s="1041">
        <v>2</v>
      </c>
      <c r="D98" s="1034" t="s">
        <v>743</v>
      </c>
      <c r="E98" s="1035">
        <v>160006014</v>
      </c>
      <c r="F98" s="1042">
        <v>12</v>
      </c>
      <c r="G98" s="1043">
        <v>1</v>
      </c>
      <c r="H98" s="1044">
        <v>1</v>
      </c>
      <c r="I98" s="1045" t="s">
        <v>3581</v>
      </c>
      <c r="J98" s="207"/>
      <c r="K98" s="1040">
        <f t="shared" si="1"/>
        <v>1200</v>
      </c>
    </row>
    <row r="99" spans="1:11" s="217" customFormat="1" ht="16.5" customHeight="1">
      <c r="A99" s="1047" t="s">
        <v>3773</v>
      </c>
      <c r="B99" s="1041">
        <v>8</v>
      </c>
      <c r="C99" s="1041">
        <v>2</v>
      </c>
      <c r="D99" s="1034" t="s">
        <v>743</v>
      </c>
      <c r="E99" s="1035">
        <v>160006015</v>
      </c>
      <c r="F99" s="1042">
        <v>11</v>
      </c>
      <c r="G99" s="1043">
        <v>1</v>
      </c>
      <c r="H99" s="1044">
        <v>1</v>
      </c>
      <c r="I99" s="1045" t="s">
        <v>3582</v>
      </c>
      <c r="J99" s="207"/>
      <c r="K99" s="1040">
        <f t="shared" si="1"/>
        <v>1100</v>
      </c>
    </row>
    <row r="100" spans="1:11" s="217" customFormat="1" ht="16.5" customHeight="1">
      <c r="A100" s="1047" t="s">
        <v>3773</v>
      </c>
      <c r="B100" s="1041">
        <v>8</v>
      </c>
      <c r="C100" s="1041">
        <v>2</v>
      </c>
      <c r="D100" s="1034" t="s">
        <v>743</v>
      </c>
      <c r="E100" s="1035">
        <v>160006016</v>
      </c>
      <c r="F100" s="1042">
        <v>11</v>
      </c>
      <c r="G100" s="1043">
        <v>1</v>
      </c>
      <c r="H100" s="1044">
        <v>1</v>
      </c>
      <c r="I100" s="1045" t="s">
        <v>3583</v>
      </c>
      <c r="J100" s="207"/>
      <c r="K100" s="1040">
        <f t="shared" si="1"/>
        <v>1100</v>
      </c>
    </row>
    <row r="101" spans="1:11" s="217" customFormat="1" ht="16.5" customHeight="1">
      <c r="A101" s="1046" t="s">
        <v>3774</v>
      </c>
      <c r="B101" s="1032">
        <v>7</v>
      </c>
      <c r="C101" s="1033">
        <v>2</v>
      </c>
      <c r="D101" s="1034" t="s">
        <v>743</v>
      </c>
      <c r="E101" s="1035">
        <v>160006000</v>
      </c>
      <c r="F101" s="1036">
        <v>63</v>
      </c>
      <c r="G101" s="1037">
        <v>1</v>
      </c>
      <c r="H101" s="1038">
        <v>2</v>
      </c>
      <c r="I101" s="1039" t="s">
        <v>3567</v>
      </c>
      <c r="J101" s="207"/>
      <c r="K101" s="1040">
        <f t="shared" si="1"/>
        <v>6300</v>
      </c>
    </row>
    <row r="102" spans="1:11" s="217" customFormat="1" ht="16.5" customHeight="1">
      <c r="A102" s="1046" t="s">
        <v>3774</v>
      </c>
      <c r="B102" s="1041">
        <v>8</v>
      </c>
      <c r="C102" s="1041">
        <v>2</v>
      </c>
      <c r="D102" s="1034" t="s">
        <v>743</v>
      </c>
      <c r="E102" s="1035">
        <v>160006009</v>
      </c>
      <c r="F102" s="1042">
        <v>10</v>
      </c>
      <c r="G102" s="1043">
        <v>1</v>
      </c>
      <c r="H102" s="1044">
        <v>1</v>
      </c>
      <c r="I102" s="1045" t="s">
        <v>3576</v>
      </c>
      <c r="J102" s="207"/>
      <c r="K102" s="1040">
        <f t="shared" si="1"/>
        <v>1000</v>
      </c>
    </row>
    <row r="103" spans="1:11" s="217" customFormat="1" ht="16.5" customHeight="1">
      <c r="A103" s="1046" t="s">
        <v>3774</v>
      </c>
      <c r="B103" s="1041">
        <v>8</v>
      </c>
      <c r="C103" s="1041">
        <v>2</v>
      </c>
      <c r="D103" s="1034" t="s">
        <v>743</v>
      </c>
      <c r="E103" s="1035">
        <v>160006010</v>
      </c>
      <c r="F103" s="1042">
        <v>12</v>
      </c>
      <c r="G103" s="1043">
        <v>1</v>
      </c>
      <c r="H103" s="1044">
        <v>1</v>
      </c>
      <c r="I103" s="1045" t="s">
        <v>3577</v>
      </c>
      <c r="J103" s="207"/>
      <c r="K103" s="1040">
        <f t="shared" si="1"/>
        <v>1200</v>
      </c>
    </row>
    <row r="104" spans="1:11" s="217" customFormat="1" ht="16.5" customHeight="1">
      <c r="A104" s="1046" t="s">
        <v>3774</v>
      </c>
      <c r="B104" s="1041">
        <v>8</v>
      </c>
      <c r="C104" s="1041">
        <v>2</v>
      </c>
      <c r="D104" s="1034" t="s">
        <v>743</v>
      </c>
      <c r="E104" s="1035">
        <v>160006011</v>
      </c>
      <c r="F104" s="1042">
        <v>12</v>
      </c>
      <c r="G104" s="1043">
        <v>1</v>
      </c>
      <c r="H104" s="1044">
        <v>1</v>
      </c>
      <c r="I104" s="1045" t="s">
        <v>3578</v>
      </c>
      <c r="J104" s="207"/>
      <c r="K104" s="1040">
        <f t="shared" si="1"/>
        <v>1200</v>
      </c>
    </row>
    <row r="105" spans="1:11" s="217" customFormat="1" ht="16.5" customHeight="1">
      <c r="A105" s="1046" t="s">
        <v>3774</v>
      </c>
      <c r="B105" s="1041">
        <v>8</v>
      </c>
      <c r="C105" s="1041">
        <v>2</v>
      </c>
      <c r="D105" s="1034" t="s">
        <v>743</v>
      </c>
      <c r="E105" s="1035">
        <v>160006012</v>
      </c>
      <c r="F105" s="1042">
        <v>12</v>
      </c>
      <c r="G105" s="1043">
        <v>1</v>
      </c>
      <c r="H105" s="1044">
        <v>1</v>
      </c>
      <c r="I105" s="1045" t="s">
        <v>3579</v>
      </c>
      <c r="J105" s="207"/>
      <c r="K105" s="1040">
        <f t="shared" si="1"/>
        <v>1200</v>
      </c>
    </row>
    <row r="106" spans="1:11" s="217" customFormat="1" ht="16.5" customHeight="1">
      <c r="A106" s="1046" t="s">
        <v>3774</v>
      </c>
      <c r="B106" s="1041">
        <v>8</v>
      </c>
      <c r="C106" s="1041">
        <v>2</v>
      </c>
      <c r="D106" s="1034" t="s">
        <v>743</v>
      </c>
      <c r="E106" s="1035">
        <v>160006013</v>
      </c>
      <c r="F106" s="1042">
        <v>12</v>
      </c>
      <c r="G106" s="1043">
        <v>1</v>
      </c>
      <c r="H106" s="1044">
        <v>1</v>
      </c>
      <c r="I106" s="1045" t="s">
        <v>3580</v>
      </c>
      <c r="J106" s="207"/>
      <c r="K106" s="1040">
        <f t="shared" si="1"/>
        <v>1200</v>
      </c>
    </row>
    <row r="107" spans="1:11" s="217" customFormat="1" ht="16.5" customHeight="1">
      <c r="A107" s="1046" t="s">
        <v>3774</v>
      </c>
      <c r="B107" s="1041">
        <v>8</v>
      </c>
      <c r="C107" s="1041">
        <v>2</v>
      </c>
      <c r="D107" s="1034" t="s">
        <v>743</v>
      </c>
      <c r="E107" s="1035">
        <v>160006014</v>
      </c>
      <c r="F107" s="1042">
        <v>12</v>
      </c>
      <c r="G107" s="1043">
        <v>1</v>
      </c>
      <c r="H107" s="1044">
        <v>1</v>
      </c>
      <c r="I107" s="1045" t="s">
        <v>3581</v>
      </c>
      <c r="J107" s="207"/>
      <c r="K107" s="1040">
        <f t="shared" si="1"/>
        <v>1200</v>
      </c>
    </row>
    <row r="108" spans="1:11" s="217" customFormat="1" ht="16.5" customHeight="1">
      <c r="A108" s="1046" t="s">
        <v>3774</v>
      </c>
      <c r="B108" s="1041">
        <v>8</v>
      </c>
      <c r="C108" s="1041">
        <v>2</v>
      </c>
      <c r="D108" s="1034" t="s">
        <v>743</v>
      </c>
      <c r="E108" s="1035">
        <v>160006015</v>
      </c>
      <c r="F108" s="1042">
        <v>11</v>
      </c>
      <c r="G108" s="1043">
        <v>1</v>
      </c>
      <c r="H108" s="1044">
        <v>1</v>
      </c>
      <c r="I108" s="1045" t="s">
        <v>3582</v>
      </c>
      <c r="J108" s="207"/>
      <c r="K108" s="1040">
        <f t="shared" si="1"/>
        <v>1100</v>
      </c>
    </row>
    <row r="109" spans="1:11" s="217" customFormat="1" ht="16.5" customHeight="1">
      <c r="A109" s="1046" t="s">
        <v>3774</v>
      </c>
      <c r="B109" s="1041">
        <v>8</v>
      </c>
      <c r="C109" s="1041">
        <v>2</v>
      </c>
      <c r="D109" s="1034" t="s">
        <v>743</v>
      </c>
      <c r="E109" s="1035">
        <v>160006016</v>
      </c>
      <c r="F109" s="1042">
        <v>11</v>
      </c>
      <c r="G109" s="1043">
        <v>1</v>
      </c>
      <c r="H109" s="1044">
        <v>1</v>
      </c>
      <c r="I109" s="1045" t="s">
        <v>3583</v>
      </c>
      <c r="J109" s="207"/>
      <c r="K109" s="1040">
        <f t="shared" si="1"/>
        <v>1100</v>
      </c>
    </row>
    <row r="110" spans="1:11" s="217" customFormat="1" ht="16.5" customHeight="1">
      <c r="A110" s="1047" t="s">
        <v>3775</v>
      </c>
      <c r="B110" s="1032">
        <v>7</v>
      </c>
      <c r="C110" s="1033">
        <v>2</v>
      </c>
      <c r="D110" s="1034" t="s">
        <v>743</v>
      </c>
      <c r="E110" s="1035">
        <v>160006000</v>
      </c>
      <c r="F110" s="1036">
        <v>65</v>
      </c>
      <c r="G110" s="1037">
        <v>1</v>
      </c>
      <c r="H110" s="1038">
        <v>2</v>
      </c>
      <c r="I110" s="1039" t="s">
        <v>3567</v>
      </c>
      <c r="J110" s="207"/>
      <c r="K110" s="1040">
        <f t="shared" si="1"/>
        <v>6500</v>
      </c>
    </row>
    <row r="111" spans="1:11" s="217" customFormat="1" ht="16.5" customHeight="1">
      <c r="A111" s="1047" t="s">
        <v>3775</v>
      </c>
      <c r="B111" s="1041">
        <v>8</v>
      </c>
      <c r="C111" s="1041">
        <v>2</v>
      </c>
      <c r="D111" s="1034" t="s">
        <v>743</v>
      </c>
      <c r="E111" s="1035">
        <v>160006009</v>
      </c>
      <c r="F111" s="1042">
        <v>11</v>
      </c>
      <c r="G111" s="1043">
        <v>1</v>
      </c>
      <c r="H111" s="1044">
        <v>1</v>
      </c>
      <c r="I111" s="1045" t="s">
        <v>3576</v>
      </c>
      <c r="J111" s="207"/>
      <c r="K111" s="1040">
        <f t="shared" si="1"/>
        <v>1100</v>
      </c>
    </row>
    <row r="112" spans="1:11" s="217" customFormat="1" ht="16.5" customHeight="1">
      <c r="A112" s="1047" t="s">
        <v>3775</v>
      </c>
      <c r="B112" s="1041">
        <v>8</v>
      </c>
      <c r="C112" s="1041">
        <v>2</v>
      </c>
      <c r="D112" s="1034" t="s">
        <v>743</v>
      </c>
      <c r="E112" s="1035">
        <v>160006010</v>
      </c>
      <c r="F112" s="1042">
        <v>13</v>
      </c>
      <c r="G112" s="1043">
        <v>1</v>
      </c>
      <c r="H112" s="1044">
        <v>1</v>
      </c>
      <c r="I112" s="1045" t="s">
        <v>3577</v>
      </c>
      <c r="J112" s="207"/>
      <c r="K112" s="1040">
        <f t="shared" si="1"/>
        <v>1300</v>
      </c>
    </row>
    <row r="113" spans="1:11" s="217" customFormat="1" ht="16.5" customHeight="1">
      <c r="A113" s="1047" t="s">
        <v>3775</v>
      </c>
      <c r="B113" s="1041">
        <v>8</v>
      </c>
      <c r="C113" s="1041">
        <v>2</v>
      </c>
      <c r="D113" s="1034" t="s">
        <v>743</v>
      </c>
      <c r="E113" s="1035">
        <v>160006011</v>
      </c>
      <c r="F113" s="1042">
        <v>13</v>
      </c>
      <c r="G113" s="1043">
        <v>1</v>
      </c>
      <c r="H113" s="1044">
        <v>1</v>
      </c>
      <c r="I113" s="1045" t="s">
        <v>3578</v>
      </c>
      <c r="J113" s="207"/>
      <c r="K113" s="1040">
        <f t="shared" si="1"/>
        <v>1300</v>
      </c>
    </row>
    <row r="114" spans="1:11" s="217" customFormat="1" ht="16.5" customHeight="1">
      <c r="A114" s="1047" t="s">
        <v>3775</v>
      </c>
      <c r="B114" s="1041">
        <v>8</v>
      </c>
      <c r="C114" s="1041">
        <v>2</v>
      </c>
      <c r="D114" s="1034" t="s">
        <v>743</v>
      </c>
      <c r="E114" s="1035">
        <v>160006012</v>
      </c>
      <c r="F114" s="1042">
        <v>13</v>
      </c>
      <c r="G114" s="1043">
        <v>1</v>
      </c>
      <c r="H114" s="1044">
        <v>1</v>
      </c>
      <c r="I114" s="1045" t="s">
        <v>3579</v>
      </c>
      <c r="J114" s="207"/>
      <c r="K114" s="1040">
        <f t="shared" si="1"/>
        <v>1300</v>
      </c>
    </row>
    <row r="115" spans="1:11" s="217" customFormat="1" ht="16.5" customHeight="1">
      <c r="A115" s="1047" t="s">
        <v>3775</v>
      </c>
      <c r="B115" s="1041">
        <v>8</v>
      </c>
      <c r="C115" s="1041">
        <v>2</v>
      </c>
      <c r="D115" s="1034" t="s">
        <v>743</v>
      </c>
      <c r="E115" s="1035">
        <v>160006013</v>
      </c>
      <c r="F115" s="1042">
        <v>13</v>
      </c>
      <c r="G115" s="1043">
        <v>1</v>
      </c>
      <c r="H115" s="1044">
        <v>1</v>
      </c>
      <c r="I115" s="1045" t="s">
        <v>3580</v>
      </c>
      <c r="J115" s="207"/>
      <c r="K115" s="1040">
        <f t="shared" si="1"/>
        <v>1300</v>
      </c>
    </row>
    <row r="116" spans="1:11" s="217" customFormat="1" ht="16.5" customHeight="1">
      <c r="A116" s="1047" t="s">
        <v>3775</v>
      </c>
      <c r="B116" s="1041">
        <v>8</v>
      </c>
      <c r="C116" s="1041">
        <v>2</v>
      </c>
      <c r="D116" s="1034" t="s">
        <v>743</v>
      </c>
      <c r="E116" s="1035">
        <v>160006014</v>
      </c>
      <c r="F116" s="1042">
        <v>13</v>
      </c>
      <c r="G116" s="1043">
        <v>1</v>
      </c>
      <c r="H116" s="1044">
        <v>1</v>
      </c>
      <c r="I116" s="1045" t="s">
        <v>3581</v>
      </c>
      <c r="J116" s="207"/>
      <c r="K116" s="1040">
        <f t="shared" si="1"/>
        <v>1300</v>
      </c>
    </row>
    <row r="117" spans="1:11" s="217" customFormat="1" ht="16.5" customHeight="1">
      <c r="A117" s="1047" t="s">
        <v>3775</v>
      </c>
      <c r="B117" s="1041">
        <v>8</v>
      </c>
      <c r="C117" s="1041">
        <v>2</v>
      </c>
      <c r="D117" s="1034" t="s">
        <v>743</v>
      </c>
      <c r="E117" s="1035">
        <v>160006015</v>
      </c>
      <c r="F117" s="1042">
        <v>12</v>
      </c>
      <c r="G117" s="1043">
        <v>1</v>
      </c>
      <c r="H117" s="1044">
        <v>1</v>
      </c>
      <c r="I117" s="1045" t="s">
        <v>3582</v>
      </c>
      <c r="J117" s="207"/>
      <c r="K117" s="1040">
        <f t="shared" si="1"/>
        <v>1200</v>
      </c>
    </row>
    <row r="118" spans="1:11" s="217" customFormat="1" ht="16.5" customHeight="1">
      <c r="A118" s="1047" t="s">
        <v>3775</v>
      </c>
      <c r="B118" s="1041">
        <v>8</v>
      </c>
      <c r="C118" s="1041">
        <v>2</v>
      </c>
      <c r="D118" s="1034" t="s">
        <v>743</v>
      </c>
      <c r="E118" s="1035">
        <v>160006016</v>
      </c>
      <c r="F118" s="1042">
        <v>12</v>
      </c>
      <c r="G118" s="1043">
        <v>1</v>
      </c>
      <c r="H118" s="1044">
        <v>1</v>
      </c>
      <c r="I118" s="1045" t="s">
        <v>3583</v>
      </c>
      <c r="J118" s="207"/>
      <c r="K118" s="1040">
        <f t="shared" si="1"/>
        <v>1200</v>
      </c>
    </row>
    <row r="119" spans="1:11" s="217" customFormat="1" ht="16.5" customHeight="1">
      <c r="A119" s="1046" t="s">
        <v>3776</v>
      </c>
      <c r="B119" s="1032">
        <v>7</v>
      </c>
      <c r="C119" s="1033">
        <v>2</v>
      </c>
      <c r="D119" s="1034" t="s">
        <v>743</v>
      </c>
      <c r="E119" s="1035">
        <v>160006000</v>
      </c>
      <c r="F119" s="1036">
        <v>67</v>
      </c>
      <c r="G119" s="1037">
        <v>1</v>
      </c>
      <c r="H119" s="1038">
        <v>2</v>
      </c>
      <c r="I119" s="1039" t="s">
        <v>3567</v>
      </c>
      <c r="J119" s="207"/>
      <c r="K119" s="1040">
        <f t="shared" si="1"/>
        <v>6700</v>
      </c>
    </row>
    <row r="120" spans="1:11" s="217" customFormat="1" ht="16.5" customHeight="1">
      <c r="A120" s="1046" t="s">
        <v>3776</v>
      </c>
      <c r="B120" s="1041">
        <v>8</v>
      </c>
      <c r="C120" s="1041">
        <v>2</v>
      </c>
      <c r="D120" s="1034" t="s">
        <v>743</v>
      </c>
      <c r="E120" s="1035">
        <v>160006009</v>
      </c>
      <c r="F120" s="1042">
        <v>11</v>
      </c>
      <c r="G120" s="1043">
        <v>1</v>
      </c>
      <c r="H120" s="1044">
        <v>1</v>
      </c>
      <c r="I120" s="1045" t="s">
        <v>3576</v>
      </c>
      <c r="J120" s="207"/>
      <c r="K120" s="1040">
        <f t="shared" si="1"/>
        <v>1100</v>
      </c>
    </row>
    <row r="121" spans="1:11" s="217" customFormat="1" ht="16.5" customHeight="1">
      <c r="A121" s="1046" t="s">
        <v>3776</v>
      </c>
      <c r="B121" s="1041">
        <v>8</v>
      </c>
      <c r="C121" s="1041">
        <v>2</v>
      </c>
      <c r="D121" s="1034" t="s">
        <v>743</v>
      </c>
      <c r="E121" s="1035">
        <v>160006010</v>
      </c>
      <c r="F121" s="1042">
        <v>13</v>
      </c>
      <c r="G121" s="1043">
        <v>1</v>
      </c>
      <c r="H121" s="1044">
        <v>1</v>
      </c>
      <c r="I121" s="1045" t="s">
        <v>3577</v>
      </c>
      <c r="J121" s="207"/>
      <c r="K121" s="1040">
        <f t="shared" si="1"/>
        <v>1300</v>
      </c>
    </row>
    <row r="122" spans="1:11" s="217" customFormat="1" ht="16.5" customHeight="1">
      <c r="A122" s="1046" t="s">
        <v>3776</v>
      </c>
      <c r="B122" s="1041">
        <v>8</v>
      </c>
      <c r="C122" s="1041">
        <v>2</v>
      </c>
      <c r="D122" s="1034" t="s">
        <v>743</v>
      </c>
      <c r="E122" s="1035">
        <v>160006011</v>
      </c>
      <c r="F122" s="1042">
        <v>13</v>
      </c>
      <c r="G122" s="1043">
        <v>1</v>
      </c>
      <c r="H122" s="1044">
        <v>1</v>
      </c>
      <c r="I122" s="1045" t="s">
        <v>3578</v>
      </c>
      <c r="J122" s="207"/>
      <c r="K122" s="1040">
        <f t="shared" si="1"/>
        <v>1300</v>
      </c>
    </row>
    <row r="123" spans="1:11" s="217" customFormat="1" ht="16.5" customHeight="1">
      <c r="A123" s="1046" t="s">
        <v>3776</v>
      </c>
      <c r="B123" s="1041">
        <v>8</v>
      </c>
      <c r="C123" s="1041">
        <v>2</v>
      </c>
      <c r="D123" s="1034" t="s">
        <v>743</v>
      </c>
      <c r="E123" s="1035">
        <v>160006012</v>
      </c>
      <c r="F123" s="1042">
        <v>13</v>
      </c>
      <c r="G123" s="1043">
        <v>1</v>
      </c>
      <c r="H123" s="1044">
        <v>1</v>
      </c>
      <c r="I123" s="1045" t="s">
        <v>3579</v>
      </c>
      <c r="J123" s="207"/>
      <c r="K123" s="1040">
        <f t="shared" si="1"/>
        <v>1300</v>
      </c>
    </row>
    <row r="124" spans="1:11" s="217" customFormat="1" ht="16.5" customHeight="1">
      <c r="A124" s="1046" t="s">
        <v>3776</v>
      </c>
      <c r="B124" s="1041">
        <v>8</v>
      </c>
      <c r="C124" s="1041">
        <v>2</v>
      </c>
      <c r="D124" s="1034" t="s">
        <v>743</v>
      </c>
      <c r="E124" s="1035">
        <v>160006013</v>
      </c>
      <c r="F124" s="1042">
        <v>13</v>
      </c>
      <c r="G124" s="1043">
        <v>1</v>
      </c>
      <c r="H124" s="1044">
        <v>1</v>
      </c>
      <c r="I124" s="1045" t="s">
        <v>3580</v>
      </c>
      <c r="J124" s="207"/>
      <c r="K124" s="1040">
        <f t="shared" si="1"/>
        <v>1300</v>
      </c>
    </row>
    <row r="125" spans="1:11" s="217" customFormat="1" ht="16.5" customHeight="1">
      <c r="A125" s="1046" t="s">
        <v>3776</v>
      </c>
      <c r="B125" s="1041">
        <v>8</v>
      </c>
      <c r="C125" s="1041">
        <v>2</v>
      </c>
      <c r="D125" s="1034" t="s">
        <v>743</v>
      </c>
      <c r="E125" s="1035">
        <v>160006014</v>
      </c>
      <c r="F125" s="1042">
        <v>13</v>
      </c>
      <c r="G125" s="1043">
        <v>1</v>
      </c>
      <c r="H125" s="1044">
        <v>1</v>
      </c>
      <c r="I125" s="1045" t="s">
        <v>3581</v>
      </c>
      <c r="J125" s="207"/>
      <c r="K125" s="1040">
        <f t="shared" si="1"/>
        <v>1300</v>
      </c>
    </row>
    <row r="126" spans="1:11" s="217" customFormat="1" ht="16.5" customHeight="1">
      <c r="A126" s="1046" t="s">
        <v>3776</v>
      </c>
      <c r="B126" s="1041">
        <v>8</v>
      </c>
      <c r="C126" s="1041">
        <v>2</v>
      </c>
      <c r="D126" s="1034" t="s">
        <v>743</v>
      </c>
      <c r="E126" s="1035">
        <v>160006015</v>
      </c>
      <c r="F126" s="1042">
        <v>12</v>
      </c>
      <c r="G126" s="1043">
        <v>1</v>
      </c>
      <c r="H126" s="1044">
        <v>1</v>
      </c>
      <c r="I126" s="1045" t="s">
        <v>3582</v>
      </c>
      <c r="J126" s="207"/>
      <c r="K126" s="1040">
        <f t="shared" si="1"/>
        <v>1200</v>
      </c>
    </row>
    <row r="127" spans="1:11" s="217" customFormat="1" ht="16.5" customHeight="1">
      <c r="A127" s="1046" t="s">
        <v>3776</v>
      </c>
      <c r="B127" s="1041">
        <v>8</v>
      </c>
      <c r="C127" s="1041">
        <v>2</v>
      </c>
      <c r="D127" s="1034" t="s">
        <v>743</v>
      </c>
      <c r="E127" s="1035">
        <v>160006016</v>
      </c>
      <c r="F127" s="1042">
        <v>12</v>
      </c>
      <c r="G127" s="1043">
        <v>1</v>
      </c>
      <c r="H127" s="1044">
        <v>1</v>
      </c>
      <c r="I127" s="1045" t="s">
        <v>3583</v>
      </c>
      <c r="J127" s="207"/>
      <c r="K127" s="1040">
        <f t="shared" si="1"/>
        <v>1200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785"/>
  <sheetViews>
    <sheetView workbookViewId="0">
      <pane xSplit="2" ySplit="1" topLeftCell="C2" activePane="bottomRight" state="frozen"/>
      <selection activeCell="I11" sqref="I11:I13"/>
      <selection pane="topRight" activeCell="I11" sqref="I11:I13"/>
      <selection pane="bottomLeft" activeCell="I11" sqref="I11:I13"/>
      <selection pane="bottomRight" activeCell="F20" sqref="F20"/>
    </sheetView>
  </sheetViews>
  <sheetFormatPr defaultColWidth="9" defaultRowHeight="16.5" customHeight="1"/>
  <cols>
    <col min="1" max="1" width="38.5" style="41" customWidth="1"/>
    <col min="2" max="2" width="17.375" style="41" customWidth="1"/>
    <col min="3" max="3" width="16.75" style="41" customWidth="1"/>
    <col min="4" max="5" width="12.75" style="41" customWidth="1"/>
    <col min="6" max="6" width="22.875" style="41" customWidth="1"/>
    <col min="7" max="7" width="12.125" style="41" customWidth="1"/>
    <col min="8" max="8" width="25.25" style="786" customWidth="1"/>
    <col min="9" max="9" width="9" style="786"/>
    <col min="10" max="10" width="20.875" style="786" customWidth="1"/>
    <col min="11" max="16384" width="9" style="786"/>
  </cols>
  <sheetData>
    <row r="1" spans="1:11" ht="50.1" customHeight="1">
      <c r="A1" s="38" t="s">
        <v>4035</v>
      </c>
      <c r="B1" s="329" t="s">
        <v>3694</v>
      </c>
      <c r="C1" s="329" t="s">
        <v>3695</v>
      </c>
      <c r="D1" s="30" t="s">
        <v>4036</v>
      </c>
      <c r="E1" s="38" t="s">
        <v>4037</v>
      </c>
      <c r="F1" s="329" t="s">
        <v>4038</v>
      </c>
      <c r="G1" s="30" t="s">
        <v>4039</v>
      </c>
      <c r="H1" s="30" t="s">
        <v>4040</v>
      </c>
      <c r="J1" s="786" t="s">
        <v>4041</v>
      </c>
    </row>
    <row r="2" spans="1:11" ht="16.5" customHeight="1">
      <c r="A2" s="1048" t="s">
        <v>3696</v>
      </c>
      <c r="B2" s="1045">
        <v>908231001</v>
      </c>
      <c r="C2" s="1049" t="s">
        <v>4042</v>
      </c>
      <c r="D2" s="1050">
        <v>5</v>
      </c>
      <c r="E2" s="1051">
        <v>3</v>
      </c>
      <c r="F2" s="896">
        <v>160002005</v>
      </c>
      <c r="G2" s="1052">
        <v>20</v>
      </c>
      <c r="H2" s="1053" t="s">
        <v>4043</v>
      </c>
    </row>
    <row r="3" spans="1:11" ht="16.5" customHeight="1">
      <c r="A3" s="1048" t="s">
        <v>3697</v>
      </c>
      <c r="B3" s="1045">
        <v>908231002</v>
      </c>
      <c r="C3" s="1049" t="s">
        <v>4042</v>
      </c>
      <c r="D3" s="1050">
        <v>10</v>
      </c>
      <c r="E3" s="1051">
        <v>3</v>
      </c>
      <c r="F3" s="897">
        <v>160001002</v>
      </c>
      <c r="G3" s="1052">
        <v>100</v>
      </c>
      <c r="H3" s="1053" t="s">
        <v>3690</v>
      </c>
      <c r="J3" s="1054" t="s">
        <v>3326</v>
      </c>
      <c r="K3" s="856">
        <v>10</v>
      </c>
    </row>
    <row r="4" spans="1:11" ht="16.5" customHeight="1">
      <c r="A4" s="1048" t="s">
        <v>3698</v>
      </c>
      <c r="B4" s="1045">
        <v>908231003</v>
      </c>
      <c r="C4" s="1049" t="s">
        <v>4042</v>
      </c>
      <c r="D4" s="1050">
        <v>15</v>
      </c>
      <c r="E4" s="1055">
        <v>5</v>
      </c>
      <c r="F4" s="909">
        <v>160000601</v>
      </c>
      <c r="G4" s="1056">
        <v>3</v>
      </c>
      <c r="H4" s="1057" t="s">
        <v>1777</v>
      </c>
    </row>
    <row r="5" spans="1:11" ht="16.5" customHeight="1">
      <c r="A5" s="1048" t="s">
        <v>3699</v>
      </c>
      <c r="B5" s="1045">
        <v>908231004</v>
      </c>
      <c r="C5" s="1049" t="s">
        <v>4042</v>
      </c>
      <c r="D5" s="1050">
        <v>20</v>
      </c>
      <c r="E5" s="1055">
        <v>5</v>
      </c>
      <c r="F5" s="897">
        <v>160000602</v>
      </c>
      <c r="G5" s="1052">
        <v>3</v>
      </c>
      <c r="H5" s="1053" t="s">
        <v>1778</v>
      </c>
      <c r="J5" s="1058" t="s">
        <v>3690</v>
      </c>
      <c r="K5" s="858">
        <v>100</v>
      </c>
    </row>
    <row r="6" spans="1:11" ht="16.5" customHeight="1">
      <c r="A6" s="1048" t="s">
        <v>3700</v>
      </c>
      <c r="B6" s="1045">
        <v>908231005</v>
      </c>
      <c r="C6" s="1049" t="s">
        <v>4042</v>
      </c>
      <c r="D6" s="1050">
        <v>25</v>
      </c>
      <c r="E6" s="1051">
        <v>7</v>
      </c>
      <c r="F6" s="894">
        <v>156103012</v>
      </c>
      <c r="G6" s="1059">
        <v>1</v>
      </c>
      <c r="H6" s="1060" t="s">
        <v>3408</v>
      </c>
    </row>
    <row r="7" spans="1:11" ht="16.5" customHeight="1">
      <c r="A7" s="1048" t="s">
        <v>3701</v>
      </c>
      <c r="B7" s="1045">
        <v>908231006</v>
      </c>
      <c r="C7" s="1049" t="s">
        <v>4042</v>
      </c>
      <c r="D7" s="1061">
        <v>30</v>
      </c>
      <c r="E7" s="1061">
        <v>5</v>
      </c>
      <c r="F7" s="896">
        <v>160002005</v>
      </c>
      <c r="G7" s="1052">
        <v>30</v>
      </c>
      <c r="H7" s="1053" t="s">
        <v>4043</v>
      </c>
      <c r="J7" s="1058" t="s">
        <v>3326</v>
      </c>
      <c r="K7" s="858">
        <v>20</v>
      </c>
    </row>
    <row r="8" spans="1:11" ht="16.5" customHeight="1">
      <c r="A8" s="1048" t="s">
        <v>3702</v>
      </c>
      <c r="B8" s="1045">
        <v>908231007</v>
      </c>
      <c r="C8" s="1049" t="s">
        <v>4042</v>
      </c>
      <c r="D8" s="1061">
        <v>35</v>
      </c>
      <c r="E8" s="1061">
        <v>5</v>
      </c>
      <c r="F8" s="897">
        <v>160000603</v>
      </c>
      <c r="G8" s="1052">
        <v>3</v>
      </c>
      <c r="H8" s="1053" t="s">
        <v>1779</v>
      </c>
    </row>
    <row r="9" spans="1:11" ht="16.5" customHeight="1">
      <c r="A9" s="1048" t="s">
        <v>3703</v>
      </c>
      <c r="B9" s="1045">
        <v>908231008</v>
      </c>
      <c r="C9" s="1049" t="s">
        <v>4042</v>
      </c>
      <c r="D9" s="1061">
        <v>40</v>
      </c>
      <c r="E9" s="1062">
        <v>7</v>
      </c>
      <c r="F9" s="907">
        <v>160006007</v>
      </c>
      <c r="G9" s="1063">
        <v>3</v>
      </c>
      <c r="H9" s="1064" t="s">
        <v>3574</v>
      </c>
      <c r="J9" s="1058" t="s">
        <v>3690</v>
      </c>
      <c r="K9" s="856">
        <v>300</v>
      </c>
    </row>
    <row r="10" spans="1:11" ht="16.5" customHeight="1">
      <c r="A10" s="1048" t="s">
        <v>3704</v>
      </c>
      <c r="B10" s="1045">
        <v>908231009</v>
      </c>
      <c r="C10" s="1049" t="s">
        <v>4042</v>
      </c>
      <c r="D10" s="1061">
        <v>45</v>
      </c>
      <c r="E10" s="1062">
        <v>7</v>
      </c>
      <c r="F10" s="907">
        <v>160006008</v>
      </c>
      <c r="G10" s="1063">
        <v>3</v>
      </c>
      <c r="H10" s="1064" t="s">
        <v>3575</v>
      </c>
    </row>
    <row r="11" spans="1:11" ht="16.5" customHeight="1">
      <c r="A11" s="1048" t="s">
        <v>3705</v>
      </c>
      <c r="B11" s="1045">
        <v>908231010</v>
      </c>
      <c r="C11" s="1049" t="s">
        <v>4042</v>
      </c>
      <c r="D11" s="1061">
        <v>50</v>
      </c>
      <c r="E11" s="1061">
        <v>11</v>
      </c>
      <c r="F11" s="894">
        <v>156102012</v>
      </c>
      <c r="G11" s="1059">
        <v>1</v>
      </c>
      <c r="H11" s="1060" t="s">
        <v>3392</v>
      </c>
      <c r="J11" s="1058" t="s">
        <v>3326</v>
      </c>
      <c r="K11" s="858">
        <v>30</v>
      </c>
    </row>
    <row r="12" spans="1:11" ht="16.5" customHeight="1">
      <c r="A12" s="1048" t="s">
        <v>3706</v>
      </c>
      <c r="B12" s="1045">
        <v>908231011</v>
      </c>
      <c r="C12" s="1049" t="s">
        <v>4042</v>
      </c>
      <c r="D12" s="1050">
        <v>55</v>
      </c>
      <c r="E12" s="1050">
        <v>7</v>
      </c>
      <c r="F12" s="896">
        <v>160002005</v>
      </c>
      <c r="G12" s="1052">
        <v>40</v>
      </c>
      <c r="H12" s="1053" t="s">
        <v>4043</v>
      </c>
    </row>
    <row r="13" spans="1:11" ht="16.5" customHeight="1">
      <c r="A13" s="1048" t="s">
        <v>3707</v>
      </c>
      <c r="B13" s="1045">
        <v>908231012</v>
      </c>
      <c r="C13" s="1049" t="s">
        <v>4042</v>
      </c>
      <c r="D13" s="1050">
        <v>60</v>
      </c>
      <c r="E13" s="1050">
        <v>7</v>
      </c>
      <c r="F13" s="897">
        <v>160000602</v>
      </c>
      <c r="G13" s="1052">
        <v>5</v>
      </c>
      <c r="H13" s="1053" t="s">
        <v>1778</v>
      </c>
      <c r="J13" s="1058" t="s">
        <v>3690</v>
      </c>
      <c r="K13" s="858">
        <v>500</v>
      </c>
    </row>
    <row r="14" spans="1:11" ht="16.5" customHeight="1">
      <c r="A14" s="1048" t="s">
        <v>3708</v>
      </c>
      <c r="B14" s="1045">
        <v>908231013</v>
      </c>
      <c r="C14" s="1049" t="s">
        <v>4042</v>
      </c>
      <c r="D14" s="1050">
        <v>65</v>
      </c>
      <c r="E14" s="1055">
        <v>11</v>
      </c>
      <c r="F14" s="898">
        <v>160006002</v>
      </c>
      <c r="G14" s="1065">
        <v>5</v>
      </c>
      <c r="H14" s="908" t="s">
        <v>3569</v>
      </c>
    </row>
    <row r="15" spans="1:11" ht="16.5" customHeight="1">
      <c r="A15" s="1048" t="s">
        <v>3709</v>
      </c>
      <c r="B15" s="1045">
        <v>908231014</v>
      </c>
      <c r="C15" s="1049" t="s">
        <v>4042</v>
      </c>
      <c r="D15" s="1050">
        <v>70</v>
      </c>
      <c r="E15" s="1055">
        <v>11</v>
      </c>
      <c r="F15" s="898">
        <v>160006003</v>
      </c>
      <c r="G15" s="1065">
        <v>5</v>
      </c>
      <c r="H15" s="908" t="s">
        <v>3570</v>
      </c>
      <c r="J15" s="1058" t="s">
        <v>3777</v>
      </c>
      <c r="K15" s="858">
        <v>1</v>
      </c>
    </row>
    <row r="16" spans="1:11" ht="16.5" customHeight="1">
      <c r="A16" s="1048" t="s">
        <v>3710</v>
      </c>
      <c r="B16" s="1045">
        <v>908231015</v>
      </c>
      <c r="C16" s="1049" t="s">
        <v>4042</v>
      </c>
      <c r="D16" s="1050">
        <v>75</v>
      </c>
      <c r="E16" s="1050">
        <v>13</v>
      </c>
      <c r="F16" s="894">
        <v>156102012</v>
      </c>
      <c r="G16" s="1059">
        <v>2</v>
      </c>
      <c r="H16" s="1060" t="s">
        <v>3392</v>
      </c>
    </row>
    <row r="17" spans="1:11" ht="16.5" customHeight="1">
      <c r="A17" s="1048" t="s">
        <v>3711</v>
      </c>
      <c r="B17" s="1045">
        <v>908231016</v>
      </c>
      <c r="C17" s="1049" t="s">
        <v>4042</v>
      </c>
      <c r="D17" s="1061">
        <v>80</v>
      </c>
      <c r="E17" s="1061">
        <v>11</v>
      </c>
      <c r="F17" s="896">
        <v>160002005</v>
      </c>
      <c r="G17" s="1052">
        <v>50</v>
      </c>
      <c r="H17" s="1053" t="s">
        <v>4043</v>
      </c>
      <c r="J17" s="1058" t="s">
        <v>3778</v>
      </c>
      <c r="K17" s="858">
        <v>1</v>
      </c>
    </row>
    <row r="18" spans="1:11" ht="16.5" customHeight="1">
      <c r="A18" s="1048" t="s">
        <v>3712</v>
      </c>
      <c r="B18" s="1045">
        <v>908231017</v>
      </c>
      <c r="C18" s="1049" t="s">
        <v>4042</v>
      </c>
      <c r="D18" s="1061">
        <v>85</v>
      </c>
      <c r="E18" s="1061">
        <v>11</v>
      </c>
      <c r="F18" s="895">
        <v>160006004</v>
      </c>
      <c r="G18" s="1065">
        <v>5</v>
      </c>
      <c r="H18" s="1066" t="s">
        <v>3571</v>
      </c>
    </row>
    <row r="19" spans="1:11" ht="16.5" customHeight="1">
      <c r="A19" s="1048" t="s">
        <v>3713</v>
      </c>
      <c r="B19" s="1045">
        <v>908231018</v>
      </c>
      <c r="C19" s="1049" t="s">
        <v>4042</v>
      </c>
      <c r="D19" s="1061">
        <v>90</v>
      </c>
      <c r="E19" s="1062">
        <v>13</v>
      </c>
      <c r="F19" s="895">
        <v>160006005</v>
      </c>
      <c r="G19" s="1065">
        <v>5</v>
      </c>
      <c r="H19" s="1066" t="s">
        <v>3572</v>
      </c>
      <c r="J19" s="1058" t="s">
        <v>3779</v>
      </c>
      <c r="K19" s="858">
        <v>1</v>
      </c>
    </row>
    <row r="20" spans="1:11" ht="16.5" customHeight="1">
      <c r="A20" s="1048" t="s">
        <v>3714</v>
      </c>
      <c r="B20" s="1045">
        <v>908231019</v>
      </c>
      <c r="C20" s="1049" t="s">
        <v>4042</v>
      </c>
      <c r="D20" s="1061">
        <v>95</v>
      </c>
      <c r="E20" s="1062">
        <v>13</v>
      </c>
      <c r="F20" s="898">
        <v>160006006</v>
      </c>
      <c r="G20" s="1065">
        <v>5</v>
      </c>
      <c r="H20" s="908" t="s">
        <v>3573</v>
      </c>
      <c r="J20" s="1067" t="s">
        <v>3568</v>
      </c>
      <c r="K20" s="856">
        <v>3</v>
      </c>
    </row>
    <row r="21" spans="1:11" ht="16.5" customHeight="1">
      <c r="A21" s="1048" t="s">
        <v>3715</v>
      </c>
      <c r="B21" s="1045">
        <v>908231020</v>
      </c>
      <c r="C21" s="1049" t="s">
        <v>4042</v>
      </c>
      <c r="D21" s="1061">
        <v>100</v>
      </c>
      <c r="E21" s="1061">
        <v>17</v>
      </c>
      <c r="F21" s="796">
        <v>156101012</v>
      </c>
      <c r="G21" s="1059">
        <v>1</v>
      </c>
      <c r="H21" s="1060" t="s">
        <v>3375</v>
      </c>
      <c r="J21" s="1058" t="s">
        <v>3780</v>
      </c>
      <c r="K21" s="856">
        <v>1</v>
      </c>
    </row>
    <row r="22" spans="1:11" ht="16.5" customHeight="1">
      <c r="A22" s="1048" t="s">
        <v>3716</v>
      </c>
      <c r="B22" s="1045">
        <v>908231021</v>
      </c>
      <c r="C22" s="1049" t="s">
        <v>4042</v>
      </c>
      <c r="D22" s="1050">
        <v>105</v>
      </c>
      <c r="E22" s="1050">
        <v>13</v>
      </c>
      <c r="F22" s="896">
        <v>160002005</v>
      </c>
      <c r="G22" s="1052">
        <v>70</v>
      </c>
      <c r="H22" s="1053" t="s">
        <v>4043</v>
      </c>
      <c r="J22" s="1067" t="s">
        <v>3781</v>
      </c>
      <c r="K22" s="856">
        <v>5</v>
      </c>
    </row>
    <row r="23" spans="1:11" ht="16.5" customHeight="1">
      <c r="A23" s="1048" t="s">
        <v>3717</v>
      </c>
      <c r="B23" s="1045">
        <v>908231022</v>
      </c>
      <c r="C23" s="1049" t="s">
        <v>4042</v>
      </c>
      <c r="D23" s="1050">
        <v>110</v>
      </c>
      <c r="E23" s="1050">
        <v>13</v>
      </c>
      <c r="F23" s="912">
        <v>160006001</v>
      </c>
      <c r="G23" s="1068">
        <v>5</v>
      </c>
      <c r="H23" s="1069" t="s">
        <v>3568</v>
      </c>
      <c r="J23" s="1058" t="s">
        <v>3782</v>
      </c>
      <c r="K23" s="858">
        <v>1</v>
      </c>
    </row>
    <row r="24" spans="1:11" ht="16.5" customHeight="1">
      <c r="A24" s="1048" t="s">
        <v>3718</v>
      </c>
      <c r="B24" s="1045">
        <v>908231023</v>
      </c>
      <c r="C24" s="1049" t="s">
        <v>4042</v>
      </c>
      <c r="D24" s="1050">
        <v>115</v>
      </c>
      <c r="E24" s="1055">
        <v>17</v>
      </c>
      <c r="F24" s="909">
        <v>160000601</v>
      </c>
      <c r="G24" s="1056">
        <v>7</v>
      </c>
      <c r="H24" s="1057" t="s">
        <v>1777</v>
      </c>
      <c r="J24" s="1067" t="s">
        <v>3783</v>
      </c>
      <c r="K24" s="858">
        <v>10</v>
      </c>
    </row>
    <row r="25" spans="1:11" ht="16.5" customHeight="1">
      <c r="A25" s="1048" t="s">
        <v>3719</v>
      </c>
      <c r="B25" s="1045">
        <v>908231024</v>
      </c>
      <c r="C25" s="1049" t="s">
        <v>4042</v>
      </c>
      <c r="D25" s="1050">
        <v>120</v>
      </c>
      <c r="E25" s="1055">
        <v>17</v>
      </c>
      <c r="F25" s="897">
        <v>160000602</v>
      </c>
      <c r="G25" s="1052">
        <v>7</v>
      </c>
      <c r="H25" s="1053" t="s">
        <v>1778</v>
      </c>
      <c r="J25" s="1070" t="s">
        <v>3784</v>
      </c>
      <c r="K25" s="858">
        <v>1</v>
      </c>
    </row>
    <row r="26" spans="1:11" ht="16.5" customHeight="1">
      <c r="A26" s="1048" t="s">
        <v>3720</v>
      </c>
      <c r="B26" s="1045">
        <v>908231025</v>
      </c>
      <c r="C26" s="1049" t="s">
        <v>4042</v>
      </c>
      <c r="D26" s="1050">
        <v>125</v>
      </c>
      <c r="E26" s="1050">
        <v>23</v>
      </c>
      <c r="F26" s="796">
        <v>156103013</v>
      </c>
      <c r="G26" s="1059">
        <v>1</v>
      </c>
      <c r="H26" s="1060" t="s">
        <v>3409</v>
      </c>
      <c r="J26" s="861" t="s">
        <v>3785</v>
      </c>
      <c r="K26" s="862">
        <v>100</v>
      </c>
    </row>
    <row r="27" spans="1:11" ht="16.5" customHeight="1" thickBot="1">
      <c r="A27" s="1048" t="s">
        <v>3721</v>
      </c>
      <c r="B27" s="1045">
        <v>908231026</v>
      </c>
      <c r="C27" s="1049" t="s">
        <v>4042</v>
      </c>
      <c r="D27" s="1071">
        <v>130</v>
      </c>
      <c r="E27" s="1071">
        <v>17</v>
      </c>
      <c r="F27" s="896">
        <v>160002005</v>
      </c>
      <c r="G27" s="1052">
        <v>100</v>
      </c>
      <c r="H27" s="1053" t="s">
        <v>4043</v>
      </c>
      <c r="J27" s="863" t="s">
        <v>3786</v>
      </c>
      <c r="K27" s="864">
        <v>1</v>
      </c>
    </row>
    <row r="28" spans="1:11" ht="16.5" customHeight="1">
      <c r="F28" s="789"/>
    </row>
    <row r="29" spans="1:11" ht="16.5" customHeight="1">
      <c r="F29" s="789"/>
    </row>
    <row r="30" spans="1:11" ht="16.5" customHeight="1">
      <c r="F30" s="789"/>
    </row>
    <row r="31" spans="1:11" ht="16.5" customHeight="1">
      <c r="F31" s="789"/>
    </row>
    <row r="32" spans="1:11" ht="16.5" customHeight="1">
      <c r="F32" s="789"/>
    </row>
    <row r="33" spans="6:8" ht="16.5" customHeight="1">
      <c r="F33" s="789"/>
    </row>
    <row r="34" spans="6:8" ht="16.5" customHeight="1">
      <c r="F34" s="789"/>
    </row>
    <row r="35" spans="6:8" ht="16.5" customHeight="1">
      <c r="F35" s="789"/>
    </row>
    <row r="36" spans="6:8" ht="16.5" customHeight="1">
      <c r="F36" s="789"/>
    </row>
    <row r="37" spans="6:8" ht="16.5" customHeight="1">
      <c r="F37" s="789"/>
    </row>
    <row r="38" spans="6:8" ht="16.5" customHeight="1">
      <c r="F38" s="789"/>
    </row>
    <row r="39" spans="6:8" ht="16.5" customHeight="1">
      <c r="F39" s="789"/>
    </row>
    <row r="40" spans="6:8" ht="16.5" customHeight="1">
      <c r="F40" s="789"/>
    </row>
    <row r="41" spans="6:8" ht="16.5" customHeight="1">
      <c r="F41" s="789"/>
    </row>
    <row r="42" spans="6:8" ht="16.5" customHeight="1">
      <c r="F42" s="789"/>
    </row>
    <row r="43" spans="6:8" ht="16.5" customHeight="1">
      <c r="F43" s="789"/>
    </row>
    <row r="44" spans="6:8" ht="16.5" customHeight="1">
      <c r="F44" s="789"/>
    </row>
    <row r="45" spans="6:8" ht="16.5" customHeight="1">
      <c r="F45" s="789"/>
    </row>
    <row r="46" spans="6:8" ht="16.5" customHeight="1">
      <c r="F46" s="789"/>
    </row>
    <row r="47" spans="6:8" s="41" customFormat="1" ht="16.5" customHeight="1">
      <c r="F47" s="789"/>
      <c r="H47" s="786"/>
    </row>
    <row r="48" spans="6:8" s="41" customFormat="1" ht="16.5" customHeight="1">
      <c r="F48" s="789"/>
      <c r="H48" s="786"/>
    </row>
    <row r="49" spans="6:8" s="41" customFormat="1" ht="16.5" customHeight="1">
      <c r="F49" s="789"/>
      <c r="H49" s="786"/>
    </row>
    <row r="50" spans="6:8" s="41" customFormat="1" ht="16.5" customHeight="1">
      <c r="F50" s="789"/>
      <c r="H50" s="786"/>
    </row>
    <row r="51" spans="6:8" s="41" customFormat="1" ht="16.5" customHeight="1">
      <c r="F51" s="789"/>
      <c r="H51" s="786"/>
    </row>
    <row r="52" spans="6:8" s="41" customFormat="1" ht="16.5" customHeight="1">
      <c r="F52" s="789"/>
      <c r="H52" s="786"/>
    </row>
    <row r="53" spans="6:8" s="41" customFormat="1" ht="16.5" customHeight="1">
      <c r="F53" s="789"/>
      <c r="H53" s="786"/>
    </row>
    <row r="54" spans="6:8" s="41" customFormat="1" ht="16.5" customHeight="1">
      <c r="F54" s="789"/>
      <c r="H54" s="786"/>
    </row>
    <row r="55" spans="6:8" s="41" customFormat="1" ht="16.5" customHeight="1">
      <c r="F55" s="789"/>
      <c r="H55" s="786"/>
    </row>
    <row r="56" spans="6:8" s="41" customFormat="1" ht="16.5" customHeight="1">
      <c r="F56" s="789"/>
      <c r="H56" s="786"/>
    </row>
    <row r="57" spans="6:8" s="41" customFormat="1" ht="16.5" customHeight="1">
      <c r="F57" s="789"/>
      <c r="H57" s="786"/>
    </row>
    <row r="58" spans="6:8" s="41" customFormat="1" ht="16.5" customHeight="1">
      <c r="F58" s="789"/>
      <c r="H58" s="786"/>
    </row>
    <row r="59" spans="6:8" s="41" customFormat="1" ht="16.5" customHeight="1">
      <c r="F59" s="789"/>
      <c r="H59" s="786"/>
    </row>
    <row r="60" spans="6:8" s="41" customFormat="1" ht="16.5" customHeight="1">
      <c r="F60" s="789"/>
      <c r="H60" s="786"/>
    </row>
    <row r="61" spans="6:8" s="41" customFormat="1" ht="16.5" customHeight="1">
      <c r="F61" s="789"/>
      <c r="H61" s="786"/>
    </row>
    <row r="62" spans="6:8" s="41" customFormat="1" ht="16.5" customHeight="1">
      <c r="F62" s="789"/>
      <c r="H62" s="786"/>
    </row>
    <row r="63" spans="6:8" s="41" customFormat="1" ht="16.5" customHeight="1">
      <c r="F63" s="789"/>
      <c r="H63" s="786"/>
    </row>
    <row r="64" spans="6:8" s="41" customFormat="1" ht="16.5" customHeight="1">
      <c r="F64" s="789"/>
      <c r="H64" s="786"/>
    </row>
    <row r="65" spans="6:8" s="41" customFormat="1" ht="16.5" customHeight="1">
      <c r="F65" s="789"/>
      <c r="H65" s="786"/>
    </row>
    <row r="66" spans="6:8" s="41" customFormat="1" ht="16.5" customHeight="1">
      <c r="F66" s="789"/>
      <c r="H66" s="786"/>
    </row>
    <row r="67" spans="6:8" s="41" customFormat="1" ht="16.5" customHeight="1">
      <c r="F67" s="789"/>
      <c r="H67" s="786"/>
    </row>
    <row r="68" spans="6:8" s="41" customFormat="1" ht="16.5" customHeight="1">
      <c r="F68" s="789"/>
      <c r="H68" s="786"/>
    </row>
    <row r="69" spans="6:8" s="41" customFormat="1" ht="16.5" customHeight="1">
      <c r="F69" s="789"/>
      <c r="H69" s="786"/>
    </row>
    <row r="70" spans="6:8" s="41" customFormat="1" ht="16.5" customHeight="1">
      <c r="F70" s="789"/>
      <c r="H70" s="786"/>
    </row>
    <row r="71" spans="6:8" s="41" customFormat="1" ht="16.5" customHeight="1">
      <c r="F71" s="789"/>
      <c r="H71" s="786"/>
    </row>
    <row r="72" spans="6:8" s="41" customFormat="1" ht="16.5" customHeight="1">
      <c r="F72" s="789"/>
      <c r="H72" s="786"/>
    </row>
    <row r="73" spans="6:8" s="41" customFormat="1" ht="16.5" customHeight="1">
      <c r="F73" s="789"/>
      <c r="H73" s="786"/>
    </row>
    <row r="74" spans="6:8" s="41" customFormat="1" ht="16.5" customHeight="1">
      <c r="F74" s="789"/>
      <c r="H74" s="786"/>
    </row>
    <row r="75" spans="6:8" s="41" customFormat="1" ht="16.5" customHeight="1">
      <c r="F75" s="789"/>
      <c r="H75" s="786"/>
    </row>
    <row r="76" spans="6:8" s="41" customFormat="1" ht="16.5" customHeight="1">
      <c r="F76" s="789"/>
      <c r="H76" s="786"/>
    </row>
    <row r="77" spans="6:8" s="41" customFormat="1" ht="16.5" customHeight="1">
      <c r="F77" s="789"/>
      <c r="H77" s="786"/>
    </row>
    <row r="78" spans="6:8" s="41" customFormat="1" ht="16.5" customHeight="1">
      <c r="F78" s="789"/>
      <c r="H78" s="786"/>
    </row>
    <row r="79" spans="6:8" s="41" customFormat="1" ht="16.5" customHeight="1">
      <c r="F79" s="789"/>
      <c r="H79" s="786"/>
    </row>
    <row r="80" spans="6:8" s="41" customFormat="1" ht="16.5" customHeight="1">
      <c r="F80" s="789"/>
      <c r="H80" s="786"/>
    </row>
    <row r="81" spans="6:8" s="41" customFormat="1" ht="16.5" customHeight="1">
      <c r="F81" s="789"/>
      <c r="H81" s="786"/>
    </row>
    <row r="82" spans="6:8" s="41" customFormat="1" ht="16.5" customHeight="1">
      <c r="F82" s="789"/>
      <c r="H82" s="786"/>
    </row>
    <row r="83" spans="6:8" s="41" customFormat="1" ht="16.5" customHeight="1">
      <c r="F83" s="789"/>
      <c r="H83" s="786"/>
    </row>
    <row r="84" spans="6:8" s="41" customFormat="1" ht="16.5" customHeight="1">
      <c r="F84" s="789"/>
      <c r="H84" s="786"/>
    </row>
    <row r="85" spans="6:8" s="41" customFormat="1" ht="16.5" customHeight="1">
      <c r="F85" s="789"/>
      <c r="H85" s="786"/>
    </row>
    <row r="86" spans="6:8" s="41" customFormat="1" ht="16.5" customHeight="1">
      <c r="F86" s="789"/>
      <c r="H86" s="786"/>
    </row>
    <row r="87" spans="6:8" s="41" customFormat="1" ht="16.5" customHeight="1">
      <c r="F87" s="789"/>
      <c r="H87" s="786"/>
    </row>
    <row r="88" spans="6:8" s="41" customFormat="1" ht="16.5" customHeight="1">
      <c r="F88" s="789"/>
      <c r="H88" s="786"/>
    </row>
    <row r="89" spans="6:8" s="41" customFormat="1" ht="16.5" customHeight="1">
      <c r="F89" s="789"/>
      <c r="H89" s="786"/>
    </row>
    <row r="90" spans="6:8" s="41" customFormat="1" ht="16.5" customHeight="1">
      <c r="F90" s="789"/>
      <c r="H90" s="786"/>
    </row>
    <row r="91" spans="6:8" s="41" customFormat="1" ht="16.5" customHeight="1">
      <c r="F91" s="789"/>
      <c r="H91" s="786"/>
    </row>
    <row r="92" spans="6:8" s="41" customFormat="1" ht="16.5" customHeight="1">
      <c r="F92" s="789"/>
      <c r="H92" s="786"/>
    </row>
    <row r="93" spans="6:8" s="41" customFormat="1" ht="16.5" customHeight="1">
      <c r="F93" s="789"/>
      <c r="H93" s="786"/>
    </row>
    <row r="94" spans="6:8" s="41" customFormat="1" ht="16.5" customHeight="1">
      <c r="F94" s="789"/>
      <c r="H94" s="786"/>
    </row>
    <row r="95" spans="6:8" s="41" customFormat="1" ht="16.5" customHeight="1">
      <c r="F95" s="789"/>
      <c r="H95" s="786"/>
    </row>
    <row r="96" spans="6:8" s="41" customFormat="1" ht="16.5" customHeight="1">
      <c r="F96" s="789"/>
      <c r="H96" s="786"/>
    </row>
    <row r="97" spans="6:8" s="41" customFormat="1" ht="16.5" customHeight="1">
      <c r="F97" s="789"/>
      <c r="H97" s="786"/>
    </row>
    <row r="98" spans="6:8" s="41" customFormat="1" ht="16.5" customHeight="1">
      <c r="F98" s="789"/>
      <c r="H98" s="786"/>
    </row>
    <row r="99" spans="6:8" s="41" customFormat="1" ht="16.5" customHeight="1">
      <c r="F99" s="789"/>
      <c r="H99" s="786"/>
    </row>
    <row r="100" spans="6:8" s="41" customFormat="1" ht="16.5" customHeight="1">
      <c r="F100" s="789"/>
      <c r="H100" s="786"/>
    </row>
    <row r="101" spans="6:8" s="41" customFormat="1" ht="16.5" customHeight="1">
      <c r="F101" s="789"/>
      <c r="H101" s="786"/>
    </row>
    <row r="102" spans="6:8" s="41" customFormat="1" ht="16.5" customHeight="1">
      <c r="F102" s="789"/>
      <c r="H102" s="786"/>
    </row>
    <row r="103" spans="6:8" s="41" customFormat="1" ht="16.5" customHeight="1">
      <c r="F103" s="789"/>
      <c r="H103" s="786"/>
    </row>
    <row r="104" spans="6:8" s="41" customFormat="1" ht="16.5" customHeight="1">
      <c r="F104" s="789"/>
      <c r="H104" s="786"/>
    </row>
    <row r="105" spans="6:8" s="41" customFormat="1" ht="16.5" customHeight="1">
      <c r="F105" s="789"/>
      <c r="H105" s="786"/>
    </row>
    <row r="106" spans="6:8" s="41" customFormat="1" ht="16.5" customHeight="1">
      <c r="F106" s="789"/>
      <c r="H106" s="786"/>
    </row>
    <row r="107" spans="6:8" s="41" customFormat="1" ht="16.5" customHeight="1">
      <c r="F107" s="789"/>
      <c r="H107" s="786"/>
    </row>
    <row r="108" spans="6:8" s="41" customFormat="1" ht="16.5" customHeight="1">
      <c r="F108" s="789"/>
      <c r="H108" s="786"/>
    </row>
    <row r="109" spans="6:8" s="41" customFormat="1" ht="16.5" customHeight="1">
      <c r="F109" s="789"/>
      <c r="H109" s="786"/>
    </row>
    <row r="110" spans="6:8" s="41" customFormat="1" ht="16.5" customHeight="1">
      <c r="F110" s="789"/>
      <c r="H110" s="786"/>
    </row>
    <row r="111" spans="6:8" s="41" customFormat="1" ht="16.5" customHeight="1">
      <c r="F111" s="789"/>
      <c r="H111" s="786"/>
    </row>
    <row r="112" spans="6:8" s="41" customFormat="1" ht="16.5" customHeight="1">
      <c r="F112" s="789"/>
      <c r="H112" s="786"/>
    </row>
    <row r="113" spans="6:8" s="41" customFormat="1" ht="16.5" customHeight="1">
      <c r="F113" s="789"/>
      <c r="H113" s="786"/>
    </row>
    <row r="114" spans="6:8" s="41" customFormat="1" ht="16.5" customHeight="1">
      <c r="F114" s="789"/>
      <c r="H114" s="786"/>
    </row>
    <row r="115" spans="6:8" s="41" customFormat="1" ht="16.5" customHeight="1">
      <c r="F115" s="789"/>
      <c r="H115" s="786"/>
    </row>
    <row r="116" spans="6:8" s="41" customFormat="1" ht="16.5" customHeight="1">
      <c r="F116" s="789"/>
      <c r="H116" s="786"/>
    </row>
    <row r="117" spans="6:8" s="41" customFormat="1" ht="16.5" customHeight="1">
      <c r="F117" s="789"/>
      <c r="H117" s="786"/>
    </row>
    <row r="118" spans="6:8" s="41" customFormat="1" ht="16.5" customHeight="1">
      <c r="F118" s="789"/>
      <c r="H118" s="786"/>
    </row>
    <row r="119" spans="6:8" s="41" customFormat="1" ht="16.5" customHeight="1">
      <c r="F119" s="789"/>
      <c r="H119" s="786"/>
    </row>
    <row r="120" spans="6:8" s="41" customFormat="1" ht="16.5" customHeight="1">
      <c r="F120" s="789"/>
      <c r="H120" s="786"/>
    </row>
    <row r="121" spans="6:8" s="41" customFormat="1" ht="16.5" customHeight="1">
      <c r="F121" s="789"/>
      <c r="H121" s="786"/>
    </row>
    <row r="122" spans="6:8" s="41" customFormat="1" ht="16.5" customHeight="1">
      <c r="F122" s="789"/>
      <c r="H122" s="786"/>
    </row>
    <row r="123" spans="6:8" s="41" customFormat="1" ht="16.5" customHeight="1">
      <c r="F123" s="789"/>
      <c r="H123" s="786"/>
    </row>
    <row r="124" spans="6:8" s="41" customFormat="1" ht="16.5" customHeight="1">
      <c r="F124" s="789"/>
      <c r="H124" s="786"/>
    </row>
    <row r="125" spans="6:8" s="41" customFormat="1" ht="16.5" customHeight="1">
      <c r="F125" s="789"/>
      <c r="H125" s="786"/>
    </row>
    <row r="126" spans="6:8" s="41" customFormat="1" ht="16.5" customHeight="1">
      <c r="F126" s="789"/>
      <c r="H126" s="786"/>
    </row>
    <row r="127" spans="6:8" s="41" customFormat="1" ht="16.5" customHeight="1">
      <c r="F127" s="789"/>
      <c r="H127" s="786"/>
    </row>
    <row r="128" spans="6:8" s="41" customFormat="1" ht="16.5" customHeight="1">
      <c r="F128" s="789"/>
      <c r="H128" s="786"/>
    </row>
    <row r="129" spans="6:8" s="41" customFormat="1" ht="16.5" customHeight="1">
      <c r="F129" s="789"/>
      <c r="H129" s="786"/>
    </row>
    <row r="130" spans="6:8" s="41" customFormat="1" ht="16.5" customHeight="1">
      <c r="F130" s="789"/>
      <c r="H130" s="786"/>
    </row>
    <row r="131" spans="6:8" s="41" customFormat="1" ht="16.5" customHeight="1">
      <c r="F131" s="789"/>
      <c r="H131" s="786"/>
    </row>
    <row r="132" spans="6:8" s="41" customFormat="1" ht="16.5" customHeight="1">
      <c r="F132" s="789"/>
      <c r="H132" s="786"/>
    </row>
    <row r="133" spans="6:8" s="41" customFormat="1" ht="16.5" customHeight="1">
      <c r="F133" s="789"/>
      <c r="H133" s="786"/>
    </row>
    <row r="134" spans="6:8" s="41" customFormat="1" ht="16.5" customHeight="1">
      <c r="F134" s="789"/>
      <c r="H134" s="786"/>
    </row>
    <row r="135" spans="6:8" s="41" customFormat="1" ht="16.5" customHeight="1">
      <c r="F135" s="789"/>
      <c r="H135" s="786"/>
    </row>
    <row r="136" spans="6:8" s="41" customFormat="1" ht="16.5" customHeight="1">
      <c r="F136" s="789"/>
      <c r="H136" s="786"/>
    </row>
    <row r="137" spans="6:8" s="41" customFormat="1" ht="16.5" customHeight="1">
      <c r="F137" s="789"/>
      <c r="H137" s="786"/>
    </row>
    <row r="138" spans="6:8" s="41" customFormat="1" ht="16.5" customHeight="1">
      <c r="F138" s="789"/>
      <c r="H138" s="786"/>
    </row>
    <row r="139" spans="6:8" s="41" customFormat="1" ht="16.5" customHeight="1">
      <c r="F139" s="789"/>
      <c r="H139" s="786"/>
    </row>
    <row r="140" spans="6:8" s="41" customFormat="1" ht="16.5" customHeight="1">
      <c r="F140" s="789"/>
      <c r="H140" s="786"/>
    </row>
    <row r="141" spans="6:8" s="41" customFormat="1" ht="16.5" customHeight="1">
      <c r="F141" s="789"/>
      <c r="H141" s="786"/>
    </row>
    <row r="142" spans="6:8" s="41" customFormat="1" ht="16.5" customHeight="1">
      <c r="F142" s="789"/>
      <c r="H142" s="786"/>
    </row>
    <row r="143" spans="6:8" s="41" customFormat="1" ht="16.5" customHeight="1">
      <c r="F143" s="789"/>
      <c r="H143" s="786"/>
    </row>
    <row r="144" spans="6:8" s="41" customFormat="1" ht="16.5" customHeight="1">
      <c r="F144" s="789"/>
      <c r="H144" s="786"/>
    </row>
    <row r="145" spans="6:8" s="41" customFormat="1" ht="16.5" customHeight="1">
      <c r="F145" s="789"/>
      <c r="H145" s="786"/>
    </row>
    <row r="146" spans="6:8" s="41" customFormat="1" ht="16.5" customHeight="1">
      <c r="F146" s="789"/>
      <c r="H146" s="786"/>
    </row>
    <row r="147" spans="6:8" s="41" customFormat="1" ht="16.5" customHeight="1">
      <c r="F147" s="789"/>
      <c r="H147" s="786"/>
    </row>
    <row r="148" spans="6:8" s="41" customFormat="1" ht="16.5" customHeight="1">
      <c r="F148" s="789"/>
      <c r="H148" s="786"/>
    </row>
    <row r="149" spans="6:8" s="41" customFormat="1" ht="16.5" customHeight="1">
      <c r="F149" s="789"/>
      <c r="H149" s="786"/>
    </row>
    <row r="150" spans="6:8" s="41" customFormat="1" ht="16.5" customHeight="1">
      <c r="F150" s="789"/>
      <c r="H150" s="786"/>
    </row>
    <row r="151" spans="6:8" s="41" customFormat="1" ht="16.5" customHeight="1">
      <c r="F151" s="789"/>
      <c r="H151" s="786"/>
    </row>
    <row r="152" spans="6:8" s="41" customFormat="1" ht="16.5" customHeight="1">
      <c r="F152" s="789"/>
      <c r="H152" s="786"/>
    </row>
    <row r="153" spans="6:8" s="41" customFormat="1" ht="16.5" customHeight="1">
      <c r="F153" s="789"/>
      <c r="H153" s="786"/>
    </row>
    <row r="154" spans="6:8" s="41" customFormat="1" ht="16.5" customHeight="1">
      <c r="F154" s="789"/>
      <c r="H154" s="786"/>
    </row>
    <row r="155" spans="6:8" s="41" customFormat="1" ht="16.5" customHeight="1">
      <c r="F155" s="789"/>
      <c r="H155" s="786"/>
    </row>
    <row r="156" spans="6:8" s="41" customFormat="1" ht="16.5" customHeight="1">
      <c r="F156" s="789"/>
      <c r="H156" s="786"/>
    </row>
    <row r="157" spans="6:8" s="41" customFormat="1" ht="16.5" customHeight="1">
      <c r="F157" s="789"/>
      <c r="H157" s="786"/>
    </row>
    <row r="158" spans="6:8" s="41" customFormat="1" ht="16.5" customHeight="1">
      <c r="F158" s="789"/>
      <c r="H158" s="786"/>
    </row>
    <row r="159" spans="6:8" s="41" customFormat="1" ht="16.5" customHeight="1">
      <c r="F159" s="789"/>
      <c r="H159" s="786"/>
    </row>
    <row r="160" spans="6:8" s="41" customFormat="1" ht="16.5" customHeight="1">
      <c r="F160" s="789"/>
      <c r="H160" s="786"/>
    </row>
    <row r="161" spans="6:8" s="41" customFormat="1" ht="16.5" customHeight="1">
      <c r="F161" s="789"/>
      <c r="H161" s="786"/>
    </row>
    <row r="162" spans="6:8" s="41" customFormat="1" ht="16.5" customHeight="1">
      <c r="F162" s="789"/>
      <c r="H162" s="786"/>
    </row>
    <row r="163" spans="6:8" s="41" customFormat="1" ht="16.5" customHeight="1">
      <c r="F163" s="789"/>
      <c r="H163" s="786"/>
    </row>
    <row r="164" spans="6:8" s="41" customFormat="1" ht="16.5" customHeight="1">
      <c r="F164" s="789"/>
      <c r="H164" s="786"/>
    </row>
    <row r="165" spans="6:8" s="41" customFormat="1" ht="16.5" customHeight="1">
      <c r="F165" s="789"/>
      <c r="H165" s="786"/>
    </row>
    <row r="166" spans="6:8" s="41" customFormat="1" ht="16.5" customHeight="1">
      <c r="F166" s="789"/>
      <c r="H166" s="786"/>
    </row>
    <row r="167" spans="6:8" s="41" customFormat="1" ht="16.5" customHeight="1">
      <c r="F167" s="789"/>
      <c r="H167" s="786"/>
    </row>
    <row r="168" spans="6:8" s="41" customFormat="1" ht="16.5" customHeight="1">
      <c r="F168" s="789"/>
      <c r="H168" s="786"/>
    </row>
    <row r="169" spans="6:8" s="41" customFormat="1" ht="16.5" customHeight="1">
      <c r="F169" s="789"/>
      <c r="H169" s="786"/>
    </row>
    <row r="170" spans="6:8" s="41" customFormat="1" ht="16.5" customHeight="1">
      <c r="F170" s="789"/>
      <c r="H170" s="786"/>
    </row>
    <row r="171" spans="6:8" s="41" customFormat="1" ht="16.5" customHeight="1">
      <c r="F171" s="789"/>
      <c r="H171" s="786"/>
    </row>
    <row r="172" spans="6:8" s="41" customFormat="1" ht="16.5" customHeight="1">
      <c r="F172" s="789"/>
      <c r="H172" s="786"/>
    </row>
    <row r="173" spans="6:8" s="41" customFormat="1" ht="16.5" customHeight="1">
      <c r="F173" s="789"/>
      <c r="H173" s="786"/>
    </row>
    <row r="174" spans="6:8" s="41" customFormat="1" ht="16.5" customHeight="1">
      <c r="F174" s="789"/>
      <c r="H174" s="786"/>
    </row>
    <row r="175" spans="6:8" s="41" customFormat="1" ht="16.5" customHeight="1">
      <c r="F175" s="789"/>
      <c r="H175" s="786"/>
    </row>
    <row r="176" spans="6:8" s="41" customFormat="1" ht="16.5" customHeight="1">
      <c r="F176" s="789"/>
      <c r="H176" s="786"/>
    </row>
    <row r="177" spans="6:8" s="41" customFormat="1" ht="16.5" customHeight="1">
      <c r="F177" s="789"/>
      <c r="H177" s="786"/>
    </row>
    <row r="178" spans="6:8" s="41" customFormat="1" ht="16.5" customHeight="1">
      <c r="F178" s="789"/>
      <c r="H178" s="786"/>
    </row>
    <row r="179" spans="6:8" s="41" customFormat="1" ht="16.5" customHeight="1">
      <c r="F179" s="789"/>
      <c r="H179" s="786"/>
    </row>
    <row r="180" spans="6:8" s="41" customFormat="1" ht="16.5" customHeight="1">
      <c r="F180" s="789"/>
      <c r="H180" s="786"/>
    </row>
    <row r="181" spans="6:8" s="41" customFormat="1" ht="16.5" customHeight="1">
      <c r="F181" s="789"/>
      <c r="H181" s="786"/>
    </row>
    <row r="182" spans="6:8" s="41" customFormat="1" ht="16.5" customHeight="1">
      <c r="F182" s="789"/>
      <c r="H182" s="786"/>
    </row>
    <row r="183" spans="6:8" s="41" customFormat="1" ht="16.5" customHeight="1">
      <c r="F183" s="789"/>
      <c r="H183" s="786"/>
    </row>
    <row r="184" spans="6:8" s="41" customFormat="1" ht="16.5" customHeight="1">
      <c r="F184" s="789"/>
      <c r="H184" s="786"/>
    </row>
    <row r="185" spans="6:8" s="41" customFormat="1" ht="16.5" customHeight="1">
      <c r="F185" s="789"/>
      <c r="H185" s="786"/>
    </row>
    <row r="186" spans="6:8" s="41" customFormat="1" ht="16.5" customHeight="1">
      <c r="F186" s="789"/>
      <c r="H186" s="786"/>
    </row>
    <row r="187" spans="6:8" s="41" customFormat="1" ht="16.5" customHeight="1">
      <c r="F187" s="789"/>
      <c r="H187" s="786"/>
    </row>
    <row r="188" spans="6:8" s="41" customFormat="1" ht="16.5" customHeight="1">
      <c r="F188" s="789"/>
      <c r="H188" s="786"/>
    </row>
    <row r="189" spans="6:8" s="41" customFormat="1" ht="16.5" customHeight="1">
      <c r="F189" s="789"/>
      <c r="H189" s="786"/>
    </row>
    <row r="190" spans="6:8" s="41" customFormat="1" ht="16.5" customHeight="1">
      <c r="F190" s="789"/>
      <c r="H190" s="786"/>
    </row>
    <row r="191" spans="6:8" s="41" customFormat="1" ht="16.5" customHeight="1">
      <c r="F191" s="789"/>
      <c r="H191" s="786"/>
    </row>
    <row r="192" spans="6:8" s="41" customFormat="1" ht="16.5" customHeight="1">
      <c r="F192" s="789"/>
      <c r="H192" s="786"/>
    </row>
    <row r="193" spans="6:8" s="41" customFormat="1" ht="16.5" customHeight="1">
      <c r="F193" s="789"/>
      <c r="H193" s="786"/>
    </row>
    <row r="194" spans="6:8" s="41" customFormat="1" ht="16.5" customHeight="1">
      <c r="F194" s="789"/>
      <c r="H194" s="786"/>
    </row>
    <row r="195" spans="6:8" s="41" customFormat="1" ht="16.5" customHeight="1">
      <c r="F195" s="789"/>
      <c r="H195" s="786"/>
    </row>
    <row r="196" spans="6:8" s="41" customFormat="1" ht="16.5" customHeight="1">
      <c r="F196" s="789"/>
      <c r="H196" s="786"/>
    </row>
    <row r="197" spans="6:8" s="41" customFormat="1" ht="16.5" customHeight="1">
      <c r="F197" s="789"/>
      <c r="H197" s="786"/>
    </row>
    <row r="198" spans="6:8" s="41" customFormat="1" ht="16.5" customHeight="1">
      <c r="F198" s="789"/>
      <c r="H198" s="786"/>
    </row>
    <row r="199" spans="6:8" s="41" customFormat="1" ht="16.5" customHeight="1">
      <c r="F199" s="789"/>
      <c r="H199" s="786"/>
    </row>
    <row r="200" spans="6:8" s="41" customFormat="1" ht="16.5" customHeight="1">
      <c r="F200" s="789"/>
      <c r="H200" s="786"/>
    </row>
    <row r="201" spans="6:8" s="41" customFormat="1" ht="16.5" customHeight="1">
      <c r="F201" s="789"/>
      <c r="H201" s="786"/>
    </row>
    <row r="202" spans="6:8" s="41" customFormat="1" ht="16.5" customHeight="1">
      <c r="F202" s="789"/>
      <c r="H202" s="786"/>
    </row>
    <row r="203" spans="6:8" s="41" customFormat="1" ht="16.5" customHeight="1">
      <c r="F203" s="789"/>
      <c r="H203" s="786"/>
    </row>
    <row r="204" spans="6:8" s="41" customFormat="1" ht="16.5" customHeight="1">
      <c r="F204" s="789"/>
      <c r="H204" s="786"/>
    </row>
    <row r="205" spans="6:8" s="41" customFormat="1" ht="16.5" customHeight="1">
      <c r="F205" s="789"/>
      <c r="H205" s="786"/>
    </row>
    <row r="206" spans="6:8" s="41" customFormat="1" ht="16.5" customHeight="1">
      <c r="F206" s="789"/>
      <c r="H206" s="786"/>
    </row>
    <row r="207" spans="6:8" s="41" customFormat="1" ht="16.5" customHeight="1">
      <c r="F207" s="789"/>
      <c r="H207" s="786"/>
    </row>
    <row r="208" spans="6:8" s="41" customFormat="1" ht="16.5" customHeight="1">
      <c r="F208" s="789"/>
      <c r="H208" s="786"/>
    </row>
    <row r="209" spans="6:8" s="41" customFormat="1" ht="16.5" customHeight="1">
      <c r="F209" s="789"/>
      <c r="H209" s="786"/>
    </row>
    <row r="210" spans="6:8" s="41" customFormat="1" ht="16.5" customHeight="1">
      <c r="F210" s="789"/>
      <c r="H210" s="786"/>
    </row>
    <row r="211" spans="6:8" s="41" customFormat="1" ht="16.5" customHeight="1">
      <c r="F211" s="789"/>
      <c r="H211" s="786"/>
    </row>
    <row r="212" spans="6:8" s="41" customFormat="1" ht="16.5" customHeight="1">
      <c r="F212" s="789"/>
      <c r="H212" s="786"/>
    </row>
    <row r="213" spans="6:8" s="41" customFormat="1" ht="16.5" customHeight="1">
      <c r="F213" s="789"/>
      <c r="H213" s="786"/>
    </row>
    <row r="214" spans="6:8" s="41" customFormat="1" ht="16.5" customHeight="1">
      <c r="F214" s="789"/>
      <c r="H214" s="786"/>
    </row>
    <row r="215" spans="6:8" s="41" customFormat="1" ht="16.5" customHeight="1">
      <c r="F215" s="789"/>
      <c r="H215" s="786"/>
    </row>
    <row r="216" spans="6:8" s="41" customFormat="1" ht="16.5" customHeight="1">
      <c r="F216" s="789"/>
      <c r="H216" s="786"/>
    </row>
    <row r="217" spans="6:8" s="41" customFormat="1" ht="16.5" customHeight="1">
      <c r="F217" s="789"/>
      <c r="H217" s="786"/>
    </row>
    <row r="218" spans="6:8" s="41" customFormat="1" ht="16.5" customHeight="1">
      <c r="F218" s="789"/>
      <c r="H218" s="786"/>
    </row>
    <row r="219" spans="6:8" s="41" customFormat="1" ht="16.5" customHeight="1">
      <c r="F219" s="789"/>
      <c r="H219" s="786"/>
    </row>
    <row r="220" spans="6:8" s="41" customFormat="1" ht="16.5" customHeight="1">
      <c r="F220" s="789"/>
      <c r="H220" s="786"/>
    </row>
    <row r="221" spans="6:8" s="41" customFormat="1" ht="16.5" customHeight="1">
      <c r="F221" s="789"/>
      <c r="H221" s="786"/>
    </row>
    <row r="222" spans="6:8" s="41" customFormat="1" ht="16.5" customHeight="1">
      <c r="F222" s="789"/>
      <c r="H222" s="786"/>
    </row>
    <row r="223" spans="6:8" s="41" customFormat="1" ht="16.5" customHeight="1">
      <c r="F223" s="789"/>
      <c r="H223" s="786"/>
    </row>
    <row r="224" spans="6:8" s="41" customFormat="1" ht="16.5" customHeight="1">
      <c r="F224" s="789"/>
      <c r="H224" s="786"/>
    </row>
    <row r="225" spans="6:8" s="41" customFormat="1" ht="16.5" customHeight="1">
      <c r="F225" s="789"/>
      <c r="H225" s="786"/>
    </row>
    <row r="226" spans="6:8" s="41" customFormat="1" ht="16.5" customHeight="1">
      <c r="F226" s="789"/>
      <c r="H226" s="786"/>
    </row>
    <row r="227" spans="6:8" s="41" customFormat="1" ht="16.5" customHeight="1">
      <c r="F227" s="789"/>
      <c r="H227" s="786"/>
    </row>
    <row r="228" spans="6:8" s="41" customFormat="1" ht="16.5" customHeight="1">
      <c r="F228" s="789"/>
      <c r="H228" s="786"/>
    </row>
    <row r="229" spans="6:8" s="41" customFormat="1" ht="16.5" customHeight="1">
      <c r="F229" s="789"/>
      <c r="H229" s="786"/>
    </row>
    <row r="230" spans="6:8" s="41" customFormat="1" ht="16.5" customHeight="1">
      <c r="F230" s="789"/>
      <c r="H230" s="786"/>
    </row>
    <row r="231" spans="6:8" s="41" customFormat="1" ht="16.5" customHeight="1">
      <c r="F231" s="789"/>
      <c r="H231" s="786"/>
    </row>
    <row r="232" spans="6:8" s="41" customFormat="1" ht="16.5" customHeight="1">
      <c r="F232" s="789"/>
      <c r="H232" s="786"/>
    </row>
    <row r="233" spans="6:8" s="41" customFormat="1" ht="16.5" customHeight="1">
      <c r="F233" s="789"/>
      <c r="H233" s="786"/>
    </row>
    <row r="234" spans="6:8" s="41" customFormat="1" ht="16.5" customHeight="1">
      <c r="F234" s="789"/>
      <c r="H234" s="786"/>
    </row>
    <row r="235" spans="6:8" s="41" customFormat="1" ht="16.5" customHeight="1">
      <c r="F235" s="789"/>
      <c r="H235" s="786"/>
    </row>
    <row r="236" spans="6:8" s="41" customFormat="1" ht="16.5" customHeight="1">
      <c r="F236" s="789"/>
      <c r="H236" s="786"/>
    </row>
    <row r="237" spans="6:8" s="41" customFormat="1" ht="16.5" customHeight="1">
      <c r="F237" s="789"/>
      <c r="H237" s="786"/>
    </row>
    <row r="238" spans="6:8" s="41" customFormat="1" ht="16.5" customHeight="1">
      <c r="F238" s="789"/>
      <c r="H238" s="786"/>
    </row>
    <row r="239" spans="6:8" s="41" customFormat="1" ht="16.5" customHeight="1">
      <c r="F239" s="789"/>
      <c r="H239" s="786"/>
    </row>
    <row r="240" spans="6:8" s="41" customFormat="1" ht="16.5" customHeight="1">
      <c r="F240" s="789"/>
      <c r="H240" s="786"/>
    </row>
    <row r="241" spans="6:8" s="41" customFormat="1" ht="16.5" customHeight="1">
      <c r="F241" s="789"/>
      <c r="H241" s="786"/>
    </row>
    <row r="242" spans="6:8" s="41" customFormat="1" ht="16.5" customHeight="1">
      <c r="F242" s="789"/>
      <c r="H242" s="786"/>
    </row>
    <row r="243" spans="6:8" s="41" customFormat="1" ht="16.5" customHeight="1">
      <c r="F243" s="789"/>
      <c r="H243" s="786"/>
    </row>
    <row r="244" spans="6:8" s="41" customFormat="1" ht="16.5" customHeight="1">
      <c r="F244" s="789"/>
      <c r="H244" s="786"/>
    </row>
    <row r="245" spans="6:8" s="41" customFormat="1" ht="16.5" customHeight="1">
      <c r="F245" s="789"/>
      <c r="H245" s="786"/>
    </row>
    <row r="246" spans="6:8" s="41" customFormat="1" ht="16.5" customHeight="1">
      <c r="F246" s="789"/>
      <c r="H246" s="786"/>
    </row>
    <row r="247" spans="6:8" s="41" customFormat="1" ht="16.5" customHeight="1">
      <c r="F247" s="789"/>
      <c r="H247" s="786"/>
    </row>
    <row r="248" spans="6:8" s="41" customFormat="1" ht="16.5" customHeight="1">
      <c r="F248" s="789"/>
      <c r="H248" s="786"/>
    </row>
    <row r="249" spans="6:8" s="41" customFormat="1" ht="16.5" customHeight="1">
      <c r="F249" s="789"/>
      <c r="H249" s="786"/>
    </row>
    <row r="250" spans="6:8" s="41" customFormat="1" ht="16.5" customHeight="1">
      <c r="F250" s="789"/>
      <c r="H250" s="786"/>
    </row>
    <row r="251" spans="6:8" s="41" customFormat="1" ht="16.5" customHeight="1">
      <c r="F251" s="789"/>
      <c r="H251" s="786"/>
    </row>
    <row r="252" spans="6:8" s="41" customFormat="1" ht="16.5" customHeight="1">
      <c r="F252" s="789"/>
      <c r="H252" s="786"/>
    </row>
    <row r="253" spans="6:8" s="41" customFormat="1" ht="16.5" customHeight="1">
      <c r="F253" s="789"/>
      <c r="H253" s="786"/>
    </row>
    <row r="254" spans="6:8" s="41" customFormat="1" ht="16.5" customHeight="1">
      <c r="F254" s="789"/>
      <c r="H254" s="786"/>
    </row>
    <row r="255" spans="6:8" s="41" customFormat="1" ht="16.5" customHeight="1">
      <c r="F255" s="789"/>
      <c r="H255" s="786"/>
    </row>
    <row r="256" spans="6:8" s="41" customFormat="1" ht="16.5" customHeight="1">
      <c r="F256" s="789"/>
      <c r="H256" s="786"/>
    </row>
    <row r="257" spans="6:8" s="41" customFormat="1" ht="16.5" customHeight="1">
      <c r="F257" s="789"/>
      <c r="H257" s="786"/>
    </row>
    <row r="258" spans="6:8" s="41" customFormat="1" ht="16.5" customHeight="1">
      <c r="F258" s="789"/>
      <c r="H258" s="786"/>
    </row>
    <row r="259" spans="6:8" s="41" customFormat="1" ht="16.5" customHeight="1">
      <c r="F259" s="789"/>
      <c r="H259" s="786"/>
    </row>
    <row r="260" spans="6:8" s="41" customFormat="1" ht="16.5" customHeight="1">
      <c r="F260" s="789"/>
      <c r="H260" s="786"/>
    </row>
    <row r="261" spans="6:8" s="41" customFormat="1" ht="16.5" customHeight="1">
      <c r="F261" s="789"/>
      <c r="H261" s="786"/>
    </row>
    <row r="262" spans="6:8" s="41" customFormat="1" ht="16.5" customHeight="1">
      <c r="F262" s="789"/>
      <c r="H262" s="786"/>
    </row>
    <row r="263" spans="6:8" s="41" customFormat="1" ht="16.5" customHeight="1">
      <c r="F263" s="789"/>
      <c r="H263" s="786"/>
    </row>
    <row r="264" spans="6:8" s="41" customFormat="1" ht="16.5" customHeight="1">
      <c r="F264" s="789"/>
      <c r="H264" s="786"/>
    </row>
    <row r="265" spans="6:8" s="41" customFormat="1" ht="16.5" customHeight="1">
      <c r="F265" s="789"/>
      <c r="H265" s="786"/>
    </row>
    <row r="266" spans="6:8" s="41" customFormat="1" ht="16.5" customHeight="1">
      <c r="F266" s="789"/>
      <c r="H266" s="786"/>
    </row>
    <row r="267" spans="6:8" s="41" customFormat="1" ht="16.5" customHeight="1">
      <c r="F267" s="789"/>
      <c r="H267" s="786"/>
    </row>
    <row r="268" spans="6:8" s="41" customFormat="1" ht="16.5" customHeight="1">
      <c r="F268" s="789"/>
      <c r="H268" s="786"/>
    </row>
    <row r="269" spans="6:8" s="41" customFormat="1" ht="16.5" customHeight="1">
      <c r="F269" s="789"/>
      <c r="H269" s="786"/>
    </row>
    <row r="270" spans="6:8" s="41" customFormat="1" ht="16.5" customHeight="1">
      <c r="F270" s="789"/>
      <c r="H270" s="786"/>
    </row>
    <row r="271" spans="6:8" s="41" customFormat="1" ht="16.5" customHeight="1">
      <c r="F271" s="789"/>
      <c r="H271" s="786"/>
    </row>
    <row r="272" spans="6:8" s="41" customFormat="1" ht="16.5" customHeight="1">
      <c r="F272" s="789"/>
      <c r="H272" s="786"/>
    </row>
    <row r="273" spans="6:8" s="41" customFormat="1" ht="16.5" customHeight="1">
      <c r="F273" s="789"/>
      <c r="H273" s="786"/>
    </row>
    <row r="274" spans="6:8" s="41" customFormat="1" ht="16.5" customHeight="1">
      <c r="F274" s="789"/>
      <c r="H274" s="786"/>
    </row>
    <row r="275" spans="6:8" s="41" customFormat="1" ht="16.5" customHeight="1">
      <c r="F275" s="789"/>
      <c r="H275" s="786"/>
    </row>
    <row r="276" spans="6:8" s="41" customFormat="1" ht="16.5" customHeight="1">
      <c r="F276" s="789"/>
      <c r="H276" s="786"/>
    </row>
    <row r="277" spans="6:8" s="41" customFormat="1" ht="16.5" customHeight="1">
      <c r="F277" s="789"/>
      <c r="H277" s="786"/>
    </row>
    <row r="278" spans="6:8" s="41" customFormat="1" ht="16.5" customHeight="1">
      <c r="F278" s="789"/>
      <c r="H278" s="786"/>
    </row>
    <row r="279" spans="6:8" s="41" customFormat="1" ht="16.5" customHeight="1">
      <c r="F279" s="789"/>
      <c r="H279" s="786"/>
    </row>
    <row r="280" spans="6:8" s="41" customFormat="1" ht="16.5" customHeight="1">
      <c r="F280" s="789"/>
      <c r="H280" s="786"/>
    </row>
    <row r="281" spans="6:8" s="41" customFormat="1" ht="16.5" customHeight="1">
      <c r="F281" s="789"/>
      <c r="H281" s="786"/>
    </row>
    <row r="282" spans="6:8" s="41" customFormat="1" ht="16.5" customHeight="1">
      <c r="F282" s="789"/>
      <c r="H282" s="786"/>
    </row>
    <row r="283" spans="6:8" s="41" customFormat="1" ht="16.5" customHeight="1">
      <c r="F283" s="789"/>
      <c r="H283" s="786"/>
    </row>
    <row r="284" spans="6:8" s="41" customFormat="1" ht="16.5" customHeight="1">
      <c r="F284" s="789"/>
      <c r="H284" s="786"/>
    </row>
    <row r="285" spans="6:8" s="41" customFormat="1" ht="16.5" customHeight="1">
      <c r="F285" s="789"/>
      <c r="H285" s="786"/>
    </row>
    <row r="286" spans="6:8" s="41" customFormat="1" ht="16.5" customHeight="1">
      <c r="F286" s="789"/>
      <c r="H286" s="786"/>
    </row>
    <row r="287" spans="6:8" s="41" customFormat="1" ht="16.5" customHeight="1">
      <c r="F287" s="789"/>
      <c r="H287" s="786"/>
    </row>
    <row r="288" spans="6:8" s="41" customFormat="1" ht="16.5" customHeight="1">
      <c r="F288" s="789"/>
      <c r="H288" s="786"/>
    </row>
    <row r="289" spans="6:8" s="41" customFormat="1" ht="16.5" customHeight="1">
      <c r="F289" s="789"/>
      <c r="H289" s="786"/>
    </row>
    <row r="290" spans="6:8" s="41" customFormat="1" ht="16.5" customHeight="1">
      <c r="F290" s="789"/>
      <c r="H290" s="786"/>
    </row>
    <row r="291" spans="6:8" s="41" customFormat="1" ht="16.5" customHeight="1">
      <c r="F291" s="789"/>
      <c r="H291" s="786"/>
    </row>
    <row r="292" spans="6:8" s="41" customFormat="1" ht="16.5" customHeight="1">
      <c r="F292" s="789"/>
      <c r="H292" s="786"/>
    </row>
    <row r="293" spans="6:8" s="41" customFormat="1" ht="16.5" customHeight="1">
      <c r="F293" s="789"/>
      <c r="H293" s="786"/>
    </row>
    <row r="294" spans="6:8" s="41" customFormat="1" ht="16.5" customHeight="1">
      <c r="F294" s="789"/>
      <c r="H294" s="786"/>
    </row>
    <row r="295" spans="6:8" s="41" customFormat="1" ht="16.5" customHeight="1">
      <c r="F295" s="789"/>
      <c r="H295" s="786"/>
    </row>
    <row r="296" spans="6:8" s="41" customFormat="1" ht="16.5" customHeight="1">
      <c r="F296" s="789"/>
      <c r="H296" s="786"/>
    </row>
    <row r="297" spans="6:8" s="41" customFormat="1" ht="16.5" customHeight="1">
      <c r="F297" s="789"/>
      <c r="H297" s="786"/>
    </row>
    <row r="298" spans="6:8" s="41" customFormat="1" ht="16.5" customHeight="1">
      <c r="F298" s="789"/>
      <c r="H298" s="786"/>
    </row>
    <row r="299" spans="6:8" s="41" customFormat="1" ht="16.5" customHeight="1">
      <c r="F299" s="789"/>
      <c r="H299" s="786"/>
    </row>
    <row r="300" spans="6:8" s="41" customFormat="1" ht="16.5" customHeight="1">
      <c r="F300" s="789"/>
      <c r="H300" s="786"/>
    </row>
    <row r="301" spans="6:8" s="41" customFormat="1" ht="16.5" customHeight="1">
      <c r="F301" s="789"/>
      <c r="H301" s="786"/>
    </row>
    <row r="302" spans="6:8" s="41" customFormat="1" ht="16.5" customHeight="1">
      <c r="F302" s="789"/>
      <c r="H302" s="786"/>
    </row>
    <row r="303" spans="6:8" s="41" customFormat="1" ht="16.5" customHeight="1">
      <c r="F303" s="789"/>
      <c r="H303" s="786"/>
    </row>
    <row r="304" spans="6:8" s="41" customFormat="1" ht="16.5" customHeight="1">
      <c r="F304" s="789"/>
      <c r="H304" s="786"/>
    </row>
    <row r="305" spans="6:8" s="41" customFormat="1" ht="16.5" customHeight="1">
      <c r="F305" s="789"/>
      <c r="H305" s="786"/>
    </row>
    <row r="306" spans="6:8" s="41" customFormat="1" ht="16.5" customHeight="1">
      <c r="F306" s="789"/>
      <c r="H306" s="786"/>
    </row>
    <row r="307" spans="6:8" s="41" customFormat="1" ht="16.5" customHeight="1">
      <c r="F307" s="789"/>
      <c r="H307" s="786"/>
    </row>
    <row r="308" spans="6:8" s="41" customFormat="1" ht="16.5" customHeight="1">
      <c r="F308" s="789"/>
      <c r="H308" s="786"/>
    </row>
    <row r="309" spans="6:8" s="41" customFormat="1" ht="16.5" customHeight="1">
      <c r="F309" s="789"/>
      <c r="H309" s="786"/>
    </row>
    <row r="310" spans="6:8" s="41" customFormat="1" ht="16.5" customHeight="1">
      <c r="F310" s="789"/>
      <c r="H310" s="786"/>
    </row>
    <row r="311" spans="6:8" s="41" customFormat="1" ht="16.5" customHeight="1">
      <c r="F311" s="789"/>
      <c r="H311" s="786"/>
    </row>
    <row r="312" spans="6:8" s="41" customFormat="1" ht="16.5" customHeight="1">
      <c r="F312" s="789"/>
      <c r="H312" s="786"/>
    </row>
    <row r="313" spans="6:8" s="41" customFormat="1" ht="16.5" customHeight="1">
      <c r="F313" s="789"/>
      <c r="H313" s="786"/>
    </row>
    <row r="314" spans="6:8" s="41" customFormat="1" ht="16.5" customHeight="1">
      <c r="F314" s="789"/>
      <c r="H314" s="786"/>
    </row>
    <row r="315" spans="6:8" s="41" customFormat="1" ht="16.5" customHeight="1">
      <c r="F315" s="789"/>
      <c r="H315" s="786"/>
    </row>
    <row r="316" spans="6:8" s="41" customFormat="1" ht="16.5" customHeight="1">
      <c r="F316" s="789"/>
      <c r="H316" s="786"/>
    </row>
    <row r="317" spans="6:8" s="41" customFormat="1" ht="16.5" customHeight="1">
      <c r="F317" s="789"/>
      <c r="H317" s="786"/>
    </row>
    <row r="318" spans="6:8" s="41" customFormat="1" ht="16.5" customHeight="1">
      <c r="F318" s="789"/>
      <c r="H318" s="786"/>
    </row>
    <row r="319" spans="6:8" s="41" customFormat="1" ht="16.5" customHeight="1">
      <c r="F319" s="789"/>
      <c r="H319" s="786"/>
    </row>
    <row r="320" spans="6:8" s="41" customFormat="1" ht="16.5" customHeight="1">
      <c r="F320" s="789"/>
      <c r="H320" s="786"/>
    </row>
    <row r="321" spans="6:8" s="41" customFormat="1" ht="16.5" customHeight="1">
      <c r="F321" s="789"/>
      <c r="H321" s="786"/>
    </row>
    <row r="322" spans="6:8" s="41" customFormat="1" ht="16.5" customHeight="1">
      <c r="F322" s="789"/>
      <c r="H322" s="786"/>
    </row>
    <row r="323" spans="6:8" s="41" customFormat="1" ht="16.5" customHeight="1">
      <c r="F323" s="789"/>
      <c r="H323" s="786"/>
    </row>
    <row r="324" spans="6:8" s="41" customFormat="1" ht="16.5" customHeight="1">
      <c r="F324" s="789"/>
      <c r="H324" s="786"/>
    </row>
    <row r="325" spans="6:8" s="41" customFormat="1" ht="16.5" customHeight="1">
      <c r="F325" s="789"/>
      <c r="H325" s="786"/>
    </row>
    <row r="326" spans="6:8" s="41" customFormat="1" ht="16.5" customHeight="1">
      <c r="F326" s="789"/>
      <c r="H326" s="786"/>
    </row>
    <row r="327" spans="6:8" s="41" customFormat="1" ht="16.5" customHeight="1">
      <c r="F327" s="789"/>
      <c r="H327" s="786"/>
    </row>
    <row r="328" spans="6:8" s="41" customFormat="1" ht="16.5" customHeight="1">
      <c r="F328" s="789"/>
      <c r="H328" s="786"/>
    </row>
    <row r="329" spans="6:8" s="41" customFormat="1" ht="16.5" customHeight="1">
      <c r="F329" s="789"/>
      <c r="H329" s="786"/>
    </row>
    <row r="330" spans="6:8" s="41" customFormat="1" ht="16.5" customHeight="1">
      <c r="F330" s="789"/>
      <c r="H330" s="786"/>
    </row>
    <row r="331" spans="6:8" s="41" customFormat="1" ht="16.5" customHeight="1">
      <c r="F331" s="789"/>
      <c r="H331" s="786"/>
    </row>
    <row r="332" spans="6:8" s="41" customFormat="1" ht="16.5" customHeight="1">
      <c r="F332" s="789"/>
      <c r="H332" s="786"/>
    </row>
    <row r="333" spans="6:8" s="41" customFormat="1" ht="16.5" customHeight="1">
      <c r="F333" s="789"/>
      <c r="H333" s="786"/>
    </row>
    <row r="334" spans="6:8" s="41" customFormat="1" ht="16.5" customHeight="1">
      <c r="F334" s="789"/>
      <c r="H334" s="786"/>
    </row>
    <row r="335" spans="6:8" s="41" customFormat="1" ht="16.5" customHeight="1">
      <c r="F335" s="789"/>
      <c r="H335" s="786"/>
    </row>
    <row r="336" spans="6:8" s="41" customFormat="1" ht="16.5" customHeight="1">
      <c r="F336" s="789"/>
      <c r="H336" s="786"/>
    </row>
    <row r="337" spans="6:8" s="41" customFormat="1" ht="16.5" customHeight="1">
      <c r="F337" s="789"/>
      <c r="H337" s="786"/>
    </row>
    <row r="338" spans="6:8" s="41" customFormat="1" ht="16.5" customHeight="1">
      <c r="F338" s="789"/>
      <c r="H338" s="786"/>
    </row>
    <row r="339" spans="6:8" s="41" customFormat="1" ht="16.5" customHeight="1">
      <c r="F339" s="789"/>
      <c r="H339" s="786"/>
    </row>
    <row r="340" spans="6:8" s="41" customFormat="1" ht="16.5" customHeight="1">
      <c r="F340" s="789"/>
      <c r="H340" s="786"/>
    </row>
    <row r="341" spans="6:8" s="41" customFormat="1" ht="16.5" customHeight="1">
      <c r="F341" s="789"/>
      <c r="H341" s="786"/>
    </row>
    <row r="342" spans="6:8" s="41" customFormat="1" ht="16.5" customHeight="1">
      <c r="F342" s="789"/>
      <c r="H342" s="786"/>
    </row>
    <row r="343" spans="6:8" s="41" customFormat="1" ht="16.5" customHeight="1">
      <c r="F343" s="789"/>
      <c r="H343" s="786"/>
    </row>
    <row r="344" spans="6:8" s="41" customFormat="1" ht="16.5" customHeight="1">
      <c r="F344" s="789"/>
      <c r="H344" s="786"/>
    </row>
    <row r="345" spans="6:8" s="41" customFormat="1" ht="16.5" customHeight="1">
      <c r="F345" s="789"/>
      <c r="H345" s="786"/>
    </row>
    <row r="346" spans="6:8" s="41" customFormat="1" ht="16.5" customHeight="1">
      <c r="F346" s="789"/>
      <c r="H346" s="786"/>
    </row>
    <row r="347" spans="6:8" s="41" customFormat="1" ht="16.5" customHeight="1">
      <c r="F347" s="789"/>
      <c r="H347" s="786"/>
    </row>
    <row r="348" spans="6:8" s="41" customFormat="1" ht="16.5" customHeight="1">
      <c r="F348" s="789"/>
      <c r="H348" s="786"/>
    </row>
    <row r="349" spans="6:8" s="41" customFormat="1" ht="16.5" customHeight="1">
      <c r="F349" s="789"/>
      <c r="H349" s="786"/>
    </row>
    <row r="350" spans="6:8" s="41" customFormat="1" ht="16.5" customHeight="1">
      <c r="F350" s="789"/>
      <c r="H350" s="786"/>
    </row>
    <row r="351" spans="6:8" s="41" customFormat="1" ht="16.5" customHeight="1">
      <c r="F351" s="789"/>
      <c r="H351" s="786"/>
    </row>
    <row r="352" spans="6:8" s="41" customFormat="1" ht="16.5" customHeight="1">
      <c r="F352" s="789"/>
      <c r="H352" s="786"/>
    </row>
    <row r="353" spans="6:8" s="41" customFormat="1" ht="16.5" customHeight="1">
      <c r="F353" s="789"/>
      <c r="H353" s="786"/>
    </row>
    <row r="354" spans="6:8" s="41" customFormat="1" ht="16.5" customHeight="1">
      <c r="F354" s="789"/>
      <c r="H354" s="786"/>
    </row>
    <row r="355" spans="6:8" s="41" customFormat="1" ht="16.5" customHeight="1">
      <c r="F355" s="789"/>
      <c r="H355" s="786"/>
    </row>
    <row r="356" spans="6:8" s="41" customFormat="1" ht="16.5" customHeight="1">
      <c r="F356" s="789"/>
      <c r="H356" s="786"/>
    </row>
    <row r="357" spans="6:8" s="41" customFormat="1" ht="16.5" customHeight="1">
      <c r="F357" s="789"/>
      <c r="H357" s="786"/>
    </row>
    <row r="358" spans="6:8" s="41" customFormat="1" ht="16.5" customHeight="1">
      <c r="F358" s="789"/>
      <c r="H358" s="786"/>
    </row>
    <row r="359" spans="6:8" s="41" customFormat="1" ht="16.5" customHeight="1">
      <c r="F359" s="789"/>
      <c r="H359" s="786"/>
    </row>
    <row r="360" spans="6:8" s="41" customFormat="1" ht="16.5" customHeight="1">
      <c r="F360" s="789"/>
      <c r="H360" s="786"/>
    </row>
    <row r="361" spans="6:8" s="41" customFormat="1" ht="16.5" customHeight="1">
      <c r="F361" s="789"/>
      <c r="H361" s="786"/>
    </row>
    <row r="362" spans="6:8" s="41" customFormat="1" ht="16.5" customHeight="1">
      <c r="F362" s="789"/>
      <c r="H362" s="786"/>
    </row>
    <row r="363" spans="6:8" s="41" customFormat="1" ht="16.5" customHeight="1">
      <c r="F363" s="789"/>
      <c r="H363" s="786"/>
    </row>
    <row r="364" spans="6:8" s="41" customFormat="1" ht="16.5" customHeight="1">
      <c r="F364" s="789"/>
      <c r="H364" s="786"/>
    </row>
    <row r="365" spans="6:8" s="41" customFormat="1" ht="16.5" customHeight="1">
      <c r="F365" s="789"/>
      <c r="H365" s="786"/>
    </row>
    <row r="366" spans="6:8" s="41" customFormat="1" ht="16.5" customHeight="1">
      <c r="F366" s="789"/>
      <c r="H366" s="786"/>
    </row>
    <row r="367" spans="6:8" s="41" customFormat="1" ht="16.5" customHeight="1">
      <c r="F367" s="789"/>
      <c r="H367" s="786"/>
    </row>
    <row r="368" spans="6:8" s="41" customFormat="1" ht="16.5" customHeight="1">
      <c r="F368" s="789"/>
      <c r="H368" s="786"/>
    </row>
    <row r="369" spans="6:8" s="41" customFormat="1" ht="16.5" customHeight="1">
      <c r="F369" s="789"/>
      <c r="H369" s="786"/>
    </row>
    <row r="370" spans="6:8" s="41" customFormat="1" ht="16.5" customHeight="1">
      <c r="F370" s="789"/>
      <c r="H370" s="786"/>
    </row>
    <row r="371" spans="6:8" s="41" customFormat="1" ht="16.5" customHeight="1">
      <c r="F371" s="789"/>
      <c r="H371" s="786"/>
    </row>
    <row r="372" spans="6:8" s="41" customFormat="1" ht="16.5" customHeight="1">
      <c r="F372" s="789"/>
      <c r="H372" s="786"/>
    </row>
    <row r="373" spans="6:8" s="41" customFormat="1" ht="16.5" customHeight="1">
      <c r="F373" s="789"/>
      <c r="H373" s="786"/>
    </row>
    <row r="374" spans="6:8" s="41" customFormat="1" ht="16.5" customHeight="1">
      <c r="F374" s="789"/>
      <c r="H374" s="786"/>
    </row>
    <row r="375" spans="6:8" s="41" customFormat="1" ht="16.5" customHeight="1">
      <c r="F375" s="789"/>
      <c r="H375" s="786"/>
    </row>
    <row r="376" spans="6:8" s="41" customFormat="1" ht="16.5" customHeight="1">
      <c r="F376" s="789"/>
      <c r="H376" s="786"/>
    </row>
    <row r="377" spans="6:8" s="41" customFormat="1" ht="16.5" customHeight="1">
      <c r="F377" s="789"/>
      <c r="H377" s="786"/>
    </row>
    <row r="378" spans="6:8" s="41" customFormat="1" ht="16.5" customHeight="1">
      <c r="F378" s="789"/>
      <c r="H378" s="786"/>
    </row>
    <row r="379" spans="6:8" s="41" customFormat="1" ht="16.5" customHeight="1">
      <c r="F379" s="789"/>
      <c r="H379" s="786"/>
    </row>
    <row r="380" spans="6:8" s="41" customFormat="1" ht="16.5" customHeight="1">
      <c r="F380" s="789"/>
      <c r="H380" s="786"/>
    </row>
    <row r="381" spans="6:8" s="41" customFormat="1" ht="16.5" customHeight="1">
      <c r="F381" s="789"/>
      <c r="H381" s="786"/>
    </row>
    <row r="382" spans="6:8" s="41" customFormat="1" ht="16.5" customHeight="1">
      <c r="F382" s="789"/>
      <c r="H382" s="786"/>
    </row>
    <row r="383" spans="6:8" s="41" customFormat="1" ht="16.5" customHeight="1">
      <c r="F383" s="789"/>
      <c r="H383" s="786"/>
    </row>
    <row r="384" spans="6:8" s="41" customFormat="1" ht="16.5" customHeight="1">
      <c r="F384" s="789"/>
      <c r="H384" s="786"/>
    </row>
    <row r="385" spans="6:8" s="41" customFormat="1" ht="16.5" customHeight="1">
      <c r="F385" s="789"/>
      <c r="H385" s="786"/>
    </row>
    <row r="386" spans="6:8" s="41" customFormat="1" ht="16.5" customHeight="1">
      <c r="F386" s="789"/>
      <c r="H386" s="786"/>
    </row>
    <row r="387" spans="6:8" s="41" customFormat="1" ht="16.5" customHeight="1">
      <c r="F387" s="789"/>
      <c r="H387" s="786"/>
    </row>
    <row r="388" spans="6:8" s="41" customFormat="1" ht="16.5" customHeight="1">
      <c r="F388" s="789"/>
      <c r="H388" s="786"/>
    </row>
    <row r="389" spans="6:8" s="41" customFormat="1" ht="16.5" customHeight="1">
      <c r="F389" s="789"/>
      <c r="H389" s="786"/>
    </row>
    <row r="390" spans="6:8" s="41" customFormat="1" ht="16.5" customHeight="1">
      <c r="F390" s="789"/>
      <c r="H390" s="786"/>
    </row>
    <row r="391" spans="6:8" s="41" customFormat="1" ht="16.5" customHeight="1">
      <c r="F391" s="789"/>
      <c r="H391" s="786"/>
    </row>
    <row r="392" spans="6:8" s="41" customFormat="1" ht="16.5" customHeight="1">
      <c r="F392" s="789"/>
      <c r="H392" s="786"/>
    </row>
    <row r="393" spans="6:8" s="41" customFormat="1" ht="16.5" customHeight="1">
      <c r="F393" s="789"/>
      <c r="H393" s="786"/>
    </row>
    <row r="394" spans="6:8" s="41" customFormat="1" ht="16.5" customHeight="1">
      <c r="F394" s="789"/>
      <c r="H394" s="786"/>
    </row>
    <row r="395" spans="6:8" s="41" customFormat="1" ht="16.5" customHeight="1">
      <c r="F395" s="789"/>
      <c r="H395" s="786"/>
    </row>
    <row r="396" spans="6:8" s="41" customFormat="1" ht="16.5" customHeight="1">
      <c r="F396" s="789"/>
      <c r="H396" s="786"/>
    </row>
    <row r="397" spans="6:8" s="41" customFormat="1" ht="16.5" customHeight="1">
      <c r="F397" s="789"/>
      <c r="H397" s="786"/>
    </row>
    <row r="398" spans="6:8" s="41" customFormat="1" ht="16.5" customHeight="1">
      <c r="F398" s="789"/>
      <c r="H398" s="786"/>
    </row>
    <row r="399" spans="6:8" s="41" customFormat="1" ht="16.5" customHeight="1">
      <c r="F399" s="789"/>
      <c r="H399" s="786"/>
    </row>
    <row r="400" spans="6:8" s="41" customFormat="1" ht="16.5" customHeight="1">
      <c r="F400" s="789"/>
      <c r="H400" s="786"/>
    </row>
    <row r="401" spans="6:8" s="41" customFormat="1" ht="16.5" customHeight="1">
      <c r="F401" s="789"/>
      <c r="H401" s="786"/>
    </row>
    <row r="402" spans="6:8" s="41" customFormat="1" ht="16.5" customHeight="1">
      <c r="F402" s="789"/>
      <c r="H402" s="786"/>
    </row>
    <row r="403" spans="6:8" s="41" customFormat="1" ht="16.5" customHeight="1">
      <c r="F403" s="789"/>
      <c r="H403" s="786"/>
    </row>
    <row r="404" spans="6:8" s="41" customFormat="1" ht="16.5" customHeight="1">
      <c r="F404" s="789"/>
      <c r="H404" s="786"/>
    </row>
    <row r="405" spans="6:8" s="41" customFormat="1" ht="16.5" customHeight="1">
      <c r="F405" s="789"/>
      <c r="H405" s="786"/>
    </row>
    <row r="406" spans="6:8" s="41" customFormat="1" ht="16.5" customHeight="1">
      <c r="F406" s="789"/>
      <c r="H406" s="786"/>
    </row>
    <row r="407" spans="6:8" s="41" customFormat="1" ht="16.5" customHeight="1">
      <c r="F407" s="789"/>
      <c r="H407" s="786"/>
    </row>
    <row r="408" spans="6:8" s="41" customFormat="1" ht="16.5" customHeight="1">
      <c r="F408" s="789"/>
      <c r="H408" s="786"/>
    </row>
    <row r="409" spans="6:8" s="41" customFormat="1" ht="16.5" customHeight="1">
      <c r="F409" s="789"/>
      <c r="H409" s="786"/>
    </row>
    <row r="410" spans="6:8" s="41" customFormat="1" ht="16.5" customHeight="1">
      <c r="F410" s="789"/>
      <c r="H410" s="786"/>
    </row>
    <row r="411" spans="6:8" s="41" customFormat="1" ht="16.5" customHeight="1">
      <c r="F411" s="789"/>
      <c r="H411" s="786"/>
    </row>
    <row r="412" spans="6:8" s="41" customFormat="1" ht="16.5" customHeight="1">
      <c r="F412" s="789"/>
      <c r="H412" s="786"/>
    </row>
    <row r="413" spans="6:8" s="41" customFormat="1" ht="16.5" customHeight="1">
      <c r="F413" s="789"/>
      <c r="H413" s="786"/>
    </row>
    <row r="414" spans="6:8" s="41" customFormat="1" ht="16.5" customHeight="1">
      <c r="F414" s="789"/>
      <c r="H414" s="786"/>
    </row>
    <row r="415" spans="6:8" s="41" customFormat="1" ht="16.5" customHeight="1">
      <c r="F415" s="789"/>
      <c r="H415" s="786"/>
    </row>
    <row r="416" spans="6:8" s="41" customFormat="1" ht="16.5" customHeight="1">
      <c r="F416" s="789"/>
      <c r="H416" s="786"/>
    </row>
    <row r="417" spans="6:8" s="41" customFormat="1" ht="16.5" customHeight="1">
      <c r="F417" s="789"/>
      <c r="H417" s="786"/>
    </row>
    <row r="418" spans="6:8" s="41" customFormat="1" ht="16.5" customHeight="1">
      <c r="F418" s="789"/>
      <c r="H418" s="786"/>
    </row>
    <row r="419" spans="6:8" s="41" customFormat="1" ht="16.5" customHeight="1">
      <c r="F419" s="789"/>
      <c r="H419" s="786"/>
    </row>
    <row r="420" spans="6:8" s="41" customFormat="1" ht="16.5" customHeight="1">
      <c r="F420" s="789"/>
      <c r="H420" s="786"/>
    </row>
    <row r="421" spans="6:8" s="41" customFormat="1" ht="16.5" customHeight="1">
      <c r="F421" s="789"/>
      <c r="H421" s="786"/>
    </row>
    <row r="422" spans="6:8" s="41" customFormat="1" ht="16.5" customHeight="1">
      <c r="F422" s="789"/>
      <c r="H422" s="786"/>
    </row>
    <row r="423" spans="6:8" s="41" customFormat="1" ht="16.5" customHeight="1">
      <c r="F423" s="789"/>
      <c r="H423" s="786"/>
    </row>
    <row r="424" spans="6:8" s="41" customFormat="1" ht="16.5" customHeight="1">
      <c r="F424" s="789"/>
      <c r="H424" s="786"/>
    </row>
    <row r="425" spans="6:8" s="41" customFormat="1" ht="16.5" customHeight="1">
      <c r="F425" s="789"/>
      <c r="H425" s="786"/>
    </row>
    <row r="426" spans="6:8" s="41" customFormat="1" ht="16.5" customHeight="1">
      <c r="F426" s="789"/>
      <c r="H426" s="786"/>
    </row>
    <row r="427" spans="6:8" s="41" customFormat="1" ht="16.5" customHeight="1">
      <c r="F427" s="789"/>
      <c r="H427" s="786"/>
    </row>
    <row r="428" spans="6:8" s="41" customFormat="1" ht="16.5" customHeight="1">
      <c r="F428" s="789"/>
      <c r="H428" s="786"/>
    </row>
    <row r="429" spans="6:8" s="41" customFormat="1" ht="16.5" customHeight="1">
      <c r="F429" s="789"/>
      <c r="H429" s="786"/>
    </row>
    <row r="430" spans="6:8" s="41" customFormat="1" ht="16.5" customHeight="1">
      <c r="F430" s="789"/>
      <c r="H430" s="786"/>
    </row>
    <row r="431" spans="6:8" s="41" customFormat="1" ht="16.5" customHeight="1">
      <c r="F431" s="789"/>
      <c r="H431" s="786"/>
    </row>
    <row r="432" spans="6:8" s="41" customFormat="1" ht="16.5" customHeight="1">
      <c r="F432" s="789"/>
      <c r="H432" s="786"/>
    </row>
    <row r="433" spans="6:8" s="41" customFormat="1" ht="16.5" customHeight="1">
      <c r="F433" s="789"/>
      <c r="H433" s="786"/>
    </row>
    <row r="434" spans="6:8" s="41" customFormat="1" ht="16.5" customHeight="1">
      <c r="F434" s="789"/>
      <c r="H434" s="786"/>
    </row>
    <row r="435" spans="6:8" s="41" customFormat="1" ht="16.5" customHeight="1">
      <c r="F435" s="789"/>
      <c r="H435" s="786"/>
    </row>
    <row r="436" spans="6:8" s="41" customFormat="1" ht="16.5" customHeight="1">
      <c r="F436" s="789"/>
      <c r="H436" s="786"/>
    </row>
    <row r="437" spans="6:8" s="41" customFormat="1" ht="16.5" customHeight="1">
      <c r="F437" s="789"/>
      <c r="H437" s="786"/>
    </row>
    <row r="438" spans="6:8" s="41" customFormat="1" ht="16.5" customHeight="1">
      <c r="F438" s="789"/>
      <c r="H438" s="786"/>
    </row>
    <row r="439" spans="6:8" s="41" customFormat="1" ht="16.5" customHeight="1">
      <c r="F439" s="789"/>
      <c r="H439" s="786"/>
    </row>
    <row r="440" spans="6:8" s="41" customFormat="1" ht="16.5" customHeight="1">
      <c r="F440" s="789"/>
      <c r="H440" s="786"/>
    </row>
    <row r="441" spans="6:8" s="41" customFormat="1" ht="16.5" customHeight="1">
      <c r="F441" s="789"/>
      <c r="H441" s="786"/>
    </row>
    <row r="442" spans="6:8" s="41" customFormat="1" ht="16.5" customHeight="1">
      <c r="F442" s="789"/>
      <c r="H442" s="786"/>
    </row>
    <row r="443" spans="6:8" s="41" customFormat="1" ht="16.5" customHeight="1">
      <c r="F443" s="789"/>
      <c r="H443" s="786"/>
    </row>
    <row r="444" spans="6:8" s="41" customFormat="1" ht="16.5" customHeight="1">
      <c r="F444" s="789"/>
      <c r="H444" s="786"/>
    </row>
    <row r="445" spans="6:8" s="41" customFormat="1" ht="16.5" customHeight="1">
      <c r="F445" s="789"/>
      <c r="H445" s="786"/>
    </row>
    <row r="446" spans="6:8" s="41" customFormat="1" ht="16.5" customHeight="1">
      <c r="F446" s="789"/>
      <c r="H446" s="786"/>
    </row>
    <row r="447" spans="6:8" s="41" customFormat="1" ht="16.5" customHeight="1">
      <c r="F447" s="789"/>
      <c r="H447" s="786"/>
    </row>
    <row r="448" spans="6:8" s="41" customFormat="1" ht="16.5" customHeight="1">
      <c r="F448" s="789"/>
      <c r="H448" s="786"/>
    </row>
    <row r="449" spans="6:8" s="41" customFormat="1" ht="16.5" customHeight="1">
      <c r="F449" s="789"/>
      <c r="H449" s="786"/>
    </row>
    <row r="450" spans="6:8" s="41" customFormat="1" ht="16.5" customHeight="1">
      <c r="F450" s="789"/>
      <c r="H450" s="786"/>
    </row>
    <row r="451" spans="6:8" s="41" customFormat="1" ht="16.5" customHeight="1">
      <c r="F451" s="789"/>
      <c r="H451" s="786"/>
    </row>
    <row r="452" spans="6:8" s="41" customFormat="1" ht="16.5" customHeight="1">
      <c r="F452" s="789"/>
      <c r="H452" s="786"/>
    </row>
    <row r="453" spans="6:8" s="41" customFormat="1" ht="16.5" customHeight="1">
      <c r="F453" s="789"/>
      <c r="H453" s="786"/>
    </row>
    <row r="454" spans="6:8" s="41" customFormat="1" ht="16.5" customHeight="1">
      <c r="F454" s="789"/>
      <c r="H454" s="786"/>
    </row>
    <row r="455" spans="6:8" s="41" customFormat="1" ht="16.5" customHeight="1">
      <c r="F455" s="789"/>
      <c r="H455" s="786"/>
    </row>
    <row r="456" spans="6:8" s="41" customFormat="1" ht="16.5" customHeight="1">
      <c r="F456" s="789"/>
      <c r="H456" s="786"/>
    </row>
    <row r="457" spans="6:8" s="41" customFormat="1" ht="16.5" customHeight="1">
      <c r="F457" s="789"/>
      <c r="H457" s="786"/>
    </row>
    <row r="458" spans="6:8" s="41" customFormat="1" ht="16.5" customHeight="1">
      <c r="F458" s="789"/>
      <c r="H458" s="786"/>
    </row>
    <row r="459" spans="6:8" s="41" customFormat="1" ht="16.5" customHeight="1">
      <c r="F459" s="789"/>
      <c r="H459" s="786"/>
    </row>
    <row r="460" spans="6:8" s="41" customFormat="1" ht="16.5" customHeight="1">
      <c r="F460" s="789"/>
      <c r="H460" s="786"/>
    </row>
    <row r="461" spans="6:8" s="41" customFormat="1" ht="16.5" customHeight="1">
      <c r="F461" s="789"/>
      <c r="H461" s="786"/>
    </row>
    <row r="462" spans="6:8" s="41" customFormat="1" ht="16.5" customHeight="1">
      <c r="F462" s="789"/>
      <c r="H462" s="786"/>
    </row>
    <row r="463" spans="6:8" s="41" customFormat="1" ht="16.5" customHeight="1">
      <c r="F463" s="789"/>
      <c r="H463" s="786"/>
    </row>
    <row r="464" spans="6:8" s="41" customFormat="1" ht="16.5" customHeight="1">
      <c r="F464" s="789"/>
      <c r="H464" s="786"/>
    </row>
    <row r="465" spans="6:8" s="41" customFormat="1" ht="16.5" customHeight="1">
      <c r="F465" s="789"/>
      <c r="H465" s="786"/>
    </row>
    <row r="466" spans="6:8" s="41" customFormat="1" ht="16.5" customHeight="1">
      <c r="F466" s="789"/>
      <c r="H466" s="786"/>
    </row>
    <row r="467" spans="6:8" s="41" customFormat="1" ht="16.5" customHeight="1">
      <c r="F467" s="789"/>
      <c r="H467" s="786"/>
    </row>
    <row r="468" spans="6:8" s="41" customFormat="1" ht="16.5" customHeight="1">
      <c r="F468" s="789"/>
      <c r="H468" s="786"/>
    </row>
    <row r="469" spans="6:8" s="41" customFormat="1" ht="16.5" customHeight="1">
      <c r="F469" s="789"/>
      <c r="H469" s="786"/>
    </row>
    <row r="470" spans="6:8" s="41" customFormat="1" ht="16.5" customHeight="1">
      <c r="F470" s="789"/>
      <c r="H470" s="786"/>
    </row>
    <row r="471" spans="6:8" s="41" customFormat="1" ht="16.5" customHeight="1">
      <c r="F471" s="789"/>
      <c r="H471" s="786"/>
    </row>
    <row r="472" spans="6:8" s="41" customFormat="1" ht="16.5" customHeight="1">
      <c r="F472" s="789"/>
      <c r="H472" s="786"/>
    </row>
    <row r="473" spans="6:8" s="41" customFormat="1" ht="16.5" customHeight="1">
      <c r="F473" s="789"/>
      <c r="H473" s="786"/>
    </row>
    <row r="474" spans="6:8" s="41" customFormat="1" ht="16.5" customHeight="1">
      <c r="F474" s="789"/>
      <c r="H474" s="786"/>
    </row>
    <row r="475" spans="6:8" s="41" customFormat="1" ht="16.5" customHeight="1">
      <c r="F475" s="789"/>
      <c r="H475" s="786"/>
    </row>
    <row r="476" spans="6:8" s="41" customFormat="1" ht="16.5" customHeight="1">
      <c r="F476" s="789"/>
      <c r="H476" s="786"/>
    </row>
    <row r="477" spans="6:8" s="41" customFormat="1" ht="16.5" customHeight="1">
      <c r="F477" s="789"/>
      <c r="H477" s="786"/>
    </row>
    <row r="478" spans="6:8" s="41" customFormat="1" ht="16.5" customHeight="1">
      <c r="F478" s="789"/>
      <c r="H478" s="786"/>
    </row>
    <row r="479" spans="6:8" s="41" customFormat="1" ht="16.5" customHeight="1">
      <c r="F479" s="789"/>
      <c r="H479" s="786"/>
    </row>
    <row r="480" spans="6:8" s="41" customFormat="1" ht="16.5" customHeight="1">
      <c r="F480" s="789"/>
      <c r="H480" s="786"/>
    </row>
    <row r="481" spans="6:8" s="41" customFormat="1" ht="16.5" customHeight="1">
      <c r="F481" s="789"/>
      <c r="H481" s="786"/>
    </row>
    <row r="482" spans="6:8" s="41" customFormat="1" ht="16.5" customHeight="1">
      <c r="F482" s="789"/>
      <c r="H482" s="786"/>
    </row>
    <row r="483" spans="6:8" s="41" customFormat="1" ht="16.5" customHeight="1">
      <c r="F483" s="789"/>
      <c r="H483" s="786"/>
    </row>
    <row r="484" spans="6:8" s="41" customFormat="1" ht="16.5" customHeight="1">
      <c r="F484" s="789"/>
      <c r="H484" s="786"/>
    </row>
    <row r="485" spans="6:8" s="41" customFormat="1" ht="16.5" customHeight="1">
      <c r="F485" s="789"/>
      <c r="H485" s="786"/>
    </row>
    <row r="486" spans="6:8" s="41" customFormat="1" ht="16.5" customHeight="1">
      <c r="F486" s="789"/>
      <c r="H486" s="786"/>
    </row>
    <row r="487" spans="6:8" s="41" customFormat="1" ht="16.5" customHeight="1">
      <c r="F487" s="789"/>
      <c r="H487" s="786"/>
    </row>
    <row r="488" spans="6:8" s="41" customFormat="1" ht="16.5" customHeight="1">
      <c r="F488" s="789"/>
      <c r="H488" s="786"/>
    </row>
    <row r="489" spans="6:8" s="41" customFormat="1" ht="16.5" customHeight="1">
      <c r="F489" s="789"/>
      <c r="H489" s="786"/>
    </row>
    <row r="490" spans="6:8" s="41" customFormat="1" ht="16.5" customHeight="1">
      <c r="F490" s="789"/>
      <c r="H490" s="786"/>
    </row>
    <row r="491" spans="6:8" s="41" customFormat="1" ht="16.5" customHeight="1">
      <c r="F491" s="789"/>
      <c r="H491" s="786"/>
    </row>
    <row r="492" spans="6:8" s="41" customFormat="1" ht="16.5" customHeight="1">
      <c r="F492" s="789"/>
      <c r="H492" s="786"/>
    </row>
    <row r="493" spans="6:8" s="41" customFormat="1" ht="16.5" customHeight="1">
      <c r="F493" s="789"/>
      <c r="H493" s="786"/>
    </row>
    <row r="494" spans="6:8" s="41" customFormat="1" ht="16.5" customHeight="1">
      <c r="F494" s="789"/>
      <c r="H494" s="786"/>
    </row>
    <row r="495" spans="6:8" s="41" customFormat="1" ht="16.5" customHeight="1">
      <c r="F495" s="789"/>
      <c r="H495" s="786"/>
    </row>
    <row r="496" spans="6:8" s="41" customFormat="1" ht="16.5" customHeight="1">
      <c r="F496" s="789"/>
      <c r="H496" s="786"/>
    </row>
    <row r="497" spans="6:8" s="41" customFormat="1" ht="16.5" customHeight="1">
      <c r="F497" s="789"/>
      <c r="H497" s="786"/>
    </row>
    <row r="498" spans="6:8" s="41" customFormat="1" ht="16.5" customHeight="1">
      <c r="F498" s="789"/>
      <c r="H498" s="786"/>
    </row>
    <row r="499" spans="6:8" s="41" customFormat="1" ht="16.5" customHeight="1">
      <c r="F499" s="789"/>
      <c r="H499" s="786"/>
    </row>
    <row r="500" spans="6:8" s="41" customFormat="1" ht="16.5" customHeight="1">
      <c r="F500" s="789"/>
      <c r="H500" s="786"/>
    </row>
    <row r="501" spans="6:8" s="41" customFormat="1" ht="16.5" customHeight="1">
      <c r="F501" s="789"/>
      <c r="H501" s="786"/>
    </row>
    <row r="502" spans="6:8" s="41" customFormat="1" ht="16.5" customHeight="1">
      <c r="F502" s="789"/>
      <c r="H502" s="786"/>
    </row>
    <row r="503" spans="6:8" s="41" customFormat="1" ht="16.5" customHeight="1">
      <c r="F503" s="789"/>
      <c r="H503" s="786"/>
    </row>
    <row r="504" spans="6:8" s="41" customFormat="1" ht="16.5" customHeight="1">
      <c r="F504" s="789"/>
      <c r="H504" s="786"/>
    </row>
    <row r="505" spans="6:8" s="41" customFormat="1" ht="16.5" customHeight="1">
      <c r="F505" s="789"/>
      <c r="H505" s="786"/>
    </row>
    <row r="506" spans="6:8" s="41" customFormat="1" ht="16.5" customHeight="1">
      <c r="F506" s="789"/>
      <c r="H506" s="786"/>
    </row>
    <row r="507" spans="6:8" s="41" customFormat="1" ht="16.5" customHeight="1">
      <c r="F507" s="789"/>
      <c r="H507" s="786"/>
    </row>
    <row r="508" spans="6:8" s="41" customFormat="1" ht="16.5" customHeight="1">
      <c r="F508" s="789"/>
      <c r="H508" s="786"/>
    </row>
    <row r="509" spans="6:8" s="41" customFormat="1" ht="16.5" customHeight="1">
      <c r="F509" s="789"/>
      <c r="H509" s="786"/>
    </row>
    <row r="510" spans="6:8" s="41" customFormat="1" ht="16.5" customHeight="1">
      <c r="F510" s="789"/>
      <c r="H510" s="786"/>
    </row>
    <row r="511" spans="6:8" s="41" customFormat="1" ht="16.5" customHeight="1">
      <c r="F511" s="789"/>
      <c r="H511" s="786"/>
    </row>
    <row r="512" spans="6:8" s="41" customFormat="1" ht="16.5" customHeight="1">
      <c r="F512" s="789"/>
      <c r="H512" s="786"/>
    </row>
    <row r="513" spans="6:8" s="41" customFormat="1" ht="16.5" customHeight="1">
      <c r="F513" s="789"/>
      <c r="H513" s="786"/>
    </row>
    <row r="514" spans="6:8" s="41" customFormat="1" ht="16.5" customHeight="1">
      <c r="F514" s="789"/>
      <c r="H514" s="786"/>
    </row>
    <row r="515" spans="6:8" s="41" customFormat="1" ht="16.5" customHeight="1">
      <c r="F515" s="789"/>
      <c r="H515" s="786"/>
    </row>
    <row r="516" spans="6:8" s="41" customFormat="1" ht="16.5" customHeight="1">
      <c r="F516" s="789"/>
      <c r="H516" s="786"/>
    </row>
    <row r="517" spans="6:8" s="41" customFormat="1" ht="16.5" customHeight="1">
      <c r="F517" s="789"/>
      <c r="H517" s="786"/>
    </row>
    <row r="518" spans="6:8" s="41" customFormat="1" ht="16.5" customHeight="1">
      <c r="F518" s="789"/>
      <c r="H518" s="786"/>
    </row>
    <row r="519" spans="6:8" s="41" customFormat="1" ht="16.5" customHeight="1">
      <c r="F519" s="789"/>
      <c r="H519" s="786"/>
    </row>
    <row r="520" spans="6:8" s="41" customFormat="1" ht="16.5" customHeight="1">
      <c r="F520" s="789"/>
      <c r="H520" s="786"/>
    </row>
    <row r="521" spans="6:8" s="41" customFormat="1" ht="16.5" customHeight="1">
      <c r="F521" s="789"/>
      <c r="H521" s="786"/>
    </row>
    <row r="522" spans="6:8" s="41" customFormat="1" ht="16.5" customHeight="1">
      <c r="F522" s="789"/>
      <c r="H522" s="786"/>
    </row>
    <row r="523" spans="6:8" s="41" customFormat="1" ht="16.5" customHeight="1">
      <c r="F523" s="789"/>
      <c r="H523" s="786"/>
    </row>
    <row r="524" spans="6:8" s="41" customFormat="1" ht="16.5" customHeight="1">
      <c r="F524" s="789"/>
      <c r="H524" s="786"/>
    </row>
    <row r="525" spans="6:8" s="41" customFormat="1" ht="16.5" customHeight="1">
      <c r="F525" s="789"/>
      <c r="H525" s="786"/>
    </row>
    <row r="526" spans="6:8" s="41" customFormat="1" ht="16.5" customHeight="1">
      <c r="F526" s="789"/>
      <c r="H526" s="786"/>
    </row>
    <row r="527" spans="6:8" s="41" customFormat="1" ht="16.5" customHeight="1">
      <c r="F527" s="789"/>
      <c r="H527" s="786"/>
    </row>
    <row r="528" spans="6:8" s="41" customFormat="1" ht="16.5" customHeight="1">
      <c r="F528" s="789"/>
      <c r="H528" s="786"/>
    </row>
    <row r="529" spans="6:8" s="41" customFormat="1" ht="16.5" customHeight="1">
      <c r="F529" s="789"/>
      <c r="H529" s="786"/>
    </row>
    <row r="530" spans="6:8" s="41" customFormat="1" ht="16.5" customHeight="1">
      <c r="F530" s="789"/>
      <c r="H530" s="786"/>
    </row>
    <row r="531" spans="6:8" s="41" customFormat="1" ht="16.5" customHeight="1">
      <c r="F531" s="789"/>
      <c r="H531" s="786"/>
    </row>
    <row r="532" spans="6:8" s="41" customFormat="1" ht="16.5" customHeight="1">
      <c r="F532" s="789"/>
      <c r="H532" s="786"/>
    </row>
    <row r="533" spans="6:8" s="41" customFormat="1" ht="16.5" customHeight="1">
      <c r="F533" s="789"/>
      <c r="H533" s="786"/>
    </row>
    <row r="534" spans="6:8" s="41" customFormat="1" ht="16.5" customHeight="1">
      <c r="F534" s="789"/>
      <c r="H534" s="786"/>
    </row>
    <row r="535" spans="6:8" s="41" customFormat="1" ht="16.5" customHeight="1">
      <c r="F535" s="789"/>
      <c r="H535" s="786"/>
    </row>
    <row r="536" spans="6:8" s="41" customFormat="1" ht="16.5" customHeight="1">
      <c r="F536" s="789"/>
      <c r="H536" s="786"/>
    </row>
    <row r="537" spans="6:8" s="41" customFormat="1" ht="16.5" customHeight="1">
      <c r="F537" s="789"/>
      <c r="H537" s="786"/>
    </row>
    <row r="538" spans="6:8" s="41" customFormat="1" ht="16.5" customHeight="1">
      <c r="F538" s="789"/>
      <c r="H538" s="786"/>
    </row>
    <row r="539" spans="6:8" s="41" customFormat="1" ht="16.5" customHeight="1">
      <c r="F539" s="789"/>
      <c r="H539" s="786"/>
    </row>
    <row r="540" spans="6:8" s="41" customFormat="1" ht="16.5" customHeight="1">
      <c r="F540" s="789"/>
      <c r="H540" s="786"/>
    </row>
    <row r="541" spans="6:8" s="41" customFormat="1" ht="16.5" customHeight="1">
      <c r="F541" s="789"/>
      <c r="H541" s="786"/>
    </row>
    <row r="542" spans="6:8" s="41" customFormat="1" ht="16.5" customHeight="1">
      <c r="F542" s="789"/>
      <c r="H542" s="786"/>
    </row>
    <row r="543" spans="6:8" s="41" customFormat="1" ht="16.5" customHeight="1">
      <c r="F543" s="789"/>
      <c r="H543" s="786"/>
    </row>
    <row r="544" spans="6:8" s="41" customFormat="1" ht="16.5" customHeight="1">
      <c r="F544" s="789"/>
      <c r="H544" s="786"/>
    </row>
    <row r="545" spans="6:8" s="41" customFormat="1" ht="16.5" customHeight="1">
      <c r="F545" s="789"/>
      <c r="H545" s="786"/>
    </row>
    <row r="546" spans="6:8" s="41" customFormat="1" ht="16.5" customHeight="1">
      <c r="F546" s="789"/>
      <c r="H546" s="786"/>
    </row>
    <row r="547" spans="6:8" s="41" customFormat="1" ht="16.5" customHeight="1">
      <c r="F547" s="789"/>
      <c r="H547" s="786"/>
    </row>
    <row r="548" spans="6:8" s="41" customFormat="1" ht="16.5" customHeight="1">
      <c r="F548" s="789"/>
      <c r="H548" s="786"/>
    </row>
    <row r="549" spans="6:8" s="41" customFormat="1" ht="16.5" customHeight="1">
      <c r="F549" s="789"/>
      <c r="H549" s="786"/>
    </row>
    <row r="550" spans="6:8" s="41" customFormat="1" ht="16.5" customHeight="1">
      <c r="F550" s="789"/>
      <c r="H550" s="786"/>
    </row>
    <row r="551" spans="6:8" s="41" customFormat="1" ht="16.5" customHeight="1">
      <c r="F551" s="789"/>
      <c r="H551" s="786"/>
    </row>
    <row r="552" spans="6:8" s="41" customFormat="1" ht="16.5" customHeight="1">
      <c r="F552" s="789"/>
      <c r="H552" s="786"/>
    </row>
    <row r="553" spans="6:8" s="41" customFormat="1" ht="16.5" customHeight="1">
      <c r="F553" s="789"/>
      <c r="H553" s="786"/>
    </row>
    <row r="554" spans="6:8" s="41" customFormat="1" ht="16.5" customHeight="1">
      <c r="F554" s="789"/>
      <c r="H554" s="786"/>
    </row>
    <row r="555" spans="6:8" s="41" customFormat="1" ht="16.5" customHeight="1">
      <c r="F555" s="789"/>
      <c r="H555" s="786"/>
    </row>
    <row r="556" spans="6:8" s="41" customFormat="1" ht="16.5" customHeight="1">
      <c r="F556" s="789"/>
      <c r="H556" s="786"/>
    </row>
    <row r="557" spans="6:8" s="41" customFormat="1" ht="16.5" customHeight="1">
      <c r="F557" s="789"/>
      <c r="H557" s="786"/>
    </row>
    <row r="558" spans="6:8" s="41" customFormat="1" ht="16.5" customHeight="1">
      <c r="F558" s="789"/>
      <c r="H558" s="786"/>
    </row>
    <row r="559" spans="6:8" s="41" customFormat="1" ht="16.5" customHeight="1">
      <c r="F559" s="789"/>
      <c r="H559" s="786"/>
    </row>
    <row r="560" spans="6:8" s="41" customFormat="1" ht="16.5" customHeight="1">
      <c r="F560" s="789"/>
      <c r="H560" s="786"/>
    </row>
    <row r="561" spans="6:8" s="41" customFormat="1" ht="16.5" customHeight="1">
      <c r="F561" s="789"/>
      <c r="H561" s="786"/>
    </row>
    <row r="562" spans="6:8" s="41" customFormat="1" ht="16.5" customHeight="1">
      <c r="F562" s="789"/>
      <c r="H562" s="786"/>
    </row>
    <row r="563" spans="6:8" s="41" customFormat="1" ht="16.5" customHeight="1">
      <c r="F563" s="789"/>
      <c r="H563" s="786"/>
    </row>
    <row r="564" spans="6:8" s="41" customFormat="1" ht="16.5" customHeight="1">
      <c r="F564" s="789"/>
      <c r="H564" s="786"/>
    </row>
    <row r="565" spans="6:8" s="41" customFormat="1" ht="16.5" customHeight="1">
      <c r="F565" s="789"/>
      <c r="H565" s="786"/>
    </row>
    <row r="566" spans="6:8" s="41" customFormat="1" ht="16.5" customHeight="1">
      <c r="F566" s="789"/>
      <c r="H566" s="786"/>
    </row>
    <row r="567" spans="6:8" s="41" customFormat="1" ht="16.5" customHeight="1">
      <c r="F567" s="789"/>
      <c r="H567" s="786"/>
    </row>
    <row r="568" spans="6:8" s="41" customFormat="1" ht="16.5" customHeight="1">
      <c r="F568" s="789"/>
      <c r="H568" s="786"/>
    </row>
    <row r="569" spans="6:8" s="41" customFormat="1" ht="16.5" customHeight="1">
      <c r="F569" s="789"/>
      <c r="H569" s="786"/>
    </row>
    <row r="570" spans="6:8" s="41" customFormat="1" ht="16.5" customHeight="1">
      <c r="F570" s="789"/>
      <c r="H570" s="786"/>
    </row>
    <row r="571" spans="6:8" s="41" customFormat="1" ht="16.5" customHeight="1">
      <c r="F571" s="789"/>
      <c r="H571" s="786"/>
    </row>
    <row r="572" spans="6:8" s="41" customFormat="1" ht="16.5" customHeight="1">
      <c r="F572" s="789"/>
      <c r="H572" s="786"/>
    </row>
    <row r="573" spans="6:8" s="41" customFormat="1" ht="16.5" customHeight="1">
      <c r="F573" s="789"/>
      <c r="H573" s="786"/>
    </row>
    <row r="574" spans="6:8" s="41" customFormat="1" ht="16.5" customHeight="1">
      <c r="F574" s="789"/>
      <c r="H574" s="786"/>
    </row>
    <row r="575" spans="6:8" s="41" customFormat="1" ht="16.5" customHeight="1">
      <c r="F575" s="789"/>
      <c r="H575" s="786"/>
    </row>
    <row r="576" spans="6:8" s="41" customFormat="1" ht="16.5" customHeight="1">
      <c r="F576" s="789"/>
      <c r="H576" s="786"/>
    </row>
    <row r="577" spans="6:8" s="41" customFormat="1" ht="16.5" customHeight="1">
      <c r="F577" s="789"/>
      <c r="H577" s="786"/>
    </row>
    <row r="578" spans="6:8" s="41" customFormat="1" ht="16.5" customHeight="1">
      <c r="F578" s="789"/>
      <c r="H578" s="786"/>
    </row>
    <row r="579" spans="6:8" s="41" customFormat="1" ht="16.5" customHeight="1">
      <c r="F579" s="789"/>
      <c r="H579" s="786"/>
    </row>
    <row r="580" spans="6:8" s="41" customFormat="1" ht="16.5" customHeight="1">
      <c r="F580" s="789"/>
      <c r="H580" s="786"/>
    </row>
    <row r="581" spans="6:8" s="41" customFormat="1" ht="16.5" customHeight="1">
      <c r="F581" s="789"/>
      <c r="H581" s="786"/>
    </row>
    <row r="582" spans="6:8" s="41" customFormat="1" ht="16.5" customHeight="1">
      <c r="F582" s="789"/>
      <c r="H582" s="786"/>
    </row>
    <row r="583" spans="6:8" s="41" customFormat="1" ht="16.5" customHeight="1">
      <c r="F583" s="789"/>
      <c r="H583" s="786"/>
    </row>
    <row r="584" spans="6:8" s="41" customFormat="1" ht="16.5" customHeight="1">
      <c r="F584" s="789"/>
      <c r="H584" s="786"/>
    </row>
    <row r="585" spans="6:8" s="41" customFormat="1" ht="16.5" customHeight="1">
      <c r="F585" s="789"/>
      <c r="H585" s="786"/>
    </row>
    <row r="586" spans="6:8" s="41" customFormat="1" ht="16.5" customHeight="1">
      <c r="F586" s="789"/>
      <c r="H586" s="786"/>
    </row>
    <row r="587" spans="6:8" s="41" customFormat="1" ht="16.5" customHeight="1">
      <c r="F587" s="789"/>
      <c r="H587" s="786"/>
    </row>
    <row r="588" spans="6:8" s="41" customFormat="1" ht="16.5" customHeight="1">
      <c r="F588" s="789"/>
      <c r="H588" s="786"/>
    </row>
    <row r="589" spans="6:8" s="41" customFormat="1" ht="16.5" customHeight="1">
      <c r="F589" s="789"/>
      <c r="H589" s="786"/>
    </row>
    <row r="590" spans="6:8" s="41" customFormat="1" ht="16.5" customHeight="1">
      <c r="F590" s="789"/>
      <c r="H590" s="786"/>
    </row>
    <row r="591" spans="6:8" s="41" customFormat="1" ht="16.5" customHeight="1">
      <c r="F591" s="789"/>
      <c r="H591" s="786"/>
    </row>
    <row r="592" spans="6:8" s="41" customFormat="1" ht="16.5" customHeight="1">
      <c r="F592" s="789"/>
      <c r="H592" s="786"/>
    </row>
    <row r="593" spans="6:8" s="41" customFormat="1" ht="16.5" customHeight="1">
      <c r="F593" s="789"/>
      <c r="H593" s="786"/>
    </row>
    <row r="594" spans="6:8" s="41" customFormat="1" ht="16.5" customHeight="1">
      <c r="F594" s="789"/>
      <c r="H594" s="786"/>
    </row>
    <row r="595" spans="6:8" s="41" customFormat="1" ht="16.5" customHeight="1">
      <c r="F595" s="789"/>
      <c r="H595" s="786"/>
    </row>
    <row r="596" spans="6:8" s="41" customFormat="1" ht="16.5" customHeight="1">
      <c r="F596" s="789"/>
      <c r="H596" s="786"/>
    </row>
    <row r="597" spans="6:8" s="41" customFormat="1" ht="16.5" customHeight="1">
      <c r="F597" s="789"/>
      <c r="H597" s="786"/>
    </row>
    <row r="598" spans="6:8" s="41" customFormat="1" ht="16.5" customHeight="1">
      <c r="F598" s="789"/>
      <c r="H598" s="786"/>
    </row>
    <row r="599" spans="6:8" s="41" customFormat="1" ht="16.5" customHeight="1">
      <c r="F599" s="789"/>
      <c r="H599" s="786"/>
    </row>
    <row r="600" spans="6:8" s="41" customFormat="1" ht="16.5" customHeight="1">
      <c r="F600" s="789"/>
      <c r="H600" s="786"/>
    </row>
    <row r="601" spans="6:8" s="41" customFormat="1" ht="16.5" customHeight="1">
      <c r="F601" s="789"/>
      <c r="H601" s="786"/>
    </row>
    <row r="602" spans="6:8" s="41" customFormat="1" ht="16.5" customHeight="1">
      <c r="F602" s="789"/>
      <c r="H602" s="786"/>
    </row>
    <row r="603" spans="6:8" s="41" customFormat="1" ht="16.5" customHeight="1">
      <c r="F603" s="789"/>
      <c r="H603" s="786"/>
    </row>
    <row r="604" spans="6:8" s="41" customFormat="1" ht="16.5" customHeight="1">
      <c r="F604" s="789"/>
      <c r="H604" s="786"/>
    </row>
    <row r="605" spans="6:8" s="41" customFormat="1" ht="16.5" customHeight="1">
      <c r="F605" s="789"/>
      <c r="H605" s="786"/>
    </row>
    <row r="606" spans="6:8" s="41" customFormat="1" ht="16.5" customHeight="1">
      <c r="F606" s="789"/>
      <c r="H606" s="786"/>
    </row>
    <row r="607" spans="6:8" s="41" customFormat="1" ht="16.5" customHeight="1">
      <c r="F607" s="789"/>
      <c r="H607" s="786"/>
    </row>
    <row r="608" spans="6:8" s="41" customFormat="1" ht="16.5" customHeight="1">
      <c r="F608" s="789"/>
      <c r="H608" s="786"/>
    </row>
    <row r="609" spans="6:8" s="41" customFormat="1" ht="16.5" customHeight="1">
      <c r="F609" s="789"/>
      <c r="H609" s="786"/>
    </row>
    <row r="610" spans="6:8" s="41" customFormat="1" ht="16.5" customHeight="1">
      <c r="F610" s="789"/>
      <c r="H610" s="786"/>
    </row>
    <row r="611" spans="6:8" s="41" customFormat="1" ht="16.5" customHeight="1">
      <c r="F611" s="789"/>
      <c r="H611" s="786"/>
    </row>
    <row r="612" spans="6:8" s="41" customFormat="1" ht="16.5" customHeight="1">
      <c r="F612" s="789"/>
      <c r="H612" s="786"/>
    </row>
    <row r="613" spans="6:8" s="41" customFormat="1" ht="16.5" customHeight="1">
      <c r="F613" s="789"/>
      <c r="H613" s="786"/>
    </row>
    <row r="614" spans="6:8" s="41" customFormat="1" ht="16.5" customHeight="1">
      <c r="F614" s="789"/>
      <c r="H614" s="786"/>
    </row>
    <row r="615" spans="6:8" s="41" customFormat="1" ht="16.5" customHeight="1">
      <c r="F615" s="789"/>
      <c r="H615" s="786"/>
    </row>
    <row r="616" spans="6:8" s="41" customFormat="1" ht="16.5" customHeight="1">
      <c r="F616" s="789"/>
      <c r="H616" s="786"/>
    </row>
    <row r="617" spans="6:8" s="41" customFormat="1" ht="16.5" customHeight="1">
      <c r="F617" s="789"/>
      <c r="H617" s="786"/>
    </row>
    <row r="618" spans="6:8" s="41" customFormat="1" ht="16.5" customHeight="1">
      <c r="F618" s="789"/>
      <c r="H618" s="786"/>
    </row>
    <row r="619" spans="6:8" s="41" customFormat="1" ht="16.5" customHeight="1">
      <c r="F619" s="789"/>
      <c r="H619" s="786"/>
    </row>
    <row r="620" spans="6:8" s="41" customFormat="1" ht="16.5" customHeight="1">
      <c r="F620" s="789"/>
      <c r="H620" s="786"/>
    </row>
    <row r="621" spans="6:8" s="41" customFormat="1" ht="16.5" customHeight="1">
      <c r="F621" s="789"/>
      <c r="H621" s="786"/>
    </row>
    <row r="622" spans="6:8" s="41" customFormat="1" ht="16.5" customHeight="1">
      <c r="F622" s="789"/>
      <c r="H622" s="786"/>
    </row>
    <row r="623" spans="6:8" s="41" customFormat="1" ht="16.5" customHeight="1">
      <c r="F623" s="789"/>
      <c r="H623" s="786"/>
    </row>
    <row r="624" spans="6:8" s="41" customFormat="1" ht="16.5" customHeight="1">
      <c r="F624" s="789"/>
      <c r="H624" s="786"/>
    </row>
    <row r="625" spans="6:8" s="41" customFormat="1" ht="16.5" customHeight="1">
      <c r="F625" s="789"/>
      <c r="H625" s="786"/>
    </row>
    <row r="626" spans="6:8" s="41" customFormat="1" ht="16.5" customHeight="1">
      <c r="F626" s="789"/>
      <c r="H626" s="786"/>
    </row>
    <row r="627" spans="6:8" s="41" customFormat="1" ht="16.5" customHeight="1">
      <c r="F627" s="789"/>
      <c r="H627" s="786"/>
    </row>
    <row r="628" spans="6:8" s="41" customFormat="1" ht="16.5" customHeight="1">
      <c r="F628" s="789"/>
      <c r="H628" s="786"/>
    </row>
    <row r="629" spans="6:8" s="41" customFormat="1" ht="16.5" customHeight="1">
      <c r="F629" s="789"/>
      <c r="H629" s="786"/>
    </row>
    <row r="630" spans="6:8" s="41" customFormat="1" ht="16.5" customHeight="1">
      <c r="F630" s="789"/>
      <c r="H630" s="786"/>
    </row>
    <row r="631" spans="6:8" s="41" customFormat="1" ht="16.5" customHeight="1">
      <c r="F631" s="789"/>
      <c r="H631" s="786"/>
    </row>
    <row r="632" spans="6:8" s="41" customFormat="1" ht="16.5" customHeight="1">
      <c r="F632" s="789"/>
      <c r="H632" s="786"/>
    </row>
    <row r="633" spans="6:8" s="41" customFormat="1" ht="16.5" customHeight="1">
      <c r="F633" s="789"/>
      <c r="H633" s="786"/>
    </row>
    <row r="634" spans="6:8" s="41" customFormat="1" ht="16.5" customHeight="1">
      <c r="F634" s="789"/>
      <c r="H634" s="786"/>
    </row>
    <row r="635" spans="6:8" s="41" customFormat="1" ht="16.5" customHeight="1">
      <c r="F635" s="789"/>
      <c r="H635" s="786"/>
    </row>
    <row r="636" spans="6:8" s="41" customFormat="1" ht="16.5" customHeight="1">
      <c r="F636" s="789"/>
      <c r="H636" s="786"/>
    </row>
    <row r="637" spans="6:8" s="41" customFormat="1" ht="16.5" customHeight="1">
      <c r="F637" s="789"/>
      <c r="H637" s="786"/>
    </row>
    <row r="638" spans="6:8" s="41" customFormat="1" ht="16.5" customHeight="1">
      <c r="F638" s="789"/>
      <c r="H638" s="786"/>
    </row>
    <row r="639" spans="6:8" s="41" customFormat="1" ht="16.5" customHeight="1">
      <c r="F639" s="789"/>
      <c r="H639" s="786"/>
    </row>
    <row r="640" spans="6:8" s="41" customFormat="1" ht="16.5" customHeight="1">
      <c r="F640" s="789"/>
      <c r="H640" s="786"/>
    </row>
    <row r="641" spans="6:8" s="41" customFormat="1" ht="16.5" customHeight="1">
      <c r="F641" s="789"/>
      <c r="H641" s="786"/>
    </row>
    <row r="642" spans="6:8" s="41" customFormat="1" ht="16.5" customHeight="1">
      <c r="F642" s="789"/>
      <c r="H642" s="786"/>
    </row>
    <row r="643" spans="6:8" s="41" customFormat="1" ht="16.5" customHeight="1">
      <c r="F643" s="789"/>
      <c r="H643" s="786"/>
    </row>
    <row r="644" spans="6:8" s="41" customFormat="1" ht="16.5" customHeight="1">
      <c r="F644" s="789"/>
      <c r="H644" s="786"/>
    </row>
    <row r="645" spans="6:8" s="41" customFormat="1" ht="16.5" customHeight="1">
      <c r="F645" s="789"/>
      <c r="H645" s="786"/>
    </row>
    <row r="646" spans="6:8" s="41" customFormat="1" ht="16.5" customHeight="1">
      <c r="F646" s="789"/>
      <c r="H646" s="786"/>
    </row>
    <row r="647" spans="6:8" s="41" customFormat="1" ht="16.5" customHeight="1">
      <c r="F647" s="789"/>
      <c r="H647" s="786"/>
    </row>
    <row r="648" spans="6:8" s="41" customFormat="1" ht="16.5" customHeight="1">
      <c r="F648" s="789"/>
      <c r="H648" s="786"/>
    </row>
    <row r="649" spans="6:8" s="41" customFormat="1" ht="16.5" customHeight="1">
      <c r="F649" s="789"/>
      <c r="H649" s="786"/>
    </row>
    <row r="650" spans="6:8" s="41" customFormat="1" ht="16.5" customHeight="1">
      <c r="F650" s="789"/>
      <c r="H650" s="786"/>
    </row>
    <row r="651" spans="6:8" s="41" customFormat="1" ht="16.5" customHeight="1">
      <c r="F651" s="789"/>
      <c r="H651" s="786"/>
    </row>
    <row r="652" spans="6:8" s="41" customFormat="1" ht="16.5" customHeight="1">
      <c r="F652" s="789"/>
      <c r="H652" s="786"/>
    </row>
    <row r="653" spans="6:8" s="41" customFormat="1" ht="16.5" customHeight="1">
      <c r="F653" s="789"/>
      <c r="H653" s="786"/>
    </row>
    <row r="654" spans="6:8" s="41" customFormat="1" ht="16.5" customHeight="1">
      <c r="F654" s="789"/>
      <c r="H654" s="786"/>
    </row>
    <row r="655" spans="6:8" s="41" customFormat="1" ht="16.5" customHeight="1">
      <c r="F655" s="789"/>
      <c r="H655" s="786"/>
    </row>
    <row r="656" spans="6:8" s="41" customFormat="1" ht="16.5" customHeight="1">
      <c r="F656" s="789"/>
      <c r="H656" s="786"/>
    </row>
    <row r="657" spans="6:8" s="41" customFormat="1" ht="16.5" customHeight="1">
      <c r="F657" s="789"/>
      <c r="H657" s="786"/>
    </row>
    <row r="658" spans="6:8" s="41" customFormat="1" ht="16.5" customHeight="1">
      <c r="F658" s="789"/>
      <c r="H658" s="786"/>
    </row>
    <row r="659" spans="6:8" s="41" customFormat="1" ht="16.5" customHeight="1">
      <c r="F659" s="789"/>
      <c r="H659" s="786"/>
    </row>
    <row r="660" spans="6:8" s="41" customFormat="1" ht="16.5" customHeight="1">
      <c r="F660" s="789"/>
      <c r="H660" s="786"/>
    </row>
    <row r="661" spans="6:8" s="41" customFormat="1" ht="16.5" customHeight="1">
      <c r="F661" s="789"/>
      <c r="H661" s="786"/>
    </row>
    <row r="662" spans="6:8" s="41" customFormat="1" ht="16.5" customHeight="1">
      <c r="F662" s="789"/>
      <c r="H662" s="786"/>
    </row>
    <row r="663" spans="6:8" s="41" customFormat="1" ht="16.5" customHeight="1">
      <c r="F663" s="789"/>
      <c r="H663" s="786"/>
    </row>
    <row r="664" spans="6:8" s="41" customFormat="1" ht="16.5" customHeight="1">
      <c r="F664" s="789"/>
      <c r="H664" s="786"/>
    </row>
    <row r="665" spans="6:8" s="41" customFormat="1" ht="16.5" customHeight="1">
      <c r="F665" s="789"/>
      <c r="H665" s="786"/>
    </row>
    <row r="666" spans="6:8" s="41" customFormat="1" ht="16.5" customHeight="1">
      <c r="F666" s="789"/>
      <c r="H666" s="786"/>
    </row>
    <row r="667" spans="6:8" s="41" customFormat="1" ht="16.5" customHeight="1">
      <c r="F667" s="789"/>
      <c r="H667" s="786"/>
    </row>
    <row r="668" spans="6:8" s="41" customFormat="1" ht="16.5" customHeight="1">
      <c r="F668" s="789"/>
      <c r="H668" s="786"/>
    </row>
    <row r="669" spans="6:8" s="41" customFormat="1" ht="16.5" customHeight="1">
      <c r="F669" s="789"/>
      <c r="H669" s="786"/>
    </row>
    <row r="670" spans="6:8" s="41" customFormat="1" ht="16.5" customHeight="1">
      <c r="F670" s="789"/>
      <c r="H670" s="786"/>
    </row>
    <row r="671" spans="6:8" s="41" customFormat="1" ht="16.5" customHeight="1">
      <c r="F671" s="789"/>
      <c r="H671" s="786"/>
    </row>
    <row r="672" spans="6:8" s="41" customFormat="1" ht="16.5" customHeight="1">
      <c r="F672" s="789"/>
      <c r="H672" s="786"/>
    </row>
    <row r="673" spans="6:8" s="41" customFormat="1" ht="16.5" customHeight="1">
      <c r="F673" s="789"/>
      <c r="H673" s="786"/>
    </row>
    <row r="674" spans="6:8" s="41" customFormat="1" ht="16.5" customHeight="1">
      <c r="F674" s="789"/>
      <c r="H674" s="786"/>
    </row>
    <row r="675" spans="6:8" s="41" customFormat="1" ht="16.5" customHeight="1">
      <c r="F675" s="789"/>
      <c r="H675" s="786"/>
    </row>
    <row r="676" spans="6:8" s="41" customFormat="1" ht="16.5" customHeight="1">
      <c r="F676" s="789"/>
      <c r="H676" s="786"/>
    </row>
    <row r="677" spans="6:8" s="41" customFormat="1" ht="16.5" customHeight="1">
      <c r="F677" s="789"/>
      <c r="H677" s="786"/>
    </row>
    <row r="678" spans="6:8" s="41" customFormat="1" ht="16.5" customHeight="1">
      <c r="F678" s="789"/>
      <c r="H678" s="786"/>
    </row>
    <row r="679" spans="6:8" s="41" customFormat="1" ht="16.5" customHeight="1">
      <c r="F679" s="789"/>
      <c r="H679" s="786"/>
    </row>
    <row r="680" spans="6:8" s="41" customFormat="1" ht="16.5" customHeight="1">
      <c r="F680" s="789"/>
      <c r="H680" s="786"/>
    </row>
    <row r="681" spans="6:8" s="41" customFormat="1" ht="16.5" customHeight="1">
      <c r="F681" s="789"/>
      <c r="H681" s="786"/>
    </row>
    <row r="682" spans="6:8" s="41" customFormat="1" ht="16.5" customHeight="1">
      <c r="F682" s="789"/>
      <c r="H682" s="786"/>
    </row>
    <row r="683" spans="6:8" s="41" customFormat="1" ht="16.5" customHeight="1">
      <c r="F683" s="789"/>
      <c r="H683" s="786"/>
    </row>
    <row r="684" spans="6:8" s="41" customFormat="1" ht="16.5" customHeight="1">
      <c r="F684" s="789"/>
      <c r="H684" s="786"/>
    </row>
    <row r="685" spans="6:8" s="41" customFormat="1" ht="16.5" customHeight="1">
      <c r="F685" s="789"/>
      <c r="H685" s="786"/>
    </row>
    <row r="686" spans="6:8" s="41" customFormat="1" ht="16.5" customHeight="1">
      <c r="F686" s="789"/>
      <c r="H686" s="786"/>
    </row>
    <row r="687" spans="6:8" s="41" customFormat="1" ht="16.5" customHeight="1">
      <c r="F687" s="789"/>
      <c r="H687" s="786"/>
    </row>
    <row r="688" spans="6:8" s="41" customFormat="1" ht="16.5" customHeight="1">
      <c r="F688" s="789"/>
      <c r="H688" s="786"/>
    </row>
    <row r="689" spans="6:8" s="41" customFormat="1" ht="16.5" customHeight="1">
      <c r="F689" s="789"/>
      <c r="H689" s="786"/>
    </row>
    <row r="690" spans="6:8" s="41" customFormat="1" ht="16.5" customHeight="1">
      <c r="F690" s="789"/>
      <c r="H690" s="786"/>
    </row>
    <row r="691" spans="6:8" s="41" customFormat="1" ht="16.5" customHeight="1">
      <c r="F691" s="789"/>
      <c r="H691" s="786"/>
    </row>
    <row r="692" spans="6:8" s="41" customFormat="1" ht="16.5" customHeight="1">
      <c r="F692" s="789"/>
      <c r="H692" s="786"/>
    </row>
    <row r="693" spans="6:8" s="41" customFormat="1" ht="16.5" customHeight="1">
      <c r="F693" s="789"/>
      <c r="H693" s="786"/>
    </row>
    <row r="694" spans="6:8" s="41" customFormat="1" ht="16.5" customHeight="1">
      <c r="F694" s="789"/>
      <c r="H694" s="786"/>
    </row>
    <row r="695" spans="6:8" s="41" customFormat="1" ht="16.5" customHeight="1">
      <c r="F695" s="789"/>
      <c r="H695" s="786"/>
    </row>
    <row r="696" spans="6:8" s="41" customFormat="1" ht="16.5" customHeight="1">
      <c r="F696" s="789"/>
      <c r="H696" s="786"/>
    </row>
    <row r="697" spans="6:8" s="41" customFormat="1" ht="16.5" customHeight="1">
      <c r="F697" s="789"/>
      <c r="H697" s="786"/>
    </row>
    <row r="698" spans="6:8" s="41" customFormat="1" ht="16.5" customHeight="1">
      <c r="F698" s="789"/>
      <c r="H698" s="786"/>
    </row>
    <row r="699" spans="6:8" s="41" customFormat="1" ht="16.5" customHeight="1">
      <c r="F699" s="789"/>
      <c r="H699" s="786"/>
    </row>
    <row r="700" spans="6:8" s="41" customFormat="1" ht="16.5" customHeight="1">
      <c r="F700" s="789"/>
      <c r="H700" s="786"/>
    </row>
    <row r="701" spans="6:8" s="41" customFormat="1" ht="16.5" customHeight="1">
      <c r="F701" s="789"/>
      <c r="H701" s="786"/>
    </row>
    <row r="702" spans="6:8" s="41" customFormat="1" ht="16.5" customHeight="1">
      <c r="F702" s="789"/>
      <c r="H702" s="786"/>
    </row>
    <row r="703" spans="6:8" s="41" customFormat="1" ht="16.5" customHeight="1">
      <c r="F703" s="789"/>
      <c r="H703" s="786"/>
    </row>
    <row r="704" spans="6:8" s="41" customFormat="1" ht="16.5" customHeight="1">
      <c r="F704" s="789"/>
      <c r="H704" s="786"/>
    </row>
    <row r="705" spans="6:8" s="41" customFormat="1" ht="16.5" customHeight="1">
      <c r="F705" s="789"/>
      <c r="H705" s="786"/>
    </row>
    <row r="706" spans="6:8" s="41" customFormat="1" ht="16.5" customHeight="1">
      <c r="F706" s="789"/>
      <c r="H706" s="786"/>
    </row>
    <row r="707" spans="6:8" s="41" customFormat="1" ht="16.5" customHeight="1">
      <c r="F707" s="789"/>
      <c r="H707" s="786"/>
    </row>
    <row r="708" spans="6:8" s="41" customFormat="1" ht="16.5" customHeight="1">
      <c r="F708" s="789"/>
      <c r="H708" s="786"/>
    </row>
    <row r="709" spans="6:8" s="41" customFormat="1" ht="16.5" customHeight="1">
      <c r="F709" s="789"/>
      <c r="H709" s="786"/>
    </row>
    <row r="710" spans="6:8" s="41" customFormat="1" ht="16.5" customHeight="1">
      <c r="F710" s="789"/>
      <c r="H710" s="786"/>
    </row>
    <row r="711" spans="6:8" s="41" customFormat="1" ht="16.5" customHeight="1">
      <c r="F711" s="789"/>
      <c r="H711" s="786"/>
    </row>
    <row r="712" spans="6:8" s="41" customFormat="1" ht="16.5" customHeight="1">
      <c r="F712" s="789"/>
      <c r="H712" s="786"/>
    </row>
    <row r="713" spans="6:8" s="41" customFormat="1" ht="16.5" customHeight="1">
      <c r="F713" s="789"/>
      <c r="H713" s="786"/>
    </row>
    <row r="714" spans="6:8" s="41" customFormat="1" ht="16.5" customHeight="1">
      <c r="F714" s="789"/>
      <c r="H714" s="786"/>
    </row>
    <row r="715" spans="6:8" s="41" customFormat="1" ht="16.5" customHeight="1">
      <c r="F715" s="789"/>
      <c r="H715" s="786"/>
    </row>
    <row r="716" spans="6:8" s="41" customFormat="1" ht="16.5" customHeight="1">
      <c r="F716" s="789"/>
      <c r="H716" s="786"/>
    </row>
    <row r="717" spans="6:8" s="41" customFormat="1" ht="16.5" customHeight="1">
      <c r="F717" s="789"/>
      <c r="H717" s="786"/>
    </row>
    <row r="718" spans="6:8" s="41" customFormat="1" ht="16.5" customHeight="1">
      <c r="F718" s="789"/>
      <c r="H718" s="786"/>
    </row>
    <row r="719" spans="6:8" s="41" customFormat="1" ht="16.5" customHeight="1">
      <c r="F719" s="789"/>
      <c r="H719" s="786"/>
    </row>
    <row r="720" spans="6:8" s="41" customFormat="1" ht="16.5" customHeight="1">
      <c r="F720" s="789"/>
      <c r="H720" s="786"/>
    </row>
    <row r="721" spans="6:8" s="41" customFormat="1" ht="16.5" customHeight="1">
      <c r="F721" s="789"/>
      <c r="H721" s="786"/>
    </row>
    <row r="722" spans="6:8" s="41" customFormat="1" ht="16.5" customHeight="1">
      <c r="F722" s="789"/>
      <c r="H722" s="786"/>
    </row>
    <row r="723" spans="6:8" s="41" customFormat="1" ht="16.5" customHeight="1">
      <c r="F723" s="789"/>
      <c r="H723" s="786"/>
    </row>
    <row r="724" spans="6:8" s="41" customFormat="1" ht="16.5" customHeight="1">
      <c r="F724" s="789"/>
      <c r="H724" s="786"/>
    </row>
    <row r="725" spans="6:8" s="41" customFormat="1" ht="16.5" customHeight="1">
      <c r="F725" s="789"/>
      <c r="H725" s="786"/>
    </row>
    <row r="726" spans="6:8" s="41" customFormat="1" ht="16.5" customHeight="1">
      <c r="F726" s="789"/>
      <c r="H726" s="786"/>
    </row>
    <row r="727" spans="6:8" s="41" customFormat="1" ht="16.5" customHeight="1">
      <c r="F727" s="789"/>
      <c r="H727" s="786"/>
    </row>
    <row r="728" spans="6:8" s="41" customFormat="1" ht="16.5" customHeight="1">
      <c r="F728" s="789"/>
      <c r="H728" s="786"/>
    </row>
    <row r="729" spans="6:8" s="41" customFormat="1" ht="16.5" customHeight="1">
      <c r="F729" s="789"/>
      <c r="H729" s="786"/>
    </row>
    <row r="730" spans="6:8" s="41" customFormat="1" ht="16.5" customHeight="1">
      <c r="F730" s="789"/>
      <c r="H730" s="786"/>
    </row>
    <row r="731" spans="6:8" s="41" customFormat="1" ht="16.5" customHeight="1">
      <c r="F731" s="789"/>
      <c r="H731" s="786"/>
    </row>
    <row r="732" spans="6:8" s="41" customFormat="1" ht="16.5" customHeight="1">
      <c r="F732" s="789"/>
      <c r="H732" s="786"/>
    </row>
    <row r="733" spans="6:8" s="41" customFormat="1" ht="16.5" customHeight="1">
      <c r="F733" s="789"/>
      <c r="H733" s="786"/>
    </row>
    <row r="734" spans="6:8" s="41" customFormat="1" ht="16.5" customHeight="1">
      <c r="F734" s="789"/>
      <c r="H734" s="786"/>
    </row>
    <row r="735" spans="6:8" s="41" customFormat="1" ht="16.5" customHeight="1">
      <c r="F735" s="789"/>
      <c r="H735" s="786"/>
    </row>
    <row r="736" spans="6:8" s="41" customFormat="1" ht="16.5" customHeight="1">
      <c r="F736" s="789"/>
      <c r="H736" s="786"/>
    </row>
    <row r="737" spans="6:8" s="41" customFormat="1" ht="16.5" customHeight="1">
      <c r="F737" s="789"/>
      <c r="H737" s="786"/>
    </row>
    <row r="738" spans="6:8" s="41" customFormat="1" ht="16.5" customHeight="1">
      <c r="F738" s="789"/>
      <c r="H738" s="786"/>
    </row>
    <row r="739" spans="6:8" s="41" customFormat="1" ht="16.5" customHeight="1">
      <c r="F739" s="789"/>
      <c r="H739" s="786"/>
    </row>
    <row r="740" spans="6:8" s="41" customFormat="1" ht="16.5" customHeight="1">
      <c r="F740" s="789"/>
      <c r="H740" s="786"/>
    </row>
    <row r="741" spans="6:8" s="41" customFormat="1" ht="16.5" customHeight="1">
      <c r="F741" s="789"/>
      <c r="H741" s="786"/>
    </row>
    <row r="742" spans="6:8" s="41" customFormat="1" ht="16.5" customHeight="1">
      <c r="F742" s="789"/>
      <c r="H742" s="786"/>
    </row>
    <row r="743" spans="6:8" s="41" customFormat="1" ht="16.5" customHeight="1">
      <c r="F743" s="789"/>
      <c r="H743" s="786"/>
    </row>
    <row r="744" spans="6:8" s="41" customFormat="1" ht="16.5" customHeight="1">
      <c r="F744" s="789"/>
      <c r="H744" s="786"/>
    </row>
    <row r="745" spans="6:8" s="41" customFormat="1" ht="16.5" customHeight="1">
      <c r="F745" s="789"/>
      <c r="H745" s="786"/>
    </row>
    <row r="746" spans="6:8" s="41" customFormat="1" ht="16.5" customHeight="1">
      <c r="F746" s="789"/>
      <c r="H746" s="786"/>
    </row>
    <row r="747" spans="6:8" s="41" customFormat="1" ht="16.5" customHeight="1">
      <c r="F747" s="789"/>
      <c r="H747" s="786"/>
    </row>
    <row r="748" spans="6:8" s="41" customFormat="1" ht="16.5" customHeight="1">
      <c r="F748" s="789"/>
      <c r="H748" s="786"/>
    </row>
    <row r="749" spans="6:8" s="41" customFormat="1" ht="16.5" customHeight="1">
      <c r="F749" s="789"/>
      <c r="H749" s="786"/>
    </row>
    <row r="750" spans="6:8" s="41" customFormat="1" ht="16.5" customHeight="1">
      <c r="F750" s="789"/>
      <c r="H750" s="786"/>
    </row>
    <row r="751" spans="6:8" s="41" customFormat="1" ht="16.5" customHeight="1">
      <c r="F751" s="789"/>
      <c r="H751" s="786"/>
    </row>
    <row r="752" spans="6:8" s="41" customFormat="1" ht="16.5" customHeight="1">
      <c r="F752" s="789"/>
      <c r="H752" s="786"/>
    </row>
    <row r="753" spans="6:8" s="41" customFormat="1" ht="16.5" customHeight="1">
      <c r="F753" s="789"/>
      <c r="H753" s="786"/>
    </row>
    <row r="754" spans="6:8" s="41" customFormat="1" ht="16.5" customHeight="1">
      <c r="F754" s="789"/>
      <c r="H754" s="786"/>
    </row>
    <row r="755" spans="6:8" s="41" customFormat="1" ht="16.5" customHeight="1">
      <c r="F755" s="789"/>
      <c r="H755" s="786"/>
    </row>
    <row r="756" spans="6:8" s="41" customFormat="1" ht="16.5" customHeight="1">
      <c r="F756" s="789"/>
      <c r="H756" s="786"/>
    </row>
    <row r="757" spans="6:8" s="41" customFormat="1" ht="16.5" customHeight="1">
      <c r="F757" s="789"/>
      <c r="H757" s="786"/>
    </row>
    <row r="758" spans="6:8" s="41" customFormat="1" ht="16.5" customHeight="1">
      <c r="F758" s="789"/>
      <c r="H758" s="786"/>
    </row>
    <row r="759" spans="6:8" s="41" customFormat="1" ht="16.5" customHeight="1">
      <c r="F759" s="789"/>
      <c r="H759" s="786"/>
    </row>
    <row r="760" spans="6:8" s="41" customFormat="1" ht="16.5" customHeight="1">
      <c r="F760" s="789"/>
      <c r="H760" s="786"/>
    </row>
    <row r="761" spans="6:8" s="41" customFormat="1" ht="16.5" customHeight="1">
      <c r="F761" s="789"/>
      <c r="H761" s="786"/>
    </row>
    <row r="762" spans="6:8" s="41" customFormat="1" ht="16.5" customHeight="1">
      <c r="F762" s="789"/>
      <c r="H762" s="786"/>
    </row>
    <row r="763" spans="6:8" s="41" customFormat="1" ht="16.5" customHeight="1">
      <c r="F763" s="789"/>
      <c r="H763" s="786"/>
    </row>
    <row r="764" spans="6:8" s="41" customFormat="1" ht="16.5" customHeight="1">
      <c r="F764" s="789"/>
      <c r="H764" s="786"/>
    </row>
    <row r="765" spans="6:8" s="41" customFormat="1" ht="16.5" customHeight="1">
      <c r="F765" s="789"/>
      <c r="H765" s="786"/>
    </row>
    <row r="766" spans="6:8" s="41" customFormat="1" ht="16.5" customHeight="1">
      <c r="F766" s="789"/>
      <c r="H766" s="786"/>
    </row>
    <row r="767" spans="6:8" s="41" customFormat="1" ht="16.5" customHeight="1">
      <c r="F767" s="789"/>
      <c r="H767" s="786"/>
    </row>
    <row r="768" spans="6:8" s="41" customFormat="1" ht="16.5" customHeight="1">
      <c r="F768" s="789"/>
      <c r="H768" s="786"/>
    </row>
    <row r="769" spans="6:8" s="41" customFormat="1" ht="16.5" customHeight="1">
      <c r="F769" s="789"/>
      <c r="H769" s="786"/>
    </row>
    <row r="770" spans="6:8" s="41" customFormat="1" ht="16.5" customHeight="1">
      <c r="F770" s="789"/>
      <c r="H770" s="786"/>
    </row>
    <row r="771" spans="6:8" s="41" customFormat="1" ht="16.5" customHeight="1">
      <c r="F771" s="789"/>
      <c r="H771" s="786"/>
    </row>
    <row r="772" spans="6:8" s="41" customFormat="1" ht="16.5" customHeight="1">
      <c r="F772" s="789"/>
      <c r="H772" s="786"/>
    </row>
    <row r="773" spans="6:8" s="41" customFormat="1" ht="16.5" customHeight="1">
      <c r="F773" s="789"/>
      <c r="H773" s="786"/>
    </row>
    <row r="774" spans="6:8" s="41" customFormat="1" ht="16.5" customHeight="1">
      <c r="F774" s="789"/>
      <c r="H774" s="786"/>
    </row>
    <row r="775" spans="6:8" s="41" customFormat="1" ht="16.5" customHeight="1">
      <c r="F775" s="789"/>
      <c r="H775" s="786"/>
    </row>
    <row r="776" spans="6:8" s="41" customFormat="1" ht="16.5" customHeight="1">
      <c r="F776" s="789"/>
      <c r="H776" s="786"/>
    </row>
    <row r="777" spans="6:8" s="41" customFormat="1" ht="16.5" customHeight="1">
      <c r="F777" s="789"/>
      <c r="H777" s="786"/>
    </row>
    <row r="778" spans="6:8" s="41" customFormat="1" ht="16.5" customHeight="1">
      <c r="F778" s="789"/>
      <c r="H778" s="786"/>
    </row>
    <row r="779" spans="6:8" s="41" customFormat="1" ht="16.5" customHeight="1">
      <c r="F779" s="789"/>
      <c r="H779" s="786"/>
    </row>
    <row r="780" spans="6:8" s="41" customFormat="1" ht="16.5" customHeight="1">
      <c r="F780" s="789"/>
      <c r="H780" s="786"/>
    </row>
    <row r="781" spans="6:8" s="41" customFormat="1" ht="16.5" customHeight="1">
      <c r="F781" s="789"/>
      <c r="H781" s="786"/>
    </row>
    <row r="782" spans="6:8" s="41" customFormat="1" ht="16.5" customHeight="1">
      <c r="F782" s="789"/>
      <c r="H782" s="786"/>
    </row>
    <row r="783" spans="6:8" s="41" customFormat="1" ht="16.5" customHeight="1">
      <c r="F783" s="789"/>
      <c r="H783" s="786"/>
    </row>
    <row r="784" spans="6:8" s="41" customFormat="1" ht="16.5" customHeight="1">
      <c r="F784" s="789"/>
      <c r="H784" s="786"/>
    </row>
    <row r="785" spans="6:8" s="41" customFormat="1" ht="16.5" customHeight="1">
      <c r="F785" s="789"/>
      <c r="H785" s="786"/>
    </row>
    <row r="786" spans="6:8" s="41" customFormat="1" ht="16.5" customHeight="1">
      <c r="F786" s="789"/>
      <c r="H786" s="786"/>
    </row>
    <row r="787" spans="6:8" s="41" customFormat="1" ht="16.5" customHeight="1">
      <c r="F787" s="789"/>
      <c r="H787" s="786"/>
    </row>
    <row r="788" spans="6:8" s="41" customFormat="1" ht="16.5" customHeight="1">
      <c r="F788" s="789"/>
      <c r="H788" s="786"/>
    </row>
    <row r="789" spans="6:8" s="41" customFormat="1" ht="16.5" customHeight="1">
      <c r="F789" s="789"/>
      <c r="H789" s="786"/>
    </row>
    <row r="790" spans="6:8" s="41" customFormat="1" ht="16.5" customHeight="1">
      <c r="F790" s="789"/>
      <c r="H790" s="786"/>
    </row>
    <row r="791" spans="6:8" s="41" customFormat="1" ht="16.5" customHeight="1">
      <c r="F791" s="789"/>
      <c r="H791" s="786"/>
    </row>
    <row r="792" spans="6:8" s="41" customFormat="1" ht="16.5" customHeight="1">
      <c r="F792" s="789"/>
      <c r="H792" s="786"/>
    </row>
    <row r="793" spans="6:8" s="41" customFormat="1" ht="16.5" customHeight="1">
      <c r="F793" s="789"/>
      <c r="H793" s="786"/>
    </row>
    <row r="794" spans="6:8" s="41" customFormat="1" ht="16.5" customHeight="1">
      <c r="F794" s="789"/>
      <c r="H794" s="786"/>
    </row>
    <row r="795" spans="6:8" s="41" customFormat="1" ht="16.5" customHeight="1">
      <c r="F795" s="789"/>
      <c r="H795" s="786"/>
    </row>
    <row r="796" spans="6:8" s="41" customFormat="1" ht="16.5" customHeight="1">
      <c r="F796" s="789"/>
      <c r="H796" s="786"/>
    </row>
    <row r="797" spans="6:8" s="41" customFormat="1" ht="16.5" customHeight="1">
      <c r="F797" s="789"/>
      <c r="H797" s="786"/>
    </row>
    <row r="798" spans="6:8" s="41" customFormat="1" ht="16.5" customHeight="1">
      <c r="F798" s="789"/>
      <c r="H798" s="786"/>
    </row>
    <row r="799" spans="6:8" s="41" customFormat="1" ht="16.5" customHeight="1">
      <c r="F799" s="789"/>
      <c r="H799" s="786"/>
    </row>
    <row r="800" spans="6:8" s="41" customFormat="1" ht="16.5" customHeight="1">
      <c r="F800" s="789"/>
      <c r="H800" s="786"/>
    </row>
    <row r="801" spans="6:8" s="41" customFormat="1" ht="16.5" customHeight="1">
      <c r="F801" s="789"/>
      <c r="H801" s="786"/>
    </row>
    <row r="802" spans="6:8" s="41" customFormat="1" ht="16.5" customHeight="1">
      <c r="F802" s="789"/>
      <c r="H802" s="786"/>
    </row>
    <row r="803" spans="6:8" s="41" customFormat="1" ht="16.5" customHeight="1">
      <c r="F803" s="789"/>
      <c r="H803" s="786"/>
    </row>
    <row r="804" spans="6:8" s="41" customFormat="1" ht="16.5" customHeight="1">
      <c r="F804" s="789"/>
      <c r="H804" s="786"/>
    </row>
    <row r="805" spans="6:8" s="41" customFormat="1" ht="16.5" customHeight="1">
      <c r="F805" s="789"/>
      <c r="H805" s="786"/>
    </row>
    <row r="806" spans="6:8" s="41" customFormat="1" ht="16.5" customHeight="1">
      <c r="F806" s="789"/>
      <c r="H806" s="786"/>
    </row>
    <row r="807" spans="6:8" s="41" customFormat="1" ht="16.5" customHeight="1">
      <c r="F807" s="789"/>
      <c r="H807" s="786"/>
    </row>
    <row r="808" spans="6:8" s="41" customFormat="1" ht="16.5" customHeight="1">
      <c r="F808" s="789"/>
      <c r="H808" s="786"/>
    </row>
    <row r="809" spans="6:8" s="41" customFormat="1" ht="16.5" customHeight="1">
      <c r="F809" s="789"/>
      <c r="H809" s="786"/>
    </row>
    <row r="810" spans="6:8" s="41" customFormat="1" ht="16.5" customHeight="1">
      <c r="F810" s="789"/>
      <c r="H810" s="786"/>
    </row>
    <row r="811" spans="6:8" s="41" customFormat="1" ht="16.5" customHeight="1">
      <c r="F811" s="789"/>
      <c r="H811" s="786"/>
    </row>
    <row r="812" spans="6:8" s="41" customFormat="1" ht="16.5" customHeight="1">
      <c r="F812" s="789"/>
      <c r="H812" s="786"/>
    </row>
    <row r="813" spans="6:8" s="41" customFormat="1" ht="16.5" customHeight="1">
      <c r="F813" s="789"/>
      <c r="H813" s="786"/>
    </row>
    <row r="814" spans="6:8" s="41" customFormat="1" ht="16.5" customHeight="1">
      <c r="F814" s="789"/>
      <c r="H814" s="786"/>
    </row>
    <row r="815" spans="6:8" s="41" customFormat="1" ht="16.5" customHeight="1">
      <c r="F815" s="789"/>
      <c r="H815" s="786"/>
    </row>
    <row r="816" spans="6:8" s="41" customFormat="1" ht="16.5" customHeight="1">
      <c r="F816" s="789"/>
      <c r="H816" s="786"/>
    </row>
    <row r="817" spans="6:8" s="41" customFormat="1" ht="16.5" customHeight="1">
      <c r="F817" s="789"/>
      <c r="H817" s="786"/>
    </row>
    <row r="818" spans="6:8" s="41" customFormat="1" ht="16.5" customHeight="1">
      <c r="F818" s="789"/>
      <c r="H818" s="786"/>
    </row>
    <row r="819" spans="6:8" s="41" customFormat="1" ht="16.5" customHeight="1">
      <c r="F819" s="789"/>
      <c r="H819" s="786"/>
    </row>
    <row r="820" spans="6:8" s="41" customFormat="1" ht="16.5" customHeight="1">
      <c r="F820" s="789"/>
      <c r="H820" s="786"/>
    </row>
    <row r="821" spans="6:8" s="41" customFormat="1" ht="16.5" customHeight="1">
      <c r="F821" s="789"/>
      <c r="H821" s="786"/>
    </row>
    <row r="822" spans="6:8" s="41" customFormat="1" ht="16.5" customHeight="1">
      <c r="F822" s="789"/>
      <c r="H822" s="786"/>
    </row>
    <row r="823" spans="6:8" s="41" customFormat="1" ht="16.5" customHeight="1">
      <c r="F823" s="789"/>
      <c r="H823" s="786"/>
    </row>
    <row r="824" spans="6:8" s="41" customFormat="1" ht="16.5" customHeight="1">
      <c r="F824" s="789"/>
      <c r="H824" s="786"/>
    </row>
    <row r="825" spans="6:8" s="41" customFormat="1" ht="16.5" customHeight="1">
      <c r="F825" s="789"/>
      <c r="H825" s="786"/>
    </row>
    <row r="826" spans="6:8" s="41" customFormat="1" ht="16.5" customHeight="1">
      <c r="F826" s="789"/>
      <c r="H826" s="786"/>
    </row>
    <row r="827" spans="6:8" s="41" customFormat="1" ht="16.5" customHeight="1">
      <c r="F827" s="789"/>
      <c r="H827" s="786"/>
    </row>
    <row r="828" spans="6:8" s="41" customFormat="1" ht="16.5" customHeight="1">
      <c r="F828" s="789"/>
      <c r="H828" s="786"/>
    </row>
    <row r="829" spans="6:8" s="41" customFormat="1" ht="16.5" customHeight="1">
      <c r="F829" s="789"/>
      <c r="H829" s="786"/>
    </row>
    <row r="830" spans="6:8" s="41" customFormat="1" ht="16.5" customHeight="1">
      <c r="F830" s="789"/>
      <c r="H830" s="786"/>
    </row>
    <row r="831" spans="6:8" s="41" customFormat="1" ht="16.5" customHeight="1">
      <c r="F831" s="789"/>
      <c r="H831" s="786"/>
    </row>
    <row r="832" spans="6:8" s="41" customFormat="1" ht="16.5" customHeight="1">
      <c r="F832" s="789"/>
      <c r="H832" s="786"/>
    </row>
    <row r="833" spans="6:8" s="41" customFormat="1" ht="16.5" customHeight="1">
      <c r="F833" s="789"/>
      <c r="H833" s="786"/>
    </row>
    <row r="834" spans="6:8" s="41" customFormat="1" ht="16.5" customHeight="1">
      <c r="F834" s="789"/>
      <c r="H834" s="786"/>
    </row>
    <row r="835" spans="6:8" s="41" customFormat="1" ht="16.5" customHeight="1">
      <c r="F835" s="789"/>
      <c r="H835" s="786"/>
    </row>
    <row r="836" spans="6:8" s="41" customFormat="1" ht="16.5" customHeight="1">
      <c r="F836" s="789"/>
      <c r="H836" s="786"/>
    </row>
    <row r="837" spans="6:8" s="41" customFormat="1" ht="16.5" customHeight="1">
      <c r="F837" s="789"/>
      <c r="H837" s="786"/>
    </row>
    <row r="838" spans="6:8" s="41" customFormat="1" ht="16.5" customHeight="1">
      <c r="F838" s="789"/>
      <c r="H838" s="786"/>
    </row>
    <row r="839" spans="6:8" s="41" customFormat="1" ht="16.5" customHeight="1">
      <c r="F839" s="789"/>
      <c r="H839" s="786"/>
    </row>
    <row r="840" spans="6:8" s="41" customFormat="1" ht="16.5" customHeight="1">
      <c r="F840" s="789"/>
      <c r="H840" s="786"/>
    </row>
    <row r="841" spans="6:8" s="41" customFormat="1" ht="16.5" customHeight="1">
      <c r="F841" s="789"/>
      <c r="H841" s="786"/>
    </row>
    <row r="842" spans="6:8" s="41" customFormat="1" ht="16.5" customHeight="1">
      <c r="F842" s="789"/>
      <c r="H842" s="786"/>
    </row>
    <row r="843" spans="6:8" s="41" customFormat="1" ht="16.5" customHeight="1">
      <c r="F843" s="789"/>
      <c r="H843" s="786"/>
    </row>
    <row r="844" spans="6:8" s="41" customFormat="1" ht="16.5" customHeight="1">
      <c r="F844" s="789"/>
      <c r="H844" s="786"/>
    </row>
    <row r="845" spans="6:8" s="41" customFormat="1" ht="16.5" customHeight="1">
      <c r="F845" s="789"/>
      <c r="H845" s="786"/>
    </row>
    <row r="846" spans="6:8" s="41" customFormat="1" ht="16.5" customHeight="1">
      <c r="F846" s="789"/>
      <c r="H846" s="786"/>
    </row>
    <row r="847" spans="6:8" s="41" customFormat="1" ht="16.5" customHeight="1">
      <c r="F847" s="789"/>
      <c r="H847" s="786"/>
    </row>
    <row r="848" spans="6:8" s="41" customFormat="1" ht="16.5" customHeight="1">
      <c r="F848" s="789"/>
      <c r="H848" s="786"/>
    </row>
    <row r="849" spans="6:8" s="41" customFormat="1" ht="16.5" customHeight="1">
      <c r="F849" s="789"/>
      <c r="H849" s="786"/>
    </row>
    <row r="850" spans="6:8" s="41" customFormat="1" ht="16.5" customHeight="1">
      <c r="F850" s="789"/>
      <c r="H850" s="786"/>
    </row>
    <row r="851" spans="6:8" s="41" customFormat="1" ht="16.5" customHeight="1">
      <c r="F851" s="789"/>
      <c r="H851" s="786"/>
    </row>
    <row r="852" spans="6:8" s="41" customFormat="1" ht="16.5" customHeight="1">
      <c r="F852" s="789"/>
      <c r="H852" s="786"/>
    </row>
    <row r="853" spans="6:8" s="41" customFormat="1" ht="16.5" customHeight="1">
      <c r="F853" s="789"/>
      <c r="H853" s="786"/>
    </row>
    <row r="854" spans="6:8" s="41" customFormat="1" ht="16.5" customHeight="1">
      <c r="F854" s="789"/>
      <c r="H854" s="786"/>
    </row>
    <row r="855" spans="6:8" s="41" customFormat="1" ht="16.5" customHeight="1">
      <c r="F855" s="789"/>
      <c r="H855" s="786"/>
    </row>
    <row r="856" spans="6:8" s="41" customFormat="1" ht="16.5" customHeight="1">
      <c r="F856" s="789"/>
      <c r="H856" s="786"/>
    </row>
    <row r="857" spans="6:8" s="41" customFormat="1" ht="16.5" customHeight="1">
      <c r="F857" s="789"/>
      <c r="H857" s="786"/>
    </row>
    <row r="858" spans="6:8" s="41" customFormat="1" ht="16.5" customHeight="1">
      <c r="F858" s="789"/>
      <c r="H858" s="786"/>
    </row>
    <row r="859" spans="6:8" s="41" customFormat="1" ht="16.5" customHeight="1">
      <c r="F859" s="789"/>
      <c r="H859" s="786"/>
    </row>
    <row r="860" spans="6:8" s="41" customFormat="1" ht="16.5" customHeight="1">
      <c r="F860" s="789"/>
      <c r="H860" s="786"/>
    </row>
    <row r="861" spans="6:8" s="41" customFormat="1" ht="16.5" customHeight="1">
      <c r="F861" s="789"/>
      <c r="H861" s="786"/>
    </row>
    <row r="862" spans="6:8" s="41" customFormat="1" ht="16.5" customHeight="1">
      <c r="F862" s="789"/>
      <c r="H862" s="786"/>
    </row>
    <row r="863" spans="6:8" s="41" customFormat="1" ht="16.5" customHeight="1">
      <c r="F863" s="789"/>
      <c r="H863" s="786"/>
    </row>
    <row r="864" spans="6:8" s="41" customFormat="1" ht="16.5" customHeight="1">
      <c r="F864" s="789"/>
      <c r="H864" s="786"/>
    </row>
    <row r="865" spans="6:8" s="41" customFormat="1" ht="16.5" customHeight="1">
      <c r="F865" s="789"/>
      <c r="H865" s="786"/>
    </row>
    <row r="866" spans="6:8" s="41" customFormat="1" ht="16.5" customHeight="1">
      <c r="F866" s="789"/>
      <c r="H866" s="786"/>
    </row>
    <row r="867" spans="6:8" s="41" customFormat="1" ht="16.5" customHeight="1">
      <c r="F867" s="789"/>
      <c r="H867" s="786"/>
    </row>
    <row r="868" spans="6:8" s="41" customFormat="1" ht="16.5" customHeight="1">
      <c r="F868" s="789"/>
      <c r="H868" s="786"/>
    </row>
    <row r="869" spans="6:8" s="41" customFormat="1" ht="16.5" customHeight="1">
      <c r="F869" s="789"/>
      <c r="H869" s="786"/>
    </row>
    <row r="870" spans="6:8" s="41" customFormat="1" ht="16.5" customHeight="1">
      <c r="F870" s="789"/>
      <c r="H870" s="786"/>
    </row>
    <row r="871" spans="6:8" s="41" customFormat="1" ht="16.5" customHeight="1">
      <c r="F871" s="789"/>
      <c r="H871" s="786"/>
    </row>
    <row r="872" spans="6:8" s="41" customFormat="1" ht="16.5" customHeight="1">
      <c r="F872" s="789"/>
      <c r="H872" s="786"/>
    </row>
    <row r="873" spans="6:8" s="41" customFormat="1" ht="16.5" customHeight="1">
      <c r="F873" s="789"/>
      <c r="H873" s="786"/>
    </row>
    <row r="874" spans="6:8" s="41" customFormat="1" ht="16.5" customHeight="1">
      <c r="F874" s="789"/>
      <c r="H874" s="786"/>
    </row>
    <row r="875" spans="6:8" s="41" customFormat="1" ht="16.5" customHeight="1">
      <c r="F875" s="789"/>
      <c r="H875" s="786"/>
    </row>
    <row r="876" spans="6:8" s="41" customFormat="1" ht="16.5" customHeight="1">
      <c r="F876" s="789"/>
      <c r="H876" s="786"/>
    </row>
    <row r="877" spans="6:8" s="41" customFormat="1" ht="16.5" customHeight="1">
      <c r="F877" s="789"/>
      <c r="H877" s="786"/>
    </row>
    <row r="878" spans="6:8" s="41" customFormat="1" ht="16.5" customHeight="1">
      <c r="F878" s="789"/>
      <c r="H878" s="786"/>
    </row>
    <row r="879" spans="6:8" s="41" customFormat="1" ht="16.5" customHeight="1">
      <c r="F879" s="789"/>
      <c r="H879" s="786"/>
    </row>
    <row r="880" spans="6:8" s="41" customFormat="1" ht="16.5" customHeight="1">
      <c r="F880" s="789"/>
      <c r="H880" s="786"/>
    </row>
    <row r="881" spans="6:8" s="41" customFormat="1" ht="16.5" customHeight="1">
      <c r="F881" s="789"/>
      <c r="H881" s="786"/>
    </row>
    <row r="882" spans="6:8" s="41" customFormat="1" ht="16.5" customHeight="1">
      <c r="F882" s="789"/>
      <c r="H882" s="786"/>
    </row>
    <row r="883" spans="6:8" s="41" customFormat="1" ht="16.5" customHeight="1">
      <c r="F883" s="789"/>
      <c r="H883" s="786"/>
    </row>
    <row r="884" spans="6:8" s="41" customFormat="1" ht="16.5" customHeight="1">
      <c r="F884" s="789"/>
      <c r="H884" s="786"/>
    </row>
    <row r="885" spans="6:8" s="41" customFormat="1" ht="16.5" customHeight="1">
      <c r="F885" s="789"/>
      <c r="H885" s="786"/>
    </row>
    <row r="886" spans="6:8" s="41" customFormat="1" ht="16.5" customHeight="1">
      <c r="F886" s="789"/>
      <c r="H886" s="786"/>
    </row>
    <row r="887" spans="6:8" s="41" customFormat="1" ht="16.5" customHeight="1">
      <c r="F887" s="789"/>
      <c r="H887" s="786"/>
    </row>
    <row r="888" spans="6:8" s="41" customFormat="1" ht="16.5" customHeight="1">
      <c r="F888" s="789"/>
      <c r="H888" s="786"/>
    </row>
    <row r="889" spans="6:8" s="41" customFormat="1" ht="16.5" customHeight="1">
      <c r="F889" s="789"/>
      <c r="H889" s="786"/>
    </row>
    <row r="890" spans="6:8" s="41" customFormat="1" ht="16.5" customHeight="1">
      <c r="F890" s="789"/>
      <c r="H890" s="786"/>
    </row>
    <row r="891" spans="6:8" s="41" customFormat="1" ht="16.5" customHeight="1">
      <c r="F891" s="789"/>
      <c r="H891" s="786"/>
    </row>
    <row r="892" spans="6:8" s="41" customFormat="1" ht="16.5" customHeight="1">
      <c r="F892" s="789"/>
      <c r="H892" s="786"/>
    </row>
    <row r="893" spans="6:8" s="41" customFormat="1" ht="16.5" customHeight="1">
      <c r="F893" s="789"/>
      <c r="H893" s="786"/>
    </row>
    <row r="894" spans="6:8" s="41" customFormat="1" ht="16.5" customHeight="1">
      <c r="F894" s="789"/>
      <c r="H894" s="786"/>
    </row>
    <row r="895" spans="6:8" s="41" customFormat="1" ht="16.5" customHeight="1">
      <c r="F895" s="789"/>
      <c r="H895" s="786"/>
    </row>
    <row r="896" spans="6:8" s="41" customFormat="1" ht="16.5" customHeight="1">
      <c r="F896" s="789"/>
      <c r="H896" s="786"/>
    </row>
    <row r="897" spans="6:8" s="41" customFormat="1" ht="16.5" customHeight="1">
      <c r="F897" s="789"/>
      <c r="H897" s="786"/>
    </row>
    <row r="898" spans="6:8" s="41" customFormat="1" ht="16.5" customHeight="1">
      <c r="F898" s="789"/>
      <c r="H898" s="786"/>
    </row>
    <row r="899" spans="6:8" s="41" customFormat="1" ht="16.5" customHeight="1">
      <c r="F899" s="789"/>
      <c r="H899" s="786"/>
    </row>
    <row r="900" spans="6:8" s="41" customFormat="1" ht="16.5" customHeight="1">
      <c r="F900" s="789"/>
      <c r="H900" s="786"/>
    </row>
    <row r="901" spans="6:8" s="41" customFormat="1" ht="16.5" customHeight="1">
      <c r="F901" s="789"/>
      <c r="H901" s="786"/>
    </row>
    <row r="902" spans="6:8" s="41" customFormat="1" ht="16.5" customHeight="1">
      <c r="F902" s="789"/>
      <c r="H902" s="786"/>
    </row>
    <row r="903" spans="6:8" s="41" customFormat="1" ht="16.5" customHeight="1">
      <c r="F903" s="789"/>
      <c r="H903" s="786"/>
    </row>
    <row r="904" spans="6:8" s="41" customFormat="1" ht="16.5" customHeight="1">
      <c r="F904" s="789"/>
      <c r="H904" s="786"/>
    </row>
    <row r="905" spans="6:8" s="41" customFormat="1" ht="16.5" customHeight="1">
      <c r="F905" s="789"/>
      <c r="H905" s="786"/>
    </row>
    <row r="906" spans="6:8" s="41" customFormat="1" ht="16.5" customHeight="1">
      <c r="F906" s="789"/>
      <c r="H906" s="786"/>
    </row>
    <row r="907" spans="6:8" s="41" customFormat="1" ht="16.5" customHeight="1">
      <c r="F907" s="789"/>
      <c r="H907" s="786"/>
    </row>
    <row r="908" spans="6:8" s="41" customFormat="1" ht="16.5" customHeight="1">
      <c r="F908" s="789"/>
      <c r="H908" s="786"/>
    </row>
    <row r="909" spans="6:8" s="41" customFormat="1" ht="16.5" customHeight="1">
      <c r="F909" s="789"/>
      <c r="H909" s="786"/>
    </row>
    <row r="910" spans="6:8" s="41" customFormat="1" ht="16.5" customHeight="1">
      <c r="F910" s="789"/>
      <c r="H910" s="786"/>
    </row>
    <row r="911" spans="6:8" s="41" customFormat="1" ht="16.5" customHeight="1">
      <c r="F911" s="789"/>
      <c r="H911" s="786"/>
    </row>
    <row r="912" spans="6:8" s="41" customFormat="1" ht="16.5" customHeight="1">
      <c r="F912" s="789"/>
      <c r="H912" s="786"/>
    </row>
    <row r="913" spans="6:8" s="41" customFormat="1" ht="16.5" customHeight="1">
      <c r="F913" s="789"/>
      <c r="H913" s="786"/>
    </row>
    <row r="914" spans="6:8" s="41" customFormat="1" ht="16.5" customHeight="1">
      <c r="F914" s="789"/>
      <c r="H914" s="786"/>
    </row>
    <row r="915" spans="6:8" s="41" customFormat="1" ht="16.5" customHeight="1">
      <c r="F915" s="789"/>
      <c r="H915" s="786"/>
    </row>
    <row r="916" spans="6:8" s="41" customFormat="1" ht="16.5" customHeight="1">
      <c r="F916" s="789"/>
      <c r="H916" s="786"/>
    </row>
    <row r="917" spans="6:8" s="41" customFormat="1" ht="16.5" customHeight="1">
      <c r="F917" s="789"/>
      <c r="H917" s="786"/>
    </row>
    <row r="918" spans="6:8" s="41" customFormat="1" ht="16.5" customHeight="1">
      <c r="F918" s="789"/>
      <c r="H918" s="786"/>
    </row>
    <row r="919" spans="6:8" s="41" customFormat="1" ht="16.5" customHeight="1">
      <c r="F919" s="789"/>
      <c r="H919" s="786"/>
    </row>
    <row r="920" spans="6:8" s="41" customFormat="1" ht="16.5" customHeight="1">
      <c r="F920" s="789"/>
      <c r="H920" s="786"/>
    </row>
    <row r="921" spans="6:8" s="41" customFormat="1" ht="16.5" customHeight="1">
      <c r="F921" s="789"/>
      <c r="H921" s="786"/>
    </row>
    <row r="922" spans="6:8" s="41" customFormat="1" ht="16.5" customHeight="1">
      <c r="F922" s="789"/>
      <c r="H922" s="786"/>
    </row>
    <row r="923" spans="6:8" s="41" customFormat="1" ht="16.5" customHeight="1">
      <c r="F923" s="789"/>
      <c r="H923" s="786"/>
    </row>
    <row r="924" spans="6:8" s="41" customFormat="1" ht="16.5" customHeight="1">
      <c r="F924" s="789"/>
      <c r="H924" s="786"/>
    </row>
    <row r="925" spans="6:8" s="41" customFormat="1" ht="16.5" customHeight="1">
      <c r="F925" s="789"/>
      <c r="H925" s="786"/>
    </row>
    <row r="926" spans="6:8" s="41" customFormat="1" ht="16.5" customHeight="1">
      <c r="F926" s="789"/>
      <c r="H926" s="786"/>
    </row>
    <row r="927" spans="6:8" s="41" customFormat="1" ht="16.5" customHeight="1">
      <c r="F927" s="789"/>
      <c r="H927" s="786"/>
    </row>
    <row r="928" spans="6:8" s="41" customFormat="1" ht="16.5" customHeight="1">
      <c r="F928" s="789"/>
      <c r="H928" s="786"/>
    </row>
    <row r="929" spans="6:8" s="41" customFormat="1" ht="16.5" customHeight="1">
      <c r="F929" s="789"/>
      <c r="H929" s="786"/>
    </row>
    <row r="930" spans="6:8" s="41" customFormat="1" ht="16.5" customHeight="1">
      <c r="F930" s="789"/>
      <c r="H930" s="786"/>
    </row>
    <row r="931" spans="6:8" s="41" customFormat="1" ht="16.5" customHeight="1">
      <c r="F931" s="789"/>
      <c r="H931" s="786"/>
    </row>
    <row r="932" spans="6:8" s="41" customFormat="1" ht="16.5" customHeight="1">
      <c r="F932" s="789"/>
      <c r="H932" s="786"/>
    </row>
    <row r="933" spans="6:8" s="41" customFormat="1" ht="16.5" customHeight="1">
      <c r="F933" s="789"/>
      <c r="H933" s="786"/>
    </row>
    <row r="934" spans="6:8" s="41" customFormat="1" ht="16.5" customHeight="1">
      <c r="F934" s="789"/>
      <c r="H934" s="786"/>
    </row>
    <row r="935" spans="6:8" s="41" customFormat="1" ht="16.5" customHeight="1">
      <c r="F935" s="789"/>
      <c r="H935" s="786"/>
    </row>
    <row r="936" spans="6:8" s="41" customFormat="1" ht="16.5" customHeight="1">
      <c r="F936" s="789"/>
      <c r="H936" s="786"/>
    </row>
    <row r="937" spans="6:8" s="41" customFormat="1" ht="16.5" customHeight="1">
      <c r="F937" s="789"/>
      <c r="H937" s="786"/>
    </row>
    <row r="938" spans="6:8" s="41" customFormat="1" ht="16.5" customHeight="1">
      <c r="F938" s="789"/>
      <c r="H938" s="786"/>
    </row>
    <row r="939" spans="6:8" s="41" customFormat="1" ht="16.5" customHeight="1">
      <c r="F939" s="789"/>
      <c r="H939" s="786"/>
    </row>
    <row r="940" spans="6:8" s="41" customFormat="1" ht="16.5" customHeight="1">
      <c r="F940" s="789"/>
      <c r="H940" s="786"/>
    </row>
    <row r="941" spans="6:8" s="41" customFormat="1" ht="16.5" customHeight="1">
      <c r="F941" s="789"/>
      <c r="H941" s="786"/>
    </row>
    <row r="942" spans="6:8" s="41" customFormat="1" ht="16.5" customHeight="1">
      <c r="F942" s="789"/>
      <c r="H942" s="786"/>
    </row>
    <row r="943" spans="6:8" s="41" customFormat="1" ht="16.5" customHeight="1">
      <c r="F943" s="789"/>
      <c r="H943" s="786"/>
    </row>
    <row r="944" spans="6:8" s="41" customFormat="1" ht="16.5" customHeight="1">
      <c r="F944" s="789"/>
      <c r="H944" s="786"/>
    </row>
    <row r="945" spans="6:8" s="41" customFormat="1" ht="16.5" customHeight="1">
      <c r="F945" s="789"/>
      <c r="H945" s="786"/>
    </row>
    <row r="946" spans="6:8" s="41" customFormat="1" ht="16.5" customHeight="1">
      <c r="F946" s="789"/>
      <c r="H946" s="786"/>
    </row>
    <row r="947" spans="6:8" s="41" customFormat="1" ht="16.5" customHeight="1">
      <c r="F947" s="789"/>
      <c r="H947" s="786"/>
    </row>
    <row r="948" spans="6:8" s="41" customFormat="1" ht="16.5" customHeight="1">
      <c r="F948" s="789"/>
      <c r="H948" s="786"/>
    </row>
    <row r="949" spans="6:8" s="41" customFormat="1" ht="16.5" customHeight="1">
      <c r="F949" s="789"/>
      <c r="H949" s="786"/>
    </row>
    <row r="950" spans="6:8" s="41" customFormat="1" ht="16.5" customHeight="1">
      <c r="F950" s="789"/>
      <c r="H950" s="786"/>
    </row>
    <row r="951" spans="6:8" s="41" customFormat="1" ht="16.5" customHeight="1">
      <c r="F951" s="789"/>
      <c r="H951" s="786"/>
    </row>
    <row r="952" spans="6:8" s="41" customFormat="1" ht="16.5" customHeight="1">
      <c r="F952" s="789"/>
      <c r="H952" s="786"/>
    </row>
    <row r="953" spans="6:8" s="41" customFormat="1" ht="16.5" customHeight="1">
      <c r="F953" s="789"/>
      <c r="H953" s="786"/>
    </row>
    <row r="954" spans="6:8" s="41" customFormat="1" ht="16.5" customHeight="1">
      <c r="F954" s="789"/>
      <c r="H954" s="786"/>
    </row>
    <row r="955" spans="6:8" s="41" customFormat="1" ht="16.5" customHeight="1">
      <c r="F955" s="789"/>
      <c r="H955" s="786"/>
    </row>
    <row r="956" spans="6:8" s="41" customFormat="1" ht="16.5" customHeight="1">
      <c r="F956" s="789"/>
      <c r="H956" s="786"/>
    </row>
    <row r="957" spans="6:8" s="41" customFormat="1" ht="16.5" customHeight="1">
      <c r="F957" s="789"/>
      <c r="H957" s="786"/>
    </row>
    <row r="958" spans="6:8" s="41" customFormat="1" ht="16.5" customHeight="1">
      <c r="F958" s="789"/>
      <c r="H958" s="786"/>
    </row>
    <row r="959" spans="6:8" s="41" customFormat="1" ht="16.5" customHeight="1">
      <c r="F959" s="789"/>
      <c r="H959" s="786"/>
    </row>
    <row r="960" spans="6:8" s="41" customFormat="1" ht="16.5" customHeight="1">
      <c r="F960" s="789"/>
      <c r="H960" s="786"/>
    </row>
    <row r="961" spans="6:8" s="41" customFormat="1" ht="16.5" customHeight="1">
      <c r="F961" s="789"/>
      <c r="H961" s="786"/>
    </row>
    <row r="962" spans="6:8" s="41" customFormat="1" ht="16.5" customHeight="1">
      <c r="F962" s="789"/>
      <c r="H962" s="786"/>
    </row>
    <row r="963" spans="6:8" s="41" customFormat="1" ht="16.5" customHeight="1">
      <c r="F963" s="789"/>
      <c r="H963" s="786"/>
    </row>
    <row r="964" spans="6:8" s="41" customFormat="1" ht="16.5" customHeight="1">
      <c r="F964" s="789"/>
      <c r="H964" s="786"/>
    </row>
    <row r="965" spans="6:8" s="41" customFormat="1" ht="16.5" customHeight="1">
      <c r="F965" s="789"/>
      <c r="H965" s="786"/>
    </row>
    <row r="966" spans="6:8" s="41" customFormat="1" ht="16.5" customHeight="1">
      <c r="F966" s="789"/>
      <c r="H966" s="786"/>
    </row>
    <row r="967" spans="6:8" s="41" customFormat="1" ht="16.5" customHeight="1">
      <c r="F967" s="789"/>
      <c r="H967" s="786"/>
    </row>
    <row r="968" spans="6:8" s="41" customFormat="1" ht="16.5" customHeight="1">
      <c r="F968" s="789"/>
      <c r="H968" s="786"/>
    </row>
    <row r="969" spans="6:8" s="41" customFormat="1" ht="16.5" customHeight="1">
      <c r="F969" s="789"/>
      <c r="H969" s="786"/>
    </row>
    <row r="970" spans="6:8" s="41" customFormat="1" ht="16.5" customHeight="1">
      <c r="F970" s="789"/>
      <c r="H970" s="786"/>
    </row>
    <row r="971" spans="6:8" s="41" customFormat="1" ht="16.5" customHeight="1">
      <c r="F971" s="789"/>
      <c r="H971" s="786"/>
    </row>
    <row r="972" spans="6:8" s="41" customFormat="1" ht="16.5" customHeight="1">
      <c r="F972" s="789"/>
      <c r="H972" s="786"/>
    </row>
    <row r="973" spans="6:8" s="41" customFormat="1" ht="16.5" customHeight="1">
      <c r="F973" s="789"/>
      <c r="H973" s="786"/>
    </row>
    <row r="974" spans="6:8" s="41" customFormat="1" ht="16.5" customHeight="1">
      <c r="F974" s="789"/>
      <c r="H974" s="786"/>
    </row>
    <row r="975" spans="6:8" s="41" customFormat="1" ht="16.5" customHeight="1">
      <c r="F975" s="789"/>
      <c r="H975" s="786"/>
    </row>
    <row r="976" spans="6:8" s="41" customFormat="1" ht="16.5" customHeight="1">
      <c r="F976" s="789"/>
      <c r="H976" s="786"/>
    </row>
    <row r="977" spans="6:8" s="41" customFormat="1" ht="16.5" customHeight="1">
      <c r="F977" s="789"/>
      <c r="H977" s="786"/>
    </row>
    <row r="978" spans="6:8" s="41" customFormat="1" ht="16.5" customHeight="1">
      <c r="F978" s="789"/>
      <c r="H978" s="786"/>
    </row>
    <row r="979" spans="6:8" s="41" customFormat="1" ht="16.5" customHeight="1">
      <c r="F979" s="789"/>
      <c r="H979" s="786"/>
    </row>
    <row r="980" spans="6:8" s="41" customFormat="1" ht="16.5" customHeight="1">
      <c r="F980" s="789"/>
      <c r="H980" s="786"/>
    </row>
    <row r="981" spans="6:8" s="41" customFormat="1" ht="16.5" customHeight="1">
      <c r="F981" s="789"/>
      <c r="H981" s="786"/>
    </row>
    <row r="982" spans="6:8" s="41" customFormat="1" ht="16.5" customHeight="1">
      <c r="F982" s="789"/>
      <c r="H982" s="786"/>
    </row>
    <row r="983" spans="6:8" s="41" customFormat="1" ht="16.5" customHeight="1">
      <c r="F983" s="789"/>
      <c r="H983" s="786"/>
    </row>
    <row r="984" spans="6:8" s="41" customFormat="1" ht="16.5" customHeight="1">
      <c r="F984" s="789"/>
      <c r="H984" s="786"/>
    </row>
    <row r="985" spans="6:8" s="41" customFormat="1" ht="16.5" customHeight="1">
      <c r="F985" s="789"/>
      <c r="H985" s="786"/>
    </row>
    <row r="986" spans="6:8" s="41" customFormat="1" ht="16.5" customHeight="1">
      <c r="F986" s="789"/>
      <c r="H986" s="786"/>
    </row>
    <row r="987" spans="6:8" s="41" customFormat="1" ht="16.5" customHeight="1">
      <c r="F987" s="789"/>
      <c r="H987" s="786"/>
    </row>
    <row r="988" spans="6:8" s="41" customFormat="1" ht="16.5" customHeight="1">
      <c r="F988" s="789"/>
      <c r="H988" s="786"/>
    </row>
    <row r="989" spans="6:8" s="41" customFormat="1" ht="16.5" customHeight="1">
      <c r="F989" s="789"/>
      <c r="H989" s="786"/>
    </row>
    <row r="990" spans="6:8" s="41" customFormat="1" ht="16.5" customHeight="1">
      <c r="F990" s="789"/>
      <c r="H990" s="786"/>
    </row>
    <row r="991" spans="6:8" s="41" customFormat="1" ht="16.5" customHeight="1">
      <c r="F991" s="789"/>
      <c r="H991" s="786"/>
    </row>
    <row r="992" spans="6:8" s="41" customFormat="1" ht="16.5" customHeight="1">
      <c r="F992" s="789"/>
      <c r="H992" s="786"/>
    </row>
    <row r="993" spans="6:8" s="41" customFormat="1" ht="16.5" customHeight="1">
      <c r="F993" s="789"/>
      <c r="H993" s="786"/>
    </row>
    <row r="994" spans="6:8" s="41" customFormat="1" ht="16.5" customHeight="1">
      <c r="F994" s="789"/>
      <c r="H994" s="786"/>
    </row>
    <row r="995" spans="6:8" s="41" customFormat="1" ht="16.5" customHeight="1">
      <c r="F995" s="789"/>
      <c r="H995" s="786"/>
    </row>
    <row r="996" spans="6:8" s="41" customFormat="1" ht="16.5" customHeight="1">
      <c r="F996" s="789"/>
      <c r="H996" s="786"/>
    </row>
    <row r="997" spans="6:8" s="41" customFormat="1" ht="16.5" customHeight="1">
      <c r="F997" s="789"/>
      <c r="H997" s="786"/>
    </row>
    <row r="998" spans="6:8" s="41" customFormat="1" ht="16.5" customHeight="1">
      <c r="F998" s="789"/>
      <c r="H998" s="786"/>
    </row>
    <row r="999" spans="6:8" s="41" customFormat="1" ht="16.5" customHeight="1">
      <c r="F999" s="789"/>
      <c r="H999" s="786"/>
    </row>
    <row r="1000" spans="6:8" s="41" customFormat="1" ht="16.5" customHeight="1">
      <c r="F1000" s="789"/>
      <c r="H1000" s="786"/>
    </row>
    <row r="1001" spans="6:8" s="41" customFormat="1" ht="16.5" customHeight="1">
      <c r="F1001" s="789"/>
      <c r="H1001" s="786"/>
    </row>
    <row r="1002" spans="6:8" s="41" customFormat="1" ht="16.5" customHeight="1">
      <c r="F1002" s="789"/>
      <c r="H1002" s="786"/>
    </row>
    <row r="1003" spans="6:8" s="41" customFormat="1" ht="16.5" customHeight="1">
      <c r="F1003" s="789"/>
      <c r="H1003" s="786"/>
    </row>
    <row r="1004" spans="6:8" s="41" customFormat="1" ht="16.5" customHeight="1">
      <c r="F1004" s="789"/>
      <c r="H1004" s="786"/>
    </row>
    <row r="1005" spans="6:8" s="41" customFormat="1" ht="16.5" customHeight="1">
      <c r="F1005" s="789"/>
      <c r="H1005" s="786"/>
    </row>
    <row r="1006" spans="6:8" s="41" customFormat="1" ht="16.5" customHeight="1">
      <c r="F1006" s="789"/>
      <c r="H1006" s="786"/>
    </row>
    <row r="1007" spans="6:8" s="41" customFormat="1" ht="16.5" customHeight="1">
      <c r="F1007" s="789"/>
      <c r="H1007" s="786"/>
    </row>
    <row r="1008" spans="6:8" s="41" customFormat="1" ht="16.5" customHeight="1">
      <c r="F1008" s="789"/>
      <c r="H1008" s="786"/>
    </row>
    <row r="1009" spans="6:8" s="41" customFormat="1" ht="16.5" customHeight="1">
      <c r="F1009" s="789"/>
      <c r="H1009" s="786"/>
    </row>
    <row r="1010" spans="6:8" s="41" customFormat="1" ht="16.5" customHeight="1">
      <c r="F1010" s="789"/>
      <c r="H1010" s="786"/>
    </row>
    <row r="1011" spans="6:8" s="41" customFormat="1" ht="16.5" customHeight="1">
      <c r="F1011" s="789"/>
      <c r="H1011" s="786"/>
    </row>
    <row r="1012" spans="6:8" s="41" customFormat="1" ht="16.5" customHeight="1">
      <c r="F1012" s="789"/>
      <c r="H1012" s="786"/>
    </row>
    <row r="1013" spans="6:8" s="41" customFormat="1" ht="16.5" customHeight="1">
      <c r="F1013" s="789"/>
      <c r="H1013" s="786"/>
    </row>
    <row r="1014" spans="6:8" s="41" customFormat="1" ht="16.5" customHeight="1">
      <c r="F1014" s="789"/>
      <c r="H1014" s="786"/>
    </row>
    <row r="1015" spans="6:8" s="41" customFormat="1" ht="16.5" customHeight="1">
      <c r="F1015" s="789"/>
      <c r="H1015" s="786"/>
    </row>
    <row r="1016" spans="6:8" s="41" customFormat="1" ht="16.5" customHeight="1">
      <c r="F1016" s="789"/>
      <c r="H1016" s="786"/>
    </row>
    <row r="1017" spans="6:8" s="41" customFormat="1" ht="16.5" customHeight="1">
      <c r="F1017" s="789"/>
      <c r="H1017" s="786"/>
    </row>
    <row r="1018" spans="6:8" s="41" customFormat="1" ht="16.5" customHeight="1">
      <c r="F1018" s="789"/>
      <c r="H1018" s="786"/>
    </row>
    <row r="1019" spans="6:8" s="41" customFormat="1" ht="16.5" customHeight="1">
      <c r="F1019" s="789"/>
      <c r="H1019" s="786"/>
    </row>
    <row r="1020" spans="6:8" s="41" customFormat="1" ht="16.5" customHeight="1">
      <c r="F1020" s="789"/>
      <c r="H1020" s="786"/>
    </row>
    <row r="1021" spans="6:8" s="41" customFormat="1" ht="16.5" customHeight="1">
      <c r="F1021" s="789"/>
      <c r="H1021" s="786"/>
    </row>
    <row r="1022" spans="6:8" s="41" customFormat="1" ht="16.5" customHeight="1">
      <c r="F1022" s="789"/>
      <c r="H1022" s="786"/>
    </row>
    <row r="1023" spans="6:8" s="41" customFormat="1" ht="16.5" customHeight="1">
      <c r="F1023" s="789"/>
      <c r="H1023" s="786"/>
    </row>
    <row r="1024" spans="6:8" s="41" customFormat="1" ht="16.5" customHeight="1">
      <c r="F1024" s="789"/>
      <c r="H1024" s="786"/>
    </row>
    <row r="1025" spans="6:8" s="41" customFormat="1" ht="16.5" customHeight="1">
      <c r="F1025" s="789"/>
      <c r="H1025" s="786"/>
    </row>
    <row r="1026" spans="6:8" s="41" customFormat="1" ht="16.5" customHeight="1">
      <c r="F1026" s="789"/>
      <c r="H1026" s="786"/>
    </row>
    <row r="1027" spans="6:8" s="41" customFormat="1" ht="16.5" customHeight="1">
      <c r="F1027" s="789"/>
      <c r="H1027" s="786"/>
    </row>
    <row r="1028" spans="6:8" s="41" customFormat="1" ht="16.5" customHeight="1">
      <c r="F1028" s="789"/>
      <c r="H1028" s="786"/>
    </row>
    <row r="1029" spans="6:8" s="41" customFormat="1" ht="16.5" customHeight="1">
      <c r="F1029" s="789"/>
      <c r="H1029" s="786"/>
    </row>
    <row r="1030" spans="6:8" s="41" customFormat="1" ht="16.5" customHeight="1">
      <c r="F1030" s="789"/>
      <c r="H1030" s="786"/>
    </row>
    <row r="1031" spans="6:8" s="41" customFormat="1" ht="16.5" customHeight="1">
      <c r="F1031" s="789"/>
      <c r="H1031" s="786"/>
    </row>
    <row r="1032" spans="6:8" s="41" customFormat="1" ht="16.5" customHeight="1">
      <c r="F1032" s="789"/>
      <c r="H1032" s="786"/>
    </row>
    <row r="1033" spans="6:8" s="41" customFormat="1" ht="16.5" customHeight="1">
      <c r="F1033" s="789"/>
      <c r="H1033" s="786"/>
    </row>
    <row r="1034" spans="6:8" s="41" customFormat="1" ht="16.5" customHeight="1">
      <c r="F1034" s="789"/>
      <c r="H1034" s="786"/>
    </row>
    <row r="1035" spans="6:8" s="41" customFormat="1" ht="16.5" customHeight="1">
      <c r="F1035" s="789"/>
      <c r="H1035" s="786"/>
    </row>
    <row r="1036" spans="6:8" s="41" customFormat="1" ht="16.5" customHeight="1">
      <c r="F1036" s="789"/>
      <c r="H1036" s="786"/>
    </row>
    <row r="1037" spans="6:8" s="41" customFormat="1" ht="16.5" customHeight="1">
      <c r="F1037" s="789"/>
      <c r="H1037" s="786"/>
    </row>
    <row r="1038" spans="6:8" s="41" customFormat="1" ht="16.5" customHeight="1">
      <c r="F1038" s="789"/>
      <c r="H1038" s="786"/>
    </row>
    <row r="1039" spans="6:8" s="41" customFormat="1" ht="16.5" customHeight="1">
      <c r="F1039" s="789"/>
      <c r="H1039" s="786"/>
    </row>
    <row r="1040" spans="6:8" s="41" customFormat="1" ht="16.5" customHeight="1">
      <c r="F1040" s="789"/>
      <c r="H1040" s="786"/>
    </row>
    <row r="1041" spans="6:8" s="41" customFormat="1" ht="16.5" customHeight="1">
      <c r="F1041" s="789"/>
      <c r="H1041" s="786"/>
    </row>
    <row r="1042" spans="6:8" s="41" customFormat="1" ht="16.5" customHeight="1">
      <c r="F1042" s="789"/>
      <c r="H1042" s="786"/>
    </row>
    <row r="1043" spans="6:8" s="41" customFormat="1" ht="16.5" customHeight="1">
      <c r="F1043" s="789"/>
      <c r="H1043" s="786"/>
    </row>
    <row r="1044" spans="6:8" s="41" customFormat="1" ht="16.5" customHeight="1">
      <c r="F1044" s="789"/>
      <c r="H1044" s="786"/>
    </row>
    <row r="1045" spans="6:8" s="41" customFormat="1" ht="16.5" customHeight="1">
      <c r="F1045" s="789"/>
      <c r="H1045" s="786"/>
    </row>
    <row r="1046" spans="6:8" s="41" customFormat="1" ht="16.5" customHeight="1">
      <c r="F1046" s="789"/>
      <c r="H1046" s="786"/>
    </row>
    <row r="1047" spans="6:8" s="41" customFormat="1" ht="16.5" customHeight="1">
      <c r="F1047" s="789"/>
      <c r="H1047" s="786"/>
    </row>
    <row r="1048" spans="6:8" s="41" customFormat="1" ht="16.5" customHeight="1">
      <c r="F1048" s="789"/>
      <c r="H1048" s="786"/>
    </row>
    <row r="1049" spans="6:8" s="41" customFormat="1" ht="16.5" customHeight="1">
      <c r="F1049" s="789"/>
      <c r="H1049" s="786"/>
    </row>
    <row r="1050" spans="6:8" s="41" customFormat="1" ht="16.5" customHeight="1">
      <c r="F1050" s="789"/>
      <c r="H1050" s="786"/>
    </row>
    <row r="1051" spans="6:8" s="41" customFormat="1" ht="16.5" customHeight="1">
      <c r="F1051" s="789"/>
      <c r="H1051" s="786"/>
    </row>
    <row r="1052" spans="6:8" s="41" customFormat="1" ht="16.5" customHeight="1">
      <c r="F1052" s="789"/>
      <c r="H1052" s="786"/>
    </row>
    <row r="1053" spans="6:8" s="41" customFormat="1" ht="16.5" customHeight="1">
      <c r="F1053" s="789"/>
      <c r="H1053" s="786"/>
    </row>
    <row r="1054" spans="6:8" s="41" customFormat="1" ht="16.5" customHeight="1">
      <c r="F1054" s="789"/>
      <c r="H1054" s="786"/>
    </row>
    <row r="1055" spans="6:8" s="41" customFormat="1" ht="16.5" customHeight="1">
      <c r="F1055" s="789"/>
      <c r="H1055" s="786"/>
    </row>
    <row r="1056" spans="6:8" s="41" customFormat="1" ht="16.5" customHeight="1">
      <c r="F1056" s="789"/>
      <c r="H1056" s="786"/>
    </row>
    <row r="1057" spans="6:8" s="41" customFormat="1" ht="16.5" customHeight="1">
      <c r="F1057" s="789"/>
      <c r="H1057" s="786"/>
    </row>
    <row r="1058" spans="6:8" s="41" customFormat="1" ht="16.5" customHeight="1">
      <c r="F1058" s="789"/>
      <c r="H1058" s="786"/>
    </row>
    <row r="1059" spans="6:8" s="41" customFormat="1" ht="16.5" customHeight="1">
      <c r="F1059" s="789"/>
      <c r="H1059" s="786"/>
    </row>
    <row r="1060" spans="6:8" s="41" customFormat="1" ht="16.5" customHeight="1">
      <c r="F1060" s="789"/>
      <c r="H1060" s="786"/>
    </row>
    <row r="1061" spans="6:8" s="41" customFormat="1" ht="16.5" customHeight="1">
      <c r="F1061" s="789"/>
      <c r="H1061" s="786"/>
    </row>
    <row r="1062" spans="6:8" s="41" customFormat="1" ht="16.5" customHeight="1">
      <c r="F1062" s="789"/>
      <c r="H1062" s="786"/>
    </row>
    <row r="1063" spans="6:8" s="41" customFormat="1" ht="16.5" customHeight="1">
      <c r="F1063" s="789"/>
      <c r="H1063" s="786"/>
    </row>
    <row r="1064" spans="6:8" s="41" customFormat="1" ht="16.5" customHeight="1">
      <c r="F1064" s="789"/>
      <c r="H1064" s="786"/>
    </row>
    <row r="1065" spans="6:8" s="41" customFormat="1" ht="16.5" customHeight="1">
      <c r="F1065" s="789"/>
      <c r="H1065" s="786"/>
    </row>
    <row r="1066" spans="6:8" s="41" customFormat="1" ht="16.5" customHeight="1">
      <c r="F1066" s="789"/>
      <c r="H1066" s="786"/>
    </row>
    <row r="1067" spans="6:8" s="41" customFormat="1" ht="16.5" customHeight="1">
      <c r="F1067" s="789"/>
      <c r="H1067" s="786"/>
    </row>
    <row r="1068" spans="6:8" s="41" customFormat="1" ht="16.5" customHeight="1">
      <c r="F1068" s="789"/>
      <c r="H1068" s="786"/>
    </row>
    <row r="1069" spans="6:8" s="41" customFormat="1" ht="16.5" customHeight="1">
      <c r="F1069" s="789"/>
      <c r="H1069" s="786"/>
    </row>
    <row r="1070" spans="6:8" s="41" customFormat="1" ht="16.5" customHeight="1">
      <c r="F1070" s="789"/>
      <c r="H1070" s="786"/>
    </row>
    <row r="1071" spans="6:8" s="41" customFormat="1" ht="16.5" customHeight="1">
      <c r="F1071" s="789"/>
      <c r="H1071" s="786"/>
    </row>
    <row r="1072" spans="6:8" s="41" customFormat="1" ht="16.5" customHeight="1">
      <c r="F1072" s="789"/>
      <c r="H1072" s="786"/>
    </row>
    <row r="1073" spans="6:8" s="41" customFormat="1" ht="16.5" customHeight="1">
      <c r="F1073" s="789"/>
      <c r="H1073" s="786"/>
    </row>
    <row r="1074" spans="6:8" s="41" customFormat="1" ht="16.5" customHeight="1">
      <c r="F1074" s="789"/>
      <c r="H1074" s="786"/>
    </row>
    <row r="1075" spans="6:8" s="41" customFormat="1" ht="16.5" customHeight="1">
      <c r="F1075" s="789"/>
      <c r="H1075" s="786"/>
    </row>
    <row r="1076" spans="6:8" s="41" customFormat="1" ht="16.5" customHeight="1">
      <c r="F1076" s="789"/>
      <c r="H1076" s="786"/>
    </row>
    <row r="1077" spans="6:8" s="41" customFormat="1" ht="16.5" customHeight="1">
      <c r="F1077" s="789"/>
      <c r="H1077" s="786"/>
    </row>
    <row r="1078" spans="6:8" s="41" customFormat="1" ht="16.5" customHeight="1">
      <c r="F1078" s="789"/>
      <c r="H1078" s="786"/>
    </row>
    <row r="1079" spans="6:8" s="41" customFormat="1" ht="16.5" customHeight="1">
      <c r="F1079" s="789"/>
      <c r="H1079" s="786"/>
    </row>
    <row r="1080" spans="6:8" s="41" customFormat="1" ht="16.5" customHeight="1">
      <c r="F1080" s="789"/>
      <c r="H1080" s="786"/>
    </row>
    <row r="1081" spans="6:8" s="41" customFormat="1" ht="16.5" customHeight="1">
      <c r="F1081" s="789"/>
      <c r="H1081" s="786"/>
    </row>
    <row r="1082" spans="6:8" s="41" customFormat="1" ht="16.5" customHeight="1">
      <c r="F1082" s="789"/>
      <c r="H1082" s="786"/>
    </row>
    <row r="1083" spans="6:8" s="41" customFormat="1" ht="16.5" customHeight="1">
      <c r="F1083" s="789"/>
      <c r="H1083" s="786"/>
    </row>
    <row r="1084" spans="6:8" s="41" customFormat="1" ht="16.5" customHeight="1">
      <c r="F1084" s="789"/>
      <c r="H1084" s="786"/>
    </row>
    <row r="1085" spans="6:8" s="41" customFormat="1" ht="16.5" customHeight="1">
      <c r="F1085" s="789"/>
      <c r="H1085" s="786"/>
    </row>
    <row r="1086" spans="6:8" s="41" customFormat="1" ht="16.5" customHeight="1">
      <c r="F1086" s="789"/>
      <c r="H1086" s="786"/>
    </row>
    <row r="1087" spans="6:8" s="41" customFormat="1" ht="16.5" customHeight="1">
      <c r="F1087" s="789"/>
      <c r="H1087" s="786"/>
    </row>
    <row r="1088" spans="6:8" s="41" customFormat="1" ht="16.5" customHeight="1">
      <c r="F1088" s="789"/>
      <c r="H1088" s="786"/>
    </row>
    <row r="1089" spans="6:8" s="41" customFormat="1" ht="16.5" customHeight="1">
      <c r="F1089" s="789"/>
      <c r="H1089" s="786"/>
    </row>
    <row r="1090" spans="6:8" s="41" customFormat="1" ht="16.5" customHeight="1">
      <c r="F1090" s="789"/>
      <c r="H1090" s="786"/>
    </row>
    <row r="1091" spans="6:8" s="41" customFormat="1" ht="16.5" customHeight="1">
      <c r="F1091" s="789"/>
      <c r="H1091" s="786"/>
    </row>
    <row r="1092" spans="6:8" s="41" customFormat="1" ht="16.5" customHeight="1">
      <c r="F1092" s="789"/>
      <c r="H1092" s="786"/>
    </row>
    <row r="1093" spans="6:8" s="41" customFormat="1" ht="16.5" customHeight="1">
      <c r="F1093" s="789"/>
      <c r="H1093" s="786"/>
    </row>
    <row r="1094" spans="6:8" s="41" customFormat="1" ht="16.5" customHeight="1">
      <c r="F1094" s="789"/>
      <c r="H1094" s="786"/>
    </row>
    <row r="1095" spans="6:8" s="41" customFormat="1" ht="16.5" customHeight="1">
      <c r="F1095" s="789"/>
      <c r="H1095" s="786"/>
    </row>
    <row r="1096" spans="6:8" s="41" customFormat="1" ht="16.5" customHeight="1">
      <c r="F1096" s="789"/>
      <c r="H1096" s="786"/>
    </row>
    <row r="1097" spans="6:8" s="41" customFormat="1" ht="16.5" customHeight="1">
      <c r="F1097" s="789"/>
      <c r="H1097" s="786"/>
    </row>
    <row r="1098" spans="6:8" s="41" customFormat="1" ht="16.5" customHeight="1">
      <c r="F1098" s="789"/>
      <c r="H1098" s="786"/>
    </row>
    <row r="1099" spans="6:8" s="41" customFormat="1" ht="16.5" customHeight="1">
      <c r="F1099" s="789"/>
      <c r="H1099" s="786"/>
    </row>
    <row r="1100" spans="6:8" s="41" customFormat="1" ht="16.5" customHeight="1">
      <c r="F1100" s="789"/>
      <c r="H1100" s="786"/>
    </row>
    <row r="1101" spans="6:8" s="41" customFormat="1" ht="16.5" customHeight="1">
      <c r="F1101" s="789"/>
      <c r="H1101" s="786"/>
    </row>
    <row r="1102" spans="6:8" s="41" customFormat="1" ht="16.5" customHeight="1">
      <c r="F1102" s="789"/>
      <c r="H1102" s="786"/>
    </row>
    <row r="1103" spans="6:8" s="41" customFormat="1" ht="16.5" customHeight="1">
      <c r="F1103" s="789"/>
      <c r="H1103" s="786"/>
    </row>
    <row r="1104" spans="6:8" s="41" customFormat="1" ht="16.5" customHeight="1">
      <c r="F1104" s="789"/>
      <c r="H1104" s="786"/>
    </row>
    <row r="1105" spans="6:8" s="41" customFormat="1" ht="16.5" customHeight="1">
      <c r="F1105" s="789"/>
      <c r="H1105" s="786"/>
    </row>
    <row r="1106" spans="6:8" s="41" customFormat="1" ht="16.5" customHeight="1">
      <c r="F1106" s="789"/>
      <c r="H1106" s="786"/>
    </row>
    <row r="1107" spans="6:8" s="41" customFormat="1" ht="16.5" customHeight="1">
      <c r="F1107" s="789"/>
      <c r="H1107" s="786"/>
    </row>
    <row r="1108" spans="6:8" s="41" customFormat="1" ht="16.5" customHeight="1">
      <c r="F1108" s="789"/>
      <c r="H1108" s="786"/>
    </row>
    <row r="1109" spans="6:8" s="41" customFormat="1" ht="16.5" customHeight="1">
      <c r="F1109" s="789"/>
      <c r="H1109" s="786"/>
    </row>
    <row r="1110" spans="6:8" s="41" customFormat="1" ht="16.5" customHeight="1">
      <c r="F1110" s="789"/>
      <c r="H1110" s="786"/>
    </row>
    <row r="1111" spans="6:8" s="41" customFormat="1" ht="16.5" customHeight="1">
      <c r="F1111" s="789"/>
      <c r="H1111" s="786"/>
    </row>
    <row r="1112" spans="6:8" s="41" customFormat="1" ht="16.5" customHeight="1">
      <c r="F1112" s="789"/>
      <c r="H1112" s="786"/>
    </row>
    <row r="1113" spans="6:8" s="41" customFormat="1" ht="16.5" customHeight="1">
      <c r="F1113" s="789"/>
      <c r="H1113" s="786"/>
    </row>
    <row r="1114" spans="6:8" s="41" customFormat="1" ht="16.5" customHeight="1">
      <c r="F1114" s="789"/>
      <c r="H1114" s="786"/>
    </row>
    <row r="1115" spans="6:8" s="41" customFormat="1" ht="16.5" customHeight="1">
      <c r="F1115" s="789"/>
      <c r="H1115" s="786"/>
    </row>
    <row r="1116" spans="6:8" s="41" customFormat="1" ht="16.5" customHeight="1">
      <c r="F1116" s="789"/>
      <c r="H1116" s="786"/>
    </row>
    <row r="1117" spans="6:8" s="41" customFormat="1" ht="16.5" customHeight="1">
      <c r="F1117" s="789"/>
      <c r="H1117" s="786"/>
    </row>
    <row r="1118" spans="6:8" s="41" customFormat="1" ht="16.5" customHeight="1">
      <c r="F1118" s="789"/>
      <c r="H1118" s="786"/>
    </row>
    <row r="1119" spans="6:8" s="41" customFormat="1" ht="16.5" customHeight="1">
      <c r="F1119" s="789"/>
      <c r="H1119" s="786"/>
    </row>
    <row r="1120" spans="6:8" s="41" customFormat="1" ht="16.5" customHeight="1">
      <c r="F1120" s="789"/>
      <c r="H1120" s="786"/>
    </row>
    <row r="1121" spans="6:8" s="41" customFormat="1" ht="16.5" customHeight="1">
      <c r="F1121" s="789"/>
      <c r="H1121" s="786"/>
    </row>
    <row r="1122" spans="6:8" s="41" customFormat="1" ht="16.5" customHeight="1">
      <c r="F1122" s="789"/>
      <c r="H1122" s="786"/>
    </row>
    <row r="1123" spans="6:8" s="41" customFormat="1" ht="16.5" customHeight="1">
      <c r="F1123" s="789"/>
      <c r="H1123" s="786"/>
    </row>
    <row r="1124" spans="6:8" s="41" customFormat="1" ht="16.5" customHeight="1">
      <c r="F1124" s="789"/>
      <c r="H1124" s="786"/>
    </row>
    <row r="1125" spans="6:8" s="41" customFormat="1" ht="16.5" customHeight="1">
      <c r="F1125" s="789"/>
      <c r="H1125" s="786"/>
    </row>
    <row r="1126" spans="6:8" s="41" customFormat="1" ht="16.5" customHeight="1">
      <c r="F1126" s="789"/>
      <c r="H1126" s="786"/>
    </row>
    <row r="1127" spans="6:8" s="41" customFormat="1" ht="16.5" customHeight="1">
      <c r="F1127" s="789"/>
      <c r="H1127" s="786"/>
    </row>
    <row r="1128" spans="6:8" s="41" customFormat="1" ht="16.5" customHeight="1">
      <c r="F1128" s="789"/>
      <c r="H1128" s="786"/>
    </row>
    <row r="1129" spans="6:8" s="41" customFormat="1" ht="16.5" customHeight="1">
      <c r="F1129" s="789"/>
      <c r="H1129" s="786"/>
    </row>
    <row r="1130" spans="6:8" s="41" customFormat="1" ht="16.5" customHeight="1">
      <c r="F1130" s="789"/>
      <c r="H1130" s="786"/>
    </row>
    <row r="1131" spans="6:8" s="41" customFormat="1" ht="16.5" customHeight="1">
      <c r="F1131" s="789"/>
      <c r="H1131" s="786"/>
    </row>
    <row r="1132" spans="6:8" s="41" customFormat="1" ht="16.5" customHeight="1">
      <c r="F1132" s="789"/>
      <c r="H1132" s="786"/>
    </row>
    <row r="1133" spans="6:8" s="41" customFormat="1" ht="16.5" customHeight="1">
      <c r="F1133" s="789"/>
      <c r="H1133" s="786"/>
    </row>
    <row r="1134" spans="6:8" s="41" customFormat="1" ht="16.5" customHeight="1">
      <c r="F1134" s="789"/>
      <c r="H1134" s="786"/>
    </row>
    <row r="1135" spans="6:8" s="41" customFormat="1" ht="16.5" customHeight="1">
      <c r="F1135" s="789"/>
      <c r="H1135" s="786"/>
    </row>
    <row r="1136" spans="6:8" s="41" customFormat="1" ht="16.5" customHeight="1">
      <c r="F1136" s="789"/>
      <c r="H1136" s="786"/>
    </row>
    <row r="1137" spans="6:8" s="41" customFormat="1" ht="16.5" customHeight="1">
      <c r="F1137" s="789"/>
      <c r="H1137" s="786"/>
    </row>
    <row r="1138" spans="6:8" s="41" customFormat="1" ht="16.5" customHeight="1">
      <c r="F1138" s="789"/>
      <c r="H1138" s="786"/>
    </row>
    <row r="1139" spans="6:8" s="41" customFormat="1" ht="16.5" customHeight="1">
      <c r="F1139" s="789"/>
      <c r="H1139" s="786"/>
    </row>
    <row r="1140" spans="6:8" s="41" customFormat="1" ht="16.5" customHeight="1">
      <c r="F1140" s="789"/>
      <c r="H1140" s="786"/>
    </row>
    <row r="1141" spans="6:8" s="41" customFormat="1" ht="16.5" customHeight="1">
      <c r="F1141" s="789"/>
      <c r="H1141" s="786"/>
    </row>
    <row r="1142" spans="6:8" s="41" customFormat="1" ht="16.5" customHeight="1">
      <c r="F1142" s="789"/>
      <c r="H1142" s="786"/>
    </row>
    <row r="1143" spans="6:8" s="41" customFormat="1" ht="16.5" customHeight="1">
      <c r="F1143" s="789"/>
      <c r="H1143" s="786"/>
    </row>
    <row r="1144" spans="6:8" s="41" customFormat="1" ht="16.5" customHeight="1">
      <c r="F1144" s="789"/>
      <c r="H1144" s="786"/>
    </row>
    <row r="1145" spans="6:8" s="41" customFormat="1" ht="16.5" customHeight="1">
      <c r="F1145" s="789"/>
      <c r="H1145" s="786"/>
    </row>
    <row r="1146" spans="6:8" s="41" customFormat="1" ht="16.5" customHeight="1">
      <c r="F1146" s="789"/>
      <c r="H1146" s="786"/>
    </row>
    <row r="1147" spans="6:8" s="41" customFormat="1" ht="16.5" customHeight="1">
      <c r="F1147" s="789"/>
      <c r="H1147" s="786"/>
    </row>
    <row r="1148" spans="6:8" s="41" customFormat="1" ht="16.5" customHeight="1">
      <c r="F1148" s="789"/>
      <c r="H1148" s="786"/>
    </row>
    <row r="1149" spans="6:8" s="41" customFormat="1" ht="16.5" customHeight="1">
      <c r="F1149" s="789"/>
      <c r="H1149" s="786"/>
    </row>
    <row r="1150" spans="6:8" s="41" customFormat="1" ht="16.5" customHeight="1">
      <c r="F1150" s="789"/>
      <c r="H1150" s="786"/>
    </row>
    <row r="1151" spans="6:8" s="41" customFormat="1" ht="16.5" customHeight="1">
      <c r="F1151" s="789"/>
      <c r="H1151" s="786"/>
    </row>
    <row r="1152" spans="6:8" s="41" customFormat="1" ht="16.5" customHeight="1">
      <c r="F1152" s="789"/>
      <c r="H1152" s="786"/>
    </row>
    <row r="1153" spans="6:8" s="41" customFormat="1" ht="16.5" customHeight="1">
      <c r="F1153" s="789"/>
      <c r="H1153" s="786"/>
    </row>
    <row r="1154" spans="6:8" s="41" customFormat="1" ht="16.5" customHeight="1">
      <c r="F1154" s="789"/>
      <c r="H1154" s="786"/>
    </row>
    <row r="1155" spans="6:8" s="41" customFormat="1" ht="16.5" customHeight="1">
      <c r="F1155" s="789"/>
      <c r="H1155" s="786"/>
    </row>
    <row r="1156" spans="6:8" s="41" customFormat="1" ht="16.5" customHeight="1">
      <c r="F1156" s="789"/>
      <c r="H1156" s="786"/>
    </row>
    <row r="1157" spans="6:8" s="41" customFormat="1" ht="16.5" customHeight="1">
      <c r="F1157" s="789"/>
      <c r="H1157" s="786"/>
    </row>
    <row r="1158" spans="6:8" s="41" customFormat="1" ht="16.5" customHeight="1">
      <c r="F1158" s="789"/>
      <c r="H1158" s="786"/>
    </row>
    <row r="1159" spans="6:8" s="41" customFormat="1" ht="16.5" customHeight="1">
      <c r="F1159" s="789"/>
      <c r="H1159" s="786"/>
    </row>
    <row r="1160" spans="6:8" s="41" customFormat="1" ht="16.5" customHeight="1">
      <c r="F1160" s="789"/>
      <c r="H1160" s="786"/>
    </row>
    <row r="1161" spans="6:8" s="41" customFormat="1" ht="16.5" customHeight="1">
      <c r="F1161" s="789"/>
      <c r="H1161" s="786"/>
    </row>
    <row r="1162" spans="6:8" s="41" customFormat="1" ht="16.5" customHeight="1">
      <c r="F1162" s="789"/>
      <c r="H1162" s="786"/>
    </row>
    <row r="1163" spans="6:8" s="41" customFormat="1" ht="16.5" customHeight="1">
      <c r="F1163" s="789"/>
      <c r="H1163" s="786"/>
    </row>
    <row r="1164" spans="6:8" s="41" customFormat="1" ht="16.5" customHeight="1">
      <c r="F1164" s="789"/>
      <c r="H1164" s="786"/>
    </row>
    <row r="1165" spans="6:8" s="41" customFormat="1" ht="16.5" customHeight="1">
      <c r="F1165" s="789"/>
      <c r="H1165" s="786"/>
    </row>
    <row r="1166" spans="6:8" s="41" customFormat="1" ht="16.5" customHeight="1">
      <c r="F1166" s="789"/>
      <c r="H1166" s="786"/>
    </row>
    <row r="1167" spans="6:8" s="41" customFormat="1" ht="16.5" customHeight="1">
      <c r="F1167" s="789"/>
      <c r="H1167" s="786"/>
    </row>
    <row r="1168" spans="6:8" s="41" customFormat="1" ht="16.5" customHeight="1">
      <c r="F1168" s="789"/>
      <c r="H1168" s="786"/>
    </row>
    <row r="1169" spans="6:8" s="41" customFormat="1" ht="16.5" customHeight="1">
      <c r="F1169" s="789"/>
      <c r="H1169" s="786"/>
    </row>
    <row r="1170" spans="6:8" s="41" customFormat="1" ht="16.5" customHeight="1">
      <c r="F1170" s="789"/>
      <c r="H1170" s="786"/>
    </row>
    <row r="1171" spans="6:8" s="41" customFormat="1" ht="16.5" customHeight="1">
      <c r="F1171" s="789"/>
      <c r="H1171" s="786"/>
    </row>
    <row r="1172" spans="6:8" s="41" customFormat="1" ht="16.5" customHeight="1">
      <c r="F1172" s="789"/>
      <c r="H1172" s="786"/>
    </row>
    <row r="1173" spans="6:8" s="41" customFormat="1" ht="16.5" customHeight="1">
      <c r="F1173" s="789"/>
      <c r="H1173" s="786"/>
    </row>
    <row r="1174" spans="6:8" s="41" customFormat="1" ht="16.5" customHeight="1">
      <c r="F1174" s="789"/>
      <c r="H1174" s="786"/>
    </row>
    <row r="1175" spans="6:8" s="41" customFormat="1" ht="16.5" customHeight="1">
      <c r="F1175" s="789"/>
      <c r="H1175" s="786"/>
    </row>
    <row r="1176" spans="6:8" s="41" customFormat="1" ht="16.5" customHeight="1">
      <c r="F1176" s="789"/>
      <c r="H1176" s="786"/>
    </row>
    <row r="1177" spans="6:8" s="41" customFormat="1" ht="16.5" customHeight="1">
      <c r="F1177" s="789"/>
      <c r="H1177" s="786"/>
    </row>
    <row r="1178" spans="6:8" s="41" customFormat="1" ht="16.5" customHeight="1">
      <c r="F1178" s="789"/>
      <c r="H1178" s="786"/>
    </row>
    <row r="1179" spans="6:8" s="41" customFormat="1" ht="16.5" customHeight="1">
      <c r="F1179" s="789"/>
      <c r="H1179" s="786"/>
    </row>
    <row r="1180" spans="6:8" s="41" customFormat="1" ht="16.5" customHeight="1">
      <c r="F1180" s="789"/>
      <c r="H1180" s="786"/>
    </row>
    <row r="1181" spans="6:8" s="41" customFormat="1" ht="16.5" customHeight="1">
      <c r="F1181" s="789"/>
      <c r="H1181" s="786"/>
    </row>
    <row r="1182" spans="6:8" s="41" customFormat="1" ht="16.5" customHeight="1">
      <c r="F1182" s="789"/>
      <c r="H1182" s="786"/>
    </row>
    <row r="1183" spans="6:8" s="41" customFormat="1" ht="16.5" customHeight="1">
      <c r="F1183" s="789"/>
      <c r="H1183" s="786"/>
    </row>
    <row r="1184" spans="6:8" s="41" customFormat="1" ht="16.5" customHeight="1">
      <c r="F1184" s="789"/>
      <c r="H1184" s="786"/>
    </row>
    <row r="1185" spans="6:8" s="41" customFormat="1" ht="16.5" customHeight="1">
      <c r="F1185" s="789"/>
      <c r="H1185" s="786"/>
    </row>
    <row r="1186" spans="6:8" s="41" customFormat="1" ht="16.5" customHeight="1">
      <c r="F1186" s="789"/>
      <c r="H1186" s="786"/>
    </row>
    <row r="1187" spans="6:8" s="41" customFormat="1" ht="16.5" customHeight="1">
      <c r="F1187" s="789"/>
      <c r="H1187" s="786"/>
    </row>
    <row r="1188" spans="6:8" s="41" customFormat="1" ht="16.5" customHeight="1">
      <c r="F1188" s="789"/>
      <c r="H1188" s="786"/>
    </row>
    <row r="1189" spans="6:8" s="41" customFormat="1" ht="16.5" customHeight="1">
      <c r="F1189" s="789"/>
      <c r="H1189" s="786"/>
    </row>
    <row r="1190" spans="6:8" s="41" customFormat="1" ht="16.5" customHeight="1">
      <c r="F1190" s="789"/>
      <c r="H1190" s="786"/>
    </row>
    <row r="1191" spans="6:8" s="41" customFormat="1" ht="16.5" customHeight="1">
      <c r="F1191" s="789"/>
      <c r="H1191" s="786"/>
    </row>
    <row r="1192" spans="6:8" s="41" customFormat="1" ht="16.5" customHeight="1">
      <c r="F1192" s="789"/>
      <c r="H1192" s="786"/>
    </row>
    <row r="1193" spans="6:8" s="41" customFormat="1" ht="16.5" customHeight="1">
      <c r="F1193" s="789"/>
      <c r="H1193" s="786"/>
    </row>
    <row r="1194" spans="6:8" s="41" customFormat="1" ht="16.5" customHeight="1">
      <c r="F1194" s="789"/>
      <c r="H1194" s="786"/>
    </row>
    <row r="1195" spans="6:8" s="41" customFormat="1" ht="16.5" customHeight="1">
      <c r="F1195" s="789"/>
      <c r="H1195" s="786"/>
    </row>
    <row r="1196" spans="6:8" s="41" customFormat="1" ht="16.5" customHeight="1">
      <c r="F1196" s="789"/>
      <c r="H1196" s="786"/>
    </row>
    <row r="1197" spans="6:8" s="41" customFormat="1" ht="16.5" customHeight="1">
      <c r="F1197" s="789"/>
      <c r="H1197" s="786"/>
    </row>
    <row r="1198" spans="6:8" s="41" customFormat="1" ht="16.5" customHeight="1">
      <c r="F1198" s="789"/>
      <c r="H1198" s="786"/>
    </row>
    <row r="1199" spans="6:8" s="41" customFormat="1" ht="16.5" customHeight="1">
      <c r="F1199" s="789"/>
      <c r="H1199" s="786"/>
    </row>
    <row r="1200" spans="6:8" s="41" customFormat="1" ht="16.5" customHeight="1">
      <c r="F1200" s="789"/>
      <c r="H1200" s="786"/>
    </row>
    <row r="1201" spans="6:8" s="41" customFormat="1" ht="16.5" customHeight="1">
      <c r="F1201" s="789"/>
      <c r="H1201" s="786"/>
    </row>
    <row r="1202" spans="6:8" s="41" customFormat="1" ht="16.5" customHeight="1">
      <c r="F1202" s="789"/>
      <c r="H1202" s="786"/>
    </row>
    <row r="1203" spans="6:8" s="41" customFormat="1" ht="16.5" customHeight="1">
      <c r="F1203" s="789"/>
      <c r="H1203" s="786"/>
    </row>
    <row r="1204" spans="6:8" s="41" customFormat="1" ht="16.5" customHeight="1">
      <c r="F1204" s="789"/>
      <c r="H1204" s="786"/>
    </row>
    <row r="1205" spans="6:8" s="41" customFormat="1" ht="16.5" customHeight="1">
      <c r="F1205" s="789"/>
      <c r="H1205" s="786"/>
    </row>
    <row r="1206" spans="6:8" s="41" customFormat="1" ht="16.5" customHeight="1">
      <c r="F1206" s="789"/>
      <c r="H1206" s="786"/>
    </row>
    <row r="1207" spans="6:8" s="41" customFormat="1" ht="16.5" customHeight="1">
      <c r="F1207" s="789"/>
      <c r="H1207" s="786"/>
    </row>
    <row r="1208" spans="6:8" s="41" customFormat="1" ht="16.5" customHeight="1">
      <c r="F1208" s="789"/>
      <c r="H1208" s="786"/>
    </row>
    <row r="1209" spans="6:8" s="41" customFormat="1" ht="16.5" customHeight="1">
      <c r="F1209" s="789"/>
      <c r="H1209" s="786"/>
    </row>
    <row r="1210" spans="6:8" s="41" customFormat="1" ht="16.5" customHeight="1">
      <c r="F1210" s="789"/>
      <c r="H1210" s="786"/>
    </row>
    <row r="1211" spans="6:8" s="41" customFormat="1" ht="16.5" customHeight="1">
      <c r="F1211" s="789"/>
      <c r="H1211" s="786"/>
    </row>
    <row r="1212" spans="6:8" s="41" customFormat="1" ht="16.5" customHeight="1">
      <c r="F1212" s="789"/>
      <c r="H1212" s="786"/>
    </row>
    <row r="1213" spans="6:8" s="41" customFormat="1" ht="16.5" customHeight="1">
      <c r="F1213" s="789"/>
      <c r="H1213" s="786"/>
    </row>
    <row r="1214" spans="6:8" s="41" customFormat="1" ht="16.5" customHeight="1">
      <c r="F1214" s="789"/>
      <c r="H1214" s="786"/>
    </row>
    <row r="1215" spans="6:8" s="41" customFormat="1" ht="16.5" customHeight="1">
      <c r="F1215" s="789"/>
      <c r="H1215" s="786"/>
    </row>
    <row r="1216" spans="6:8" s="41" customFormat="1" ht="16.5" customHeight="1">
      <c r="F1216" s="789"/>
      <c r="H1216" s="786"/>
    </row>
    <row r="1217" spans="6:8" s="41" customFormat="1" ht="16.5" customHeight="1">
      <c r="F1217" s="789"/>
      <c r="H1217" s="786"/>
    </row>
    <row r="1218" spans="6:8" s="41" customFormat="1" ht="16.5" customHeight="1">
      <c r="F1218" s="789"/>
      <c r="H1218" s="786"/>
    </row>
    <row r="1219" spans="6:8" s="41" customFormat="1" ht="16.5" customHeight="1">
      <c r="F1219" s="789"/>
      <c r="H1219" s="786"/>
    </row>
    <row r="1220" spans="6:8" s="41" customFormat="1" ht="16.5" customHeight="1">
      <c r="F1220" s="789"/>
      <c r="H1220" s="786"/>
    </row>
    <row r="1221" spans="6:8" s="41" customFormat="1" ht="16.5" customHeight="1">
      <c r="F1221" s="789"/>
      <c r="H1221" s="786"/>
    </row>
    <row r="1222" spans="6:8" s="41" customFormat="1" ht="16.5" customHeight="1">
      <c r="F1222" s="789"/>
      <c r="H1222" s="786"/>
    </row>
    <row r="1223" spans="6:8" s="41" customFormat="1" ht="16.5" customHeight="1">
      <c r="F1223" s="789"/>
      <c r="H1223" s="786"/>
    </row>
    <row r="1224" spans="6:8" s="41" customFormat="1" ht="16.5" customHeight="1">
      <c r="F1224" s="789"/>
      <c r="H1224" s="786"/>
    </row>
    <row r="1225" spans="6:8" s="41" customFormat="1" ht="16.5" customHeight="1">
      <c r="F1225" s="789"/>
      <c r="H1225" s="786"/>
    </row>
    <row r="1226" spans="6:8" s="41" customFormat="1" ht="16.5" customHeight="1">
      <c r="F1226" s="789"/>
      <c r="H1226" s="786"/>
    </row>
    <row r="1227" spans="6:8" s="41" customFormat="1" ht="16.5" customHeight="1">
      <c r="F1227" s="789"/>
      <c r="H1227" s="786"/>
    </row>
    <row r="1228" spans="6:8" s="41" customFormat="1" ht="16.5" customHeight="1">
      <c r="F1228" s="789"/>
      <c r="H1228" s="786"/>
    </row>
    <row r="1229" spans="6:8" s="41" customFormat="1" ht="16.5" customHeight="1">
      <c r="F1229" s="789"/>
      <c r="H1229" s="786"/>
    </row>
    <row r="1230" spans="6:8" s="41" customFormat="1" ht="16.5" customHeight="1">
      <c r="F1230" s="789"/>
      <c r="H1230" s="786"/>
    </row>
    <row r="1231" spans="6:8" s="41" customFormat="1" ht="16.5" customHeight="1">
      <c r="F1231" s="789"/>
      <c r="H1231" s="786"/>
    </row>
    <row r="1232" spans="6:8" s="41" customFormat="1" ht="16.5" customHeight="1">
      <c r="F1232" s="789"/>
      <c r="H1232" s="786"/>
    </row>
    <row r="1233" spans="6:8" s="41" customFormat="1" ht="16.5" customHeight="1">
      <c r="F1233" s="789"/>
      <c r="H1233" s="786"/>
    </row>
    <row r="1234" spans="6:8" s="41" customFormat="1" ht="16.5" customHeight="1">
      <c r="F1234" s="789"/>
      <c r="H1234" s="786"/>
    </row>
    <row r="1235" spans="6:8" s="41" customFormat="1" ht="16.5" customHeight="1">
      <c r="F1235" s="789"/>
      <c r="H1235" s="786"/>
    </row>
    <row r="1236" spans="6:8" s="41" customFormat="1" ht="16.5" customHeight="1">
      <c r="F1236" s="789"/>
      <c r="H1236" s="786"/>
    </row>
    <row r="1237" spans="6:8" s="41" customFormat="1" ht="16.5" customHeight="1">
      <c r="F1237" s="789"/>
      <c r="H1237" s="786"/>
    </row>
    <row r="1238" spans="6:8" s="41" customFormat="1" ht="16.5" customHeight="1">
      <c r="F1238" s="789"/>
      <c r="H1238" s="786"/>
    </row>
    <row r="1239" spans="6:8" s="41" customFormat="1" ht="16.5" customHeight="1">
      <c r="F1239" s="789"/>
      <c r="H1239" s="786"/>
    </row>
    <row r="1240" spans="6:8" s="41" customFormat="1" ht="16.5" customHeight="1">
      <c r="F1240" s="789"/>
      <c r="H1240" s="786"/>
    </row>
    <row r="1241" spans="6:8" s="41" customFormat="1" ht="16.5" customHeight="1">
      <c r="F1241" s="789"/>
      <c r="H1241" s="786"/>
    </row>
    <row r="1242" spans="6:8" s="41" customFormat="1" ht="16.5" customHeight="1">
      <c r="F1242" s="789"/>
      <c r="H1242" s="786"/>
    </row>
    <row r="1243" spans="6:8" s="41" customFormat="1" ht="16.5" customHeight="1">
      <c r="F1243" s="789"/>
      <c r="H1243" s="786"/>
    </row>
    <row r="1244" spans="6:8" s="41" customFormat="1" ht="16.5" customHeight="1">
      <c r="F1244" s="789"/>
      <c r="H1244" s="786"/>
    </row>
    <row r="1245" spans="6:8" s="41" customFormat="1" ht="16.5" customHeight="1">
      <c r="F1245" s="789"/>
      <c r="H1245" s="786"/>
    </row>
    <row r="1246" spans="6:8" s="41" customFormat="1" ht="16.5" customHeight="1">
      <c r="F1246" s="789"/>
      <c r="H1246" s="786"/>
    </row>
    <row r="1247" spans="6:8" s="41" customFormat="1" ht="16.5" customHeight="1">
      <c r="F1247" s="789"/>
      <c r="H1247" s="786"/>
    </row>
    <row r="1248" spans="6:8" s="41" customFormat="1" ht="16.5" customHeight="1">
      <c r="F1248" s="789"/>
      <c r="H1248" s="786"/>
    </row>
    <row r="1249" spans="6:8" s="41" customFormat="1" ht="16.5" customHeight="1">
      <c r="F1249" s="789"/>
      <c r="H1249" s="786"/>
    </row>
    <row r="1250" spans="6:8" s="41" customFormat="1" ht="16.5" customHeight="1">
      <c r="F1250" s="789"/>
      <c r="H1250" s="786"/>
    </row>
    <row r="1251" spans="6:8" s="41" customFormat="1" ht="16.5" customHeight="1">
      <c r="F1251" s="789"/>
      <c r="H1251" s="786"/>
    </row>
    <row r="1252" spans="6:8" s="41" customFormat="1" ht="16.5" customHeight="1">
      <c r="F1252" s="789"/>
      <c r="H1252" s="786"/>
    </row>
    <row r="1253" spans="6:8" s="41" customFormat="1" ht="16.5" customHeight="1">
      <c r="F1253" s="789"/>
      <c r="H1253" s="786"/>
    </row>
    <row r="1254" spans="6:8" s="41" customFormat="1" ht="16.5" customHeight="1">
      <c r="F1254" s="789"/>
      <c r="H1254" s="786"/>
    </row>
    <row r="1255" spans="6:8" s="41" customFormat="1" ht="16.5" customHeight="1">
      <c r="F1255" s="789"/>
      <c r="H1255" s="786"/>
    </row>
    <row r="1256" spans="6:8" s="41" customFormat="1" ht="16.5" customHeight="1">
      <c r="F1256" s="789"/>
      <c r="H1256" s="786"/>
    </row>
    <row r="1257" spans="6:8" s="41" customFormat="1" ht="16.5" customHeight="1">
      <c r="F1257" s="789"/>
      <c r="H1257" s="786"/>
    </row>
    <row r="1258" spans="6:8" s="41" customFormat="1" ht="16.5" customHeight="1">
      <c r="F1258" s="789"/>
      <c r="H1258" s="786"/>
    </row>
    <row r="1259" spans="6:8" s="41" customFormat="1" ht="16.5" customHeight="1">
      <c r="F1259" s="789"/>
      <c r="H1259" s="786"/>
    </row>
    <row r="1260" spans="6:8" s="41" customFormat="1" ht="16.5" customHeight="1">
      <c r="F1260" s="789"/>
      <c r="H1260" s="786"/>
    </row>
    <row r="1261" spans="6:8" s="41" customFormat="1" ht="16.5" customHeight="1">
      <c r="F1261" s="789"/>
      <c r="H1261" s="786"/>
    </row>
    <row r="1262" spans="6:8" s="41" customFormat="1" ht="16.5" customHeight="1">
      <c r="F1262" s="789"/>
      <c r="H1262" s="786"/>
    </row>
    <row r="1263" spans="6:8" s="41" customFormat="1" ht="16.5" customHeight="1">
      <c r="F1263" s="789"/>
      <c r="H1263" s="786"/>
    </row>
    <row r="1264" spans="6:8" s="41" customFormat="1" ht="16.5" customHeight="1">
      <c r="F1264" s="789"/>
      <c r="H1264" s="786"/>
    </row>
    <row r="1265" spans="6:8" s="41" customFormat="1" ht="16.5" customHeight="1">
      <c r="F1265" s="789"/>
      <c r="H1265" s="786"/>
    </row>
    <row r="1266" spans="6:8" s="41" customFormat="1" ht="16.5" customHeight="1">
      <c r="F1266" s="789"/>
      <c r="H1266" s="786"/>
    </row>
    <row r="1267" spans="6:8" s="41" customFormat="1" ht="16.5" customHeight="1">
      <c r="F1267" s="789"/>
      <c r="H1267" s="786"/>
    </row>
    <row r="1268" spans="6:8" s="41" customFormat="1" ht="16.5" customHeight="1">
      <c r="F1268" s="789"/>
      <c r="H1268" s="786"/>
    </row>
    <row r="1269" spans="6:8" s="41" customFormat="1" ht="16.5" customHeight="1">
      <c r="F1269" s="789"/>
      <c r="H1269" s="786"/>
    </row>
    <row r="1270" spans="6:8" s="41" customFormat="1" ht="16.5" customHeight="1">
      <c r="F1270" s="789"/>
      <c r="H1270" s="786"/>
    </row>
    <row r="1271" spans="6:8" s="41" customFormat="1" ht="16.5" customHeight="1">
      <c r="F1271" s="789"/>
      <c r="H1271" s="786"/>
    </row>
    <row r="1272" spans="6:8" s="41" customFormat="1" ht="16.5" customHeight="1">
      <c r="F1272" s="789"/>
      <c r="H1272" s="786"/>
    </row>
    <row r="1273" spans="6:8" s="41" customFormat="1" ht="16.5" customHeight="1">
      <c r="F1273" s="789"/>
      <c r="H1273" s="786"/>
    </row>
    <row r="1274" spans="6:8" s="41" customFormat="1" ht="16.5" customHeight="1">
      <c r="F1274" s="789"/>
      <c r="H1274" s="786"/>
    </row>
    <row r="1275" spans="6:8" s="41" customFormat="1" ht="16.5" customHeight="1">
      <c r="F1275" s="789"/>
      <c r="H1275" s="786"/>
    </row>
    <row r="1276" spans="6:8" s="41" customFormat="1" ht="16.5" customHeight="1">
      <c r="F1276" s="789"/>
      <c r="H1276" s="786"/>
    </row>
    <row r="1277" spans="6:8" s="41" customFormat="1" ht="16.5" customHeight="1">
      <c r="F1277" s="789"/>
      <c r="H1277" s="786"/>
    </row>
    <row r="1278" spans="6:8" s="41" customFormat="1" ht="16.5" customHeight="1">
      <c r="F1278" s="789"/>
      <c r="H1278" s="786"/>
    </row>
    <row r="1279" spans="6:8" s="41" customFormat="1" ht="16.5" customHeight="1">
      <c r="F1279" s="789"/>
      <c r="H1279" s="786"/>
    </row>
    <row r="1280" spans="6:8" s="41" customFormat="1" ht="16.5" customHeight="1">
      <c r="F1280" s="789"/>
      <c r="H1280" s="786"/>
    </row>
    <row r="1281" spans="6:8" s="41" customFormat="1" ht="16.5" customHeight="1">
      <c r="F1281" s="789"/>
      <c r="H1281" s="786"/>
    </row>
    <row r="1282" spans="6:8" s="41" customFormat="1" ht="16.5" customHeight="1">
      <c r="F1282" s="789"/>
      <c r="H1282" s="786"/>
    </row>
    <row r="1283" spans="6:8" s="41" customFormat="1" ht="16.5" customHeight="1">
      <c r="F1283" s="789"/>
      <c r="H1283" s="786"/>
    </row>
    <row r="1284" spans="6:8" s="41" customFormat="1" ht="16.5" customHeight="1">
      <c r="F1284" s="789"/>
      <c r="H1284" s="786"/>
    </row>
    <row r="1285" spans="6:8" s="41" customFormat="1" ht="16.5" customHeight="1">
      <c r="F1285" s="789"/>
      <c r="H1285" s="786"/>
    </row>
    <row r="1286" spans="6:8" s="41" customFormat="1" ht="16.5" customHeight="1">
      <c r="F1286" s="789"/>
      <c r="H1286" s="786"/>
    </row>
    <row r="1287" spans="6:8" s="41" customFormat="1" ht="16.5" customHeight="1">
      <c r="F1287" s="789"/>
      <c r="H1287" s="786"/>
    </row>
    <row r="1288" spans="6:8" s="41" customFormat="1" ht="16.5" customHeight="1">
      <c r="F1288" s="789"/>
      <c r="H1288" s="786"/>
    </row>
    <row r="1289" spans="6:8" s="41" customFormat="1" ht="16.5" customHeight="1">
      <c r="F1289" s="789"/>
      <c r="H1289" s="786"/>
    </row>
    <row r="1290" spans="6:8" s="41" customFormat="1" ht="16.5" customHeight="1">
      <c r="F1290" s="789"/>
      <c r="H1290" s="786"/>
    </row>
    <row r="1291" spans="6:8" s="41" customFormat="1" ht="16.5" customHeight="1">
      <c r="F1291" s="789"/>
      <c r="H1291" s="786"/>
    </row>
    <row r="1292" spans="6:8" s="41" customFormat="1" ht="16.5" customHeight="1">
      <c r="F1292" s="789"/>
      <c r="H1292" s="786"/>
    </row>
    <row r="1293" spans="6:8" s="41" customFormat="1" ht="16.5" customHeight="1">
      <c r="F1293" s="789"/>
      <c r="H1293" s="786"/>
    </row>
    <row r="1294" spans="6:8" s="41" customFormat="1" ht="16.5" customHeight="1">
      <c r="F1294" s="789"/>
      <c r="H1294" s="786"/>
    </row>
    <row r="1295" spans="6:8" s="41" customFormat="1" ht="16.5" customHeight="1">
      <c r="F1295" s="789"/>
      <c r="H1295" s="786"/>
    </row>
    <row r="1296" spans="6:8" s="41" customFormat="1" ht="16.5" customHeight="1">
      <c r="F1296" s="789"/>
      <c r="H1296" s="786"/>
    </row>
    <row r="1297" spans="6:8" s="41" customFormat="1" ht="16.5" customHeight="1">
      <c r="F1297" s="789"/>
      <c r="H1297" s="786"/>
    </row>
    <row r="1298" spans="6:8" s="41" customFormat="1" ht="16.5" customHeight="1">
      <c r="F1298" s="789"/>
      <c r="H1298" s="786"/>
    </row>
    <row r="1299" spans="6:8" s="41" customFormat="1" ht="16.5" customHeight="1">
      <c r="F1299" s="789"/>
      <c r="H1299" s="786"/>
    </row>
    <row r="1300" spans="6:8" s="41" customFormat="1" ht="16.5" customHeight="1">
      <c r="F1300" s="789"/>
      <c r="H1300" s="786"/>
    </row>
    <row r="1301" spans="6:8" s="41" customFormat="1" ht="16.5" customHeight="1">
      <c r="F1301" s="789"/>
      <c r="H1301" s="786"/>
    </row>
    <row r="1302" spans="6:8" s="41" customFormat="1" ht="16.5" customHeight="1">
      <c r="F1302" s="789"/>
      <c r="H1302" s="786"/>
    </row>
    <row r="1303" spans="6:8" s="41" customFormat="1" ht="16.5" customHeight="1">
      <c r="F1303" s="789"/>
      <c r="H1303" s="786"/>
    </row>
    <row r="1304" spans="6:8" s="41" customFormat="1" ht="16.5" customHeight="1">
      <c r="F1304" s="789"/>
      <c r="H1304" s="786"/>
    </row>
    <row r="1305" spans="6:8" s="41" customFormat="1" ht="16.5" customHeight="1">
      <c r="F1305" s="789"/>
      <c r="H1305" s="786"/>
    </row>
    <row r="1306" spans="6:8" s="41" customFormat="1" ht="16.5" customHeight="1">
      <c r="F1306" s="789"/>
      <c r="H1306" s="786"/>
    </row>
    <row r="1307" spans="6:8" s="41" customFormat="1" ht="16.5" customHeight="1">
      <c r="F1307" s="789"/>
      <c r="H1307" s="786"/>
    </row>
    <row r="1308" spans="6:8" s="41" customFormat="1" ht="16.5" customHeight="1">
      <c r="F1308" s="789"/>
      <c r="H1308" s="786"/>
    </row>
    <row r="1309" spans="6:8" s="41" customFormat="1" ht="16.5" customHeight="1">
      <c r="F1309" s="789"/>
      <c r="H1309" s="786"/>
    </row>
    <row r="1310" spans="6:8" s="41" customFormat="1" ht="16.5" customHeight="1">
      <c r="F1310" s="789"/>
      <c r="H1310" s="786"/>
    </row>
    <row r="1311" spans="6:8" s="41" customFormat="1" ht="16.5" customHeight="1">
      <c r="F1311" s="789"/>
      <c r="H1311" s="786"/>
    </row>
    <row r="1312" spans="6:8" s="41" customFormat="1" ht="16.5" customHeight="1">
      <c r="F1312" s="789"/>
      <c r="H1312" s="786"/>
    </row>
    <row r="1313" spans="6:8" s="41" customFormat="1" ht="16.5" customHeight="1">
      <c r="F1313" s="789"/>
      <c r="H1313" s="786"/>
    </row>
    <row r="1314" spans="6:8" s="41" customFormat="1" ht="16.5" customHeight="1">
      <c r="F1314" s="789"/>
      <c r="H1314" s="786"/>
    </row>
    <row r="1315" spans="6:8" s="41" customFormat="1" ht="16.5" customHeight="1">
      <c r="F1315" s="789"/>
      <c r="H1315" s="786"/>
    </row>
    <row r="1316" spans="6:8" s="41" customFormat="1" ht="16.5" customHeight="1">
      <c r="F1316" s="789"/>
      <c r="H1316" s="786"/>
    </row>
    <row r="1317" spans="6:8" s="41" customFormat="1" ht="16.5" customHeight="1">
      <c r="F1317" s="789"/>
      <c r="H1317" s="786"/>
    </row>
    <row r="1318" spans="6:8" s="41" customFormat="1" ht="16.5" customHeight="1">
      <c r="F1318" s="789"/>
      <c r="H1318" s="786"/>
    </row>
    <row r="1319" spans="6:8" s="41" customFormat="1" ht="16.5" customHeight="1">
      <c r="F1319" s="789"/>
      <c r="H1319" s="786"/>
    </row>
    <row r="1320" spans="6:8" s="41" customFormat="1" ht="16.5" customHeight="1">
      <c r="F1320" s="789"/>
      <c r="H1320" s="786"/>
    </row>
    <row r="1321" spans="6:8" s="41" customFormat="1" ht="16.5" customHeight="1">
      <c r="F1321" s="789"/>
      <c r="H1321" s="786"/>
    </row>
    <row r="1322" spans="6:8" s="41" customFormat="1" ht="16.5" customHeight="1">
      <c r="F1322" s="789"/>
      <c r="H1322" s="786"/>
    </row>
    <row r="1323" spans="6:8" s="41" customFormat="1" ht="16.5" customHeight="1">
      <c r="F1323" s="789"/>
      <c r="H1323" s="786"/>
    </row>
    <row r="1324" spans="6:8" s="41" customFormat="1" ht="16.5" customHeight="1">
      <c r="F1324" s="789"/>
      <c r="H1324" s="786"/>
    </row>
    <row r="1325" spans="6:8" s="41" customFormat="1" ht="16.5" customHeight="1">
      <c r="F1325" s="789"/>
      <c r="H1325" s="786"/>
    </row>
    <row r="1326" spans="6:8" s="41" customFormat="1" ht="16.5" customHeight="1">
      <c r="F1326" s="789"/>
      <c r="H1326" s="786"/>
    </row>
    <row r="1327" spans="6:8" s="41" customFormat="1" ht="16.5" customHeight="1">
      <c r="F1327" s="789"/>
      <c r="H1327" s="786"/>
    </row>
    <row r="1328" spans="6:8" s="41" customFormat="1" ht="16.5" customHeight="1">
      <c r="F1328" s="789"/>
      <c r="H1328" s="786"/>
    </row>
    <row r="1329" spans="6:8" s="41" customFormat="1" ht="16.5" customHeight="1">
      <c r="F1329" s="789"/>
      <c r="H1329" s="786"/>
    </row>
    <row r="1330" spans="6:8" s="41" customFormat="1" ht="16.5" customHeight="1">
      <c r="F1330" s="789"/>
      <c r="H1330" s="786"/>
    </row>
    <row r="1331" spans="6:8" s="41" customFormat="1" ht="16.5" customHeight="1">
      <c r="F1331" s="789"/>
      <c r="H1331" s="786"/>
    </row>
    <row r="1332" spans="6:8" s="41" customFormat="1" ht="16.5" customHeight="1">
      <c r="F1332" s="789"/>
      <c r="H1332" s="786"/>
    </row>
    <row r="1333" spans="6:8" s="41" customFormat="1" ht="16.5" customHeight="1">
      <c r="F1333" s="789"/>
      <c r="H1333" s="786"/>
    </row>
    <row r="1334" spans="6:8" s="41" customFormat="1" ht="16.5" customHeight="1">
      <c r="F1334" s="789"/>
      <c r="H1334" s="786"/>
    </row>
    <row r="1335" spans="6:8" s="41" customFormat="1" ht="16.5" customHeight="1">
      <c r="F1335" s="789"/>
      <c r="H1335" s="786"/>
    </row>
    <row r="1336" spans="6:8" s="41" customFormat="1" ht="16.5" customHeight="1">
      <c r="F1336" s="789"/>
      <c r="H1336" s="786"/>
    </row>
    <row r="1337" spans="6:8" s="41" customFormat="1" ht="16.5" customHeight="1">
      <c r="F1337" s="789"/>
      <c r="H1337" s="786"/>
    </row>
    <row r="1338" spans="6:8" s="41" customFormat="1" ht="16.5" customHeight="1">
      <c r="F1338" s="789"/>
      <c r="H1338" s="786"/>
    </row>
    <row r="1339" spans="6:8" s="41" customFormat="1" ht="16.5" customHeight="1">
      <c r="F1339" s="789"/>
      <c r="H1339" s="786"/>
    </row>
    <row r="1340" spans="6:8" s="41" customFormat="1" ht="16.5" customHeight="1">
      <c r="F1340" s="789"/>
      <c r="H1340" s="786"/>
    </row>
    <row r="1341" spans="6:8" s="41" customFormat="1" ht="16.5" customHeight="1">
      <c r="F1341" s="789"/>
      <c r="H1341" s="786"/>
    </row>
    <row r="1342" spans="6:8" s="41" customFormat="1" ht="16.5" customHeight="1">
      <c r="F1342" s="789"/>
      <c r="H1342" s="786"/>
    </row>
    <row r="1343" spans="6:8" s="41" customFormat="1" ht="16.5" customHeight="1">
      <c r="F1343" s="789"/>
      <c r="H1343" s="786"/>
    </row>
    <row r="1344" spans="6:8" s="41" customFormat="1" ht="16.5" customHeight="1">
      <c r="F1344" s="789"/>
      <c r="H1344" s="786"/>
    </row>
    <row r="1345" spans="6:8" s="41" customFormat="1" ht="16.5" customHeight="1">
      <c r="F1345" s="789"/>
      <c r="H1345" s="786"/>
    </row>
    <row r="1346" spans="6:8" s="41" customFormat="1" ht="16.5" customHeight="1">
      <c r="F1346" s="789"/>
      <c r="H1346" s="786"/>
    </row>
    <row r="1347" spans="6:8" s="41" customFormat="1" ht="16.5" customHeight="1">
      <c r="F1347" s="789"/>
      <c r="H1347" s="786"/>
    </row>
    <row r="1348" spans="6:8" s="41" customFormat="1" ht="16.5" customHeight="1">
      <c r="F1348" s="789"/>
      <c r="H1348" s="786"/>
    </row>
    <row r="1349" spans="6:8" s="41" customFormat="1" ht="16.5" customHeight="1">
      <c r="F1349" s="789"/>
      <c r="H1349" s="786"/>
    </row>
    <row r="1350" spans="6:8" s="41" customFormat="1" ht="16.5" customHeight="1">
      <c r="F1350" s="789"/>
      <c r="H1350" s="786"/>
    </row>
    <row r="1351" spans="6:8" s="41" customFormat="1" ht="16.5" customHeight="1">
      <c r="F1351" s="789"/>
      <c r="H1351" s="786"/>
    </row>
    <row r="1352" spans="6:8" s="41" customFormat="1" ht="16.5" customHeight="1">
      <c r="F1352" s="789"/>
      <c r="H1352" s="786"/>
    </row>
    <row r="1353" spans="6:8" s="41" customFormat="1" ht="16.5" customHeight="1">
      <c r="F1353" s="789"/>
      <c r="H1353" s="786"/>
    </row>
    <row r="1354" spans="6:8" s="41" customFormat="1" ht="16.5" customHeight="1">
      <c r="F1354" s="789"/>
      <c r="H1354" s="786"/>
    </row>
    <row r="1355" spans="6:8" s="41" customFormat="1" ht="16.5" customHeight="1">
      <c r="F1355" s="789"/>
      <c r="H1355" s="786"/>
    </row>
    <row r="1356" spans="6:8" s="41" customFormat="1" ht="16.5" customHeight="1">
      <c r="F1356" s="789"/>
      <c r="H1356" s="786"/>
    </row>
    <row r="1357" spans="6:8" s="41" customFormat="1" ht="16.5" customHeight="1">
      <c r="F1357" s="789"/>
      <c r="H1357" s="786"/>
    </row>
    <row r="1358" spans="6:8" s="41" customFormat="1" ht="16.5" customHeight="1">
      <c r="F1358" s="789"/>
      <c r="H1358" s="786"/>
    </row>
    <row r="1359" spans="6:8" s="41" customFormat="1" ht="16.5" customHeight="1">
      <c r="F1359" s="789"/>
      <c r="H1359" s="786"/>
    </row>
    <row r="1360" spans="6:8" s="41" customFormat="1" ht="16.5" customHeight="1">
      <c r="F1360" s="789"/>
      <c r="H1360" s="786"/>
    </row>
    <row r="1361" spans="6:8" s="41" customFormat="1" ht="16.5" customHeight="1">
      <c r="F1361" s="789"/>
      <c r="H1361" s="786"/>
    </row>
    <row r="1362" spans="6:8" s="41" customFormat="1" ht="16.5" customHeight="1">
      <c r="F1362" s="789"/>
      <c r="H1362" s="786"/>
    </row>
    <row r="1363" spans="6:8" s="41" customFormat="1" ht="16.5" customHeight="1">
      <c r="F1363" s="789"/>
      <c r="H1363" s="786"/>
    </row>
    <row r="1364" spans="6:8" s="41" customFormat="1" ht="16.5" customHeight="1">
      <c r="F1364" s="789"/>
      <c r="H1364" s="786"/>
    </row>
    <row r="1365" spans="6:8" s="41" customFormat="1" ht="16.5" customHeight="1">
      <c r="F1365" s="789"/>
      <c r="H1365" s="786"/>
    </row>
    <row r="1366" spans="6:8" s="41" customFormat="1" ht="16.5" customHeight="1">
      <c r="F1366" s="789"/>
      <c r="H1366" s="786"/>
    </row>
    <row r="1367" spans="6:8" s="41" customFormat="1" ht="16.5" customHeight="1">
      <c r="F1367" s="789"/>
      <c r="H1367" s="786"/>
    </row>
    <row r="1368" spans="6:8" s="41" customFormat="1" ht="16.5" customHeight="1">
      <c r="F1368" s="789"/>
      <c r="H1368" s="786"/>
    </row>
    <row r="1369" spans="6:8" s="41" customFormat="1" ht="16.5" customHeight="1">
      <c r="F1369" s="789"/>
      <c r="H1369" s="786"/>
    </row>
    <row r="1370" spans="6:8" s="41" customFormat="1" ht="16.5" customHeight="1">
      <c r="F1370" s="789"/>
      <c r="H1370" s="786"/>
    </row>
    <row r="1371" spans="6:8" s="41" customFormat="1" ht="16.5" customHeight="1">
      <c r="F1371" s="789"/>
      <c r="H1371" s="786"/>
    </row>
    <row r="1372" spans="6:8" s="41" customFormat="1" ht="16.5" customHeight="1">
      <c r="F1372" s="789"/>
      <c r="H1372" s="786"/>
    </row>
    <row r="1373" spans="6:8" s="41" customFormat="1" ht="16.5" customHeight="1">
      <c r="F1373" s="789"/>
      <c r="H1373" s="786"/>
    </row>
    <row r="1374" spans="6:8" s="41" customFormat="1" ht="16.5" customHeight="1">
      <c r="F1374" s="789"/>
      <c r="H1374" s="786"/>
    </row>
    <row r="1375" spans="6:8" s="41" customFormat="1" ht="16.5" customHeight="1">
      <c r="F1375" s="789"/>
      <c r="H1375" s="786"/>
    </row>
    <row r="1376" spans="6:8" s="41" customFormat="1" ht="16.5" customHeight="1">
      <c r="F1376" s="789"/>
      <c r="H1376" s="786"/>
    </row>
    <row r="1377" spans="6:8" s="41" customFormat="1" ht="16.5" customHeight="1">
      <c r="F1377" s="789"/>
      <c r="H1377" s="786"/>
    </row>
    <row r="1378" spans="6:8" s="41" customFormat="1" ht="16.5" customHeight="1">
      <c r="F1378" s="789"/>
      <c r="H1378" s="786"/>
    </row>
    <row r="1379" spans="6:8" s="41" customFormat="1" ht="16.5" customHeight="1">
      <c r="F1379" s="789"/>
      <c r="H1379" s="786"/>
    </row>
    <row r="1380" spans="6:8" s="41" customFormat="1" ht="16.5" customHeight="1">
      <c r="F1380" s="789"/>
      <c r="H1380" s="786"/>
    </row>
    <row r="1381" spans="6:8" s="41" customFormat="1" ht="16.5" customHeight="1">
      <c r="F1381" s="789"/>
      <c r="H1381" s="786"/>
    </row>
    <row r="1382" spans="6:8" s="41" customFormat="1" ht="16.5" customHeight="1">
      <c r="F1382" s="789"/>
      <c r="H1382" s="786"/>
    </row>
    <row r="1383" spans="6:8" s="41" customFormat="1" ht="16.5" customHeight="1">
      <c r="F1383" s="789"/>
      <c r="H1383" s="786"/>
    </row>
    <row r="1384" spans="6:8" s="41" customFormat="1" ht="16.5" customHeight="1">
      <c r="F1384" s="789"/>
      <c r="H1384" s="786"/>
    </row>
    <row r="1385" spans="6:8" s="41" customFormat="1" ht="16.5" customHeight="1">
      <c r="F1385" s="789"/>
      <c r="H1385" s="786"/>
    </row>
    <row r="1386" spans="6:8" s="41" customFormat="1" ht="16.5" customHeight="1">
      <c r="F1386" s="789"/>
      <c r="H1386" s="786"/>
    </row>
    <row r="1387" spans="6:8" s="41" customFormat="1" ht="16.5" customHeight="1">
      <c r="F1387" s="789"/>
      <c r="H1387" s="786"/>
    </row>
    <row r="1388" spans="6:8" s="41" customFormat="1" ht="16.5" customHeight="1">
      <c r="F1388" s="789"/>
      <c r="H1388" s="786"/>
    </row>
    <row r="1389" spans="6:8" s="41" customFormat="1" ht="16.5" customHeight="1">
      <c r="F1389" s="789"/>
      <c r="H1389" s="786"/>
    </row>
    <row r="1390" spans="6:8" s="41" customFormat="1" ht="16.5" customHeight="1">
      <c r="F1390" s="789"/>
      <c r="H1390" s="786"/>
    </row>
    <row r="1391" spans="6:8" s="41" customFormat="1" ht="16.5" customHeight="1">
      <c r="F1391" s="789"/>
      <c r="H1391" s="786"/>
    </row>
    <row r="1392" spans="6:8" s="41" customFormat="1" ht="16.5" customHeight="1">
      <c r="F1392" s="789"/>
      <c r="H1392" s="786"/>
    </row>
    <row r="1393" spans="6:8" s="41" customFormat="1" ht="16.5" customHeight="1">
      <c r="F1393" s="789"/>
      <c r="H1393" s="786"/>
    </row>
    <row r="1394" spans="6:8" s="41" customFormat="1" ht="16.5" customHeight="1">
      <c r="F1394" s="789"/>
      <c r="H1394" s="786"/>
    </row>
    <row r="1395" spans="6:8" s="41" customFormat="1" ht="16.5" customHeight="1">
      <c r="F1395" s="789"/>
      <c r="H1395" s="786"/>
    </row>
    <row r="1396" spans="6:8" s="41" customFormat="1" ht="16.5" customHeight="1">
      <c r="F1396" s="789"/>
      <c r="H1396" s="786"/>
    </row>
    <row r="1397" spans="6:8" s="41" customFormat="1" ht="16.5" customHeight="1">
      <c r="F1397" s="789"/>
      <c r="H1397" s="786"/>
    </row>
    <row r="1398" spans="6:8" s="41" customFormat="1" ht="16.5" customHeight="1">
      <c r="F1398" s="789"/>
      <c r="H1398" s="786"/>
    </row>
    <row r="1399" spans="6:8" s="41" customFormat="1" ht="16.5" customHeight="1">
      <c r="F1399" s="789"/>
      <c r="H1399" s="786"/>
    </row>
    <row r="1400" spans="6:8" s="41" customFormat="1" ht="16.5" customHeight="1">
      <c r="F1400" s="789"/>
      <c r="H1400" s="786"/>
    </row>
    <row r="1401" spans="6:8" s="41" customFormat="1" ht="16.5" customHeight="1">
      <c r="F1401" s="789"/>
      <c r="H1401" s="786"/>
    </row>
    <row r="1402" spans="6:8" s="41" customFormat="1" ht="16.5" customHeight="1">
      <c r="F1402" s="789"/>
      <c r="H1402" s="786"/>
    </row>
    <row r="1403" spans="6:8" s="41" customFormat="1" ht="16.5" customHeight="1">
      <c r="F1403" s="789"/>
      <c r="H1403" s="786"/>
    </row>
    <row r="1404" spans="6:8" s="41" customFormat="1" ht="16.5" customHeight="1">
      <c r="F1404" s="789"/>
      <c r="H1404" s="786"/>
    </row>
    <row r="1405" spans="6:8" s="41" customFormat="1" ht="16.5" customHeight="1">
      <c r="F1405" s="789"/>
      <c r="H1405" s="786"/>
    </row>
    <row r="1406" spans="6:8" s="41" customFormat="1" ht="16.5" customHeight="1">
      <c r="F1406" s="789"/>
      <c r="H1406" s="786"/>
    </row>
    <row r="1407" spans="6:8" s="41" customFormat="1" ht="16.5" customHeight="1">
      <c r="F1407" s="789"/>
      <c r="H1407" s="786"/>
    </row>
    <row r="1408" spans="6:8" s="41" customFormat="1" ht="16.5" customHeight="1">
      <c r="F1408" s="789"/>
      <c r="H1408" s="786"/>
    </row>
    <row r="1409" spans="6:8" s="41" customFormat="1" ht="16.5" customHeight="1">
      <c r="F1409" s="789"/>
      <c r="H1409" s="786"/>
    </row>
    <row r="1410" spans="6:8" s="41" customFormat="1" ht="16.5" customHeight="1">
      <c r="F1410" s="789"/>
      <c r="H1410" s="786"/>
    </row>
    <row r="1411" spans="6:8" s="41" customFormat="1" ht="16.5" customHeight="1">
      <c r="F1411" s="789"/>
      <c r="H1411" s="786"/>
    </row>
    <row r="1412" spans="6:8" s="41" customFormat="1" ht="16.5" customHeight="1">
      <c r="F1412" s="789"/>
      <c r="H1412" s="786"/>
    </row>
    <row r="1413" spans="6:8" s="41" customFormat="1" ht="16.5" customHeight="1">
      <c r="F1413" s="789"/>
      <c r="H1413" s="786"/>
    </row>
    <row r="1414" spans="6:8" s="41" customFormat="1" ht="16.5" customHeight="1">
      <c r="F1414" s="789"/>
      <c r="H1414" s="786"/>
    </row>
    <row r="1415" spans="6:8" s="41" customFormat="1" ht="16.5" customHeight="1">
      <c r="F1415" s="789"/>
      <c r="H1415" s="786"/>
    </row>
    <row r="1416" spans="6:8" s="41" customFormat="1" ht="16.5" customHeight="1">
      <c r="F1416" s="789"/>
      <c r="H1416" s="786"/>
    </row>
    <row r="1417" spans="6:8" s="41" customFormat="1" ht="16.5" customHeight="1">
      <c r="F1417" s="789"/>
      <c r="H1417" s="786"/>
    </row>
    <row r="1418" spans="6:8" s="41" customFormat="1" ht="16.5" customHeight="1">
      <c r="F1418" s="789"/>
      <c r="H1418" s="786"/>
    </row>
    <row r="1419" spans="6:8" s="41" customFormat="1" ht="16.5" customHeight="1">
      <c r="F1419" s="789"/>
      <c r="H1419" s="786"/>
    </row>
    <row r="1420" spans="6:8" s="41" customFormat="1" ht="16.5" customHeight="1">
      <c r="F1420" s="789"/>
      <c r="H1420" s="786"/>
    </row>
    <row r="1421" spans="6:8" s="41" customFormat="1" ht="16.5" customHeight="1">
      <c r="F1421" s="789"/>
      <c r="H1421" s="786"/>
    </row>
    <row r="1422" spans="6:8" s="41" customFormat="1" ht="16.5" customHeight="1">
      <c r="F1422" s="789"/>
      <c r="H1422" s="786"/>
    </row>
    <row r="1423" spans="6:8" s="41" customFormat="1" ht="16.5" customHeight="1">
      <c r="F1423" s="789"/>
      <c r="H1423" s="786"/>
    </row>
    <row r="1424" spans="6:8" s="41" customFormat="1" ht="16.5" customHeight="1">
      <c r="F1424" s="789"/>
      <c r="H1424" s="786"/>
    </row>
    <row r="1425" spans="6:8" s="41" customFormat="1" ht="16.5" customHeight="1">
      <c r="F1425" s="789"/>
      <c r="H1425" s="786"/>
    </row>
    <row r="1426" spans="6:8" s="41" customFormat="1" ht="16.5" customHeight="1">
      <c r="F1426" s="789"/>
      <c r="H1426" s="786"/>
    </row>
    <row r="1427" spans="6:8" s="41" customFormat="1" ht="16.5" customHeight="1">
      <c r="F1427" s="789"/>
      <c r="H1427" s="786"/>
    </row>
    <row r="1428" spans="6:8" s="41" customFormat="1" ht="16.5" customHeight="1">
      <c r="F1428" s="789"/>
      <c r="H1428" s="786"/>
    </row>
    <row r="1429" spans="6:8" s="41" customFormat="1" ht="16.5" customHeight="1">
      <c r="F1429" s="789"/>
      <c r="H1429" s="786"/>
    </row>
    <row r="1430" spans="6:8" s="41" customFormat="1" ht="16.5" customHeight="1">
      <c r="F1430" s="789"/>
      <c r="H1430" s="786"/>
    </row>
    <row r="1431" spans="6:8" s="41" customFormat="1" ht="16.5" customHeight="1">
      <c r="F1431" s="789"/>
      <c r="H1431" s="786"/>
    </row>
    <row r="1432" spans="6:8" s="41" customFormat="1" ht="16.5" customHeight="1">
      <c r="F1432" s="789"/>
      <c r="H1432" s="786"/>
    </row>
    <row r="1433" spans="6:8" s="41" customFormat="1" ht="16.5" customHeight="1">
      <c r="F1433" s="789"/>
      <c r="H1433" s="786"/>
    </row>
    <row r="1434" spans="6:8" s="41" customFormat="1" ht="16.5" customHeight="1">
      <c r="F1434" s="789"/>
      <c r="H1434" s="786"/>
    </row>
    <row r="1435" spans="6:8" s="41" customFormat="1" ht="16.5" customHeight="1">
      <c r="F1435" s="789"/>
      <c r="H1435" s="786"/>
    </row>
    <row r="1436" spans="6:8" s="41" customFormat="1" ht="16.5" customHeight="1">
      <c r="F1436" s="789"/>
      <c r="H1436" s="786"/>
    </row>
    <row r="1437" spans="6:8" s="41" customFormat="1" ht="16.5" customHeight="1">
      <c r="F1437" s="789"/>
      <c r="H1437" s="786"/>
    </row>
    <row r="1438" spans="6:8" s="41" customFormat="1" ht="16.5" customHeight="1">
      <c r="F1438" s="789"/>
      <c r="H1438" s="786"/>
    </row>
    <row r="1439" spans="6:8" s="41" customFormat="1" ht="16.5" customHeight="1">
      <c r="F1439" s="789"/>
      <c r="H1439" s="786"/>
    </row>
    <row r="1440" spans="6:8" s="41" customFormat="1" ht="16.5" customHeight="1">
      <c r="F1440" s="789"/>
      <c r="H1440" s="786"/>
    </row>
    <row r="1441" spans="6:8" s="41" customFormat="1" ht="16.5" customHeight="1">
      <c r="F1441" s="789"/>
      <c r="H1441" s="786"/>
    </row>
    <row r="1442" spans="6:8" s="41" customFormat="1" ht="16.5" customHeight="1">
      <c r="F1442" s="789"/>
      <c r="H1442" s="786"/>
    </row>
    <row r="1443" spans="6:8" s="41" customFormat="1" ht="16.5" customHeight="1">
      <c r="F1443" s="789"/>
      <c r="H1443" s="786"/>
    </row>
    <row r="1444" spans="6:8" s="41" customFormat="1" ht="16.5" customHeight="1">
      <c r="F1444" s="789"/>
      <c r="H1444" s="786"/>
    </row>
    <row r="1445" spans="6:8" s="41" customFormat="1" ht="16.5" customHeight="1">
      <c r="F1445" s="789"/>
      <c r="H1445" s="786"/>
    </row>
    <row r="1446" spans="6:8" s="41" customFormat="1" ht="16.5" customHeight="1">
      <c r="F1446" s="789"/>
      <c r="H1446" s="786"/>
    </row>
    <row r="1447" spans="6:8" s="41" customFormat="1" ht="16.5" customHeight="1">
      <c r="F1447" s="789"/>
      <c r="H1447" s="786"/>
    </row>
    <row r="1448" spans="6:8" s="41" customFormat="1" ht="16.5" customHeight="1">
      <c r="F1448" s="789"/>
      <c r="H1448" s="786"/>
    </row>
    <row r="1449" spans="6:8" s="41" customFormat="1" ht="16.5" customHeight="1">
      <c r="F1449" s="789"/>
      <c r="H1449" s="786"/>
    </row>
    <row r="1450" spans="6:8" s="41" customFormat="1" ht="16.5" customHeight="1">
      <c r="F1450" s="789"/>
      <c r="H1450" s="786"/>
    </row>
    <row r="1451" spans="6:8" s="41" customFormat="1" ht="16.5" customHeight="1">
      <c r="F1451" s="789"/>
      <c r="H1451" s="786"/>
    </row>
    <row r="1452" spans="6:8" s="41" customFormat="1" ht="16.5" customHeight="1">
      <c r="F1452" s="789"/>
      <c r="H1452" s="786"/>
    </row>
    <row r="1453" spans="6:8" s="41" customFormat="1" ht="16.5" customHeight="1">
      <c r="F1453" s="789"/>
      <c r="H1453" s="786"/>
    </row>
    <row r="1454" spans="6:8" s="41" customFormat="1" ht="16.5" customHeight="1">
      <c r="F1454" s="789"/>
      <c r="H1454" s="786"/>
    </row>
    <row r="1455" spans="6:8" s="41" customFormat="1" ht="16.5" customHeight="1">
      <c r="F1455" s="789"/>
      <c r="H1455" s="786"/>
    </row>
    <row r="1456" spans="6:8" s="41" customFormat="1" ht="16.5" customHeight="1">
      <c r="F1456" s="789"/>
      <c r="H1456" s="786"/>
    </row>
    <row r="1457" spans="6:8" s="41" customFormat="1" ht="16.5" customHeight="1">
      <c r="F1457" s="789"/>
      <c r="H1457" s="786"/>
    </row>
    <row r="1458" spans="6:8" s="41" customFormat="1" ht="16.5" customHeight="1">
      <c r="F1458" s="789"/>
      <c r="H1458" s="786"/>
    </row>
    <row r="1459" spans="6:8" s="41" customFormat="1" ht="16.5" customHeight="1">
      <c r="F1459" s="789"/>
      <c r="H1459" s="786"/>
    </row>
    <row r="1460" spans="6:8" s="41" customFormat="1" ht="16.5" customHeight="1">
      <c r="F1460" s="789"/>
      <c r="H1460" s="786"/>
    </row>
    <row r="1461" spans="6:8" s="41" customFormat="1" ht="16.5" customHeight="1">
      <c r="F1461" s="789"/>
      <c r="H1461" s="786"/>
    </row>
    <row r="1462" spans="6:8" s="41" customFormat="1" ht="16.5" customHeight="1">
      <c r="F1462" s="789"/>
      <c r="H1462" s="786"/>
    </row>
    <row r="1463" spans="6:8" s="41" customFormat="1" ht="16.5" customHeight="1">
      <c r="F1463" s="789"/>
      <c r="H1463" s="786"/>
    </row>
    <row r="1464" spans="6:8" s="41" customFormat="1" ht="16.5" customHeight="1">
      <c r="F1464" s="789"/>
      <c r="H1464" s="786"/>
    </row>
    <row r="1465" spans="6:8" s="41" customFormat="1" ht="16.5" customHeight="1">
      <c r="F1465" s="789"/>
      <c r="H1465" s="786"/>
    </row>
    <row r="1466" spans="6:8" s="41" customFormat="1" ht="16.5" customHeight="1">
      <c r="F1466" s="789"/>
      <c r="H1466" s="786"/>
    </row>
    <row r="1467" spans="6:8" s="41" customFormat="1" ht="16.5" customHeight="1">
      <c r="F1467" s="789"/>
      <c r="H1467" s="786"/>
    </row>
    <row r="1468" spans="6:8" s="41" customFormat="1" ht="16.5" customHeight="1">
      <c r="F1468" s="789"/>
      <c r="H1468" s="786"/>
    </row>
    <row r="1469" spans="6:8" s="41" customFormat="1" ht="16.5" customHeight="1">
      <c r="F1469" s="789"/>
      <c r="H1469" s="786"/>
    </row>
    <row r="1470" spans="6:8" s="41" customFormat="1" ht="16.5" customHeight="1">
      <c r="F1470" s="789"/>
      <c r="H1470" s="786"/>
    </row>
    <row r="1471" spans="6:8" s="41" customFormat="1" ht="16.5" customHeight="1">
      <c r="F1471" s="789"/>
      <c r="H1471" s="786"/>
    </row>
    <row r="1472" spans="6:8" s="41" customFormat="1" ht="16.5" customHeight="1">
      <c r="F1472" s="789"/>
      <c r="H1472" s="786"/>
    </row>
    <row r="1473" spans="6:8" s="41" customFormat="1" ht="16.5" customHeight="1">
      <c r="F1473" s="789"/>
      <c r="H1473" s="786"/>
    </row>
    <row r="1474" spans="6:8" s="41" customFormat="1" ht="16.5" customHeight="1">
      <c r="F1474" s="789"/>
      <c r="H1474" s="786"/>
    </row>
    <row r="1475" spans="6:8" s="41" customFormat="1" ht="16.5" customHeight="1">
      <c r="F1475" s="789"/>
      <c r="H1475" s="786"/>
    </row>
    <row r="1476" spans="6:8" s="41" customFormat="1" ht="16.5" customHeight="1">
      <c r="F1476" s="789"/>
      <c r="H1476" s="786"/>
    </row>
    <row r="1477" spans="6:8" s="41" customFormat="1" ht="16.5" customHeight="1">
      <c r="F1477" s="789"/>
      <c r="H1477" s="786"/>
    </row>
    <row r="1478" spans="6:8" s="41" customFormat="1" ht="16.5" customHeight="1">
      <c r="F1478" s="789"/>
      <c r="H1478" s="786"/>
    </row>
    <row r="1479" spans="6:8" s="41" customFormat="1" ht="16.5" customHeight="1">
      <c r="F1479" s="789"/>
      <c r="H1479" s="786"/>
    </row>
    <row r="1480" spans="6:8" s="41" customFormat="1" ht="16.5" customHeight="1">
      <c r="F1480" s="789"/>
      <c r="H1480" s="786"/>
    </row>
    <row r="1481" spans="6:8" s="41" customFormat="1" ht="16.5" customHeight="1">
      <c r="F1481" s="789"/>
      <c r="H1481" s="786"/>
    </row>
    <row r="1482" spans="6:8" s="41" customFormat="1" ht="16.5" customHeight="1">
      <c r="F1482" s="789"/>
      <c r="H1482" s="786"/>
    </row>
    <row r="1483" spans="6:8" s="41" customFormat="1" ht="16.5" customHeight="1">
      <c r="F1483" s="789"/>
      <c r="H1483" s="786"/>
    </row>
    <row r="1484" spans="6:8" s="41" customFormat="1" ht="16.5" customHeight="1">
      <c r="F1484" s="789"/>
      <c r="H1484" s="786"/>
    </row>
    <row r="1485" spans="6:8" s="41" customFormat="1" ht="16.5" customHeight="1">
      <c r="F1485" s="789"/>
      <c r="H1485" s="786"/>
    </row>
    <row r="1486" spans="6:8" s="41" customFormat="1" ht="16.5" customHeight="1">
      <c r="F1486" s="789"/>
      <c r="H1486" s="786"/>
    </row>
    <row r="1487" spans="6:8" s="41" customFormat="1" ht="16.5" customHeight="1">
      <c r="F1487" s="789"/>
      <c r="H1487" s="786"/>
    </row>
    <row r="1488" spans="6:8" s="41" customFormat="1" ht="16.5" customHeight="1">
      <c r="F1488" s="789"/>
      <c r="H1488" s="786"/>
    </row>
    <row r="1489" spans="6:8" s="41" customFormat="1" ht="16.5" customHeight="1">
      <c r="F1489" s="789"/>
      <c r="H1489" s="786"/>
    </row>
    <row r="1490" spans="6:8" s="41" customFormat="1" ht="16.5" customHeight="1">
      <c r="F1490" s="789"/>
      <c r="H1490" s="786"/>
    </row>
    <row r="1491" spans="6:8" s="41" customFormat="1" ht="16.5" customHeight="1">
      <c r="F1491" s="789"/>
      <c r="H1491" s="786"/>
    </row>
    <row r="1492" spans="6:8" s="41" customFormat="1" ht="16.5" customHeight="1">
      <c r="F1492" s="789"/>
      <c r="H1492" s="786"/>
    </row>
    <row r="1493" spans="6:8" s="41" customFormat="1" ht="16.5" customHeight="1">
      <c r="F1493" s="789"/>
      <c r="H1493" s="786"/>
    </row>
    <row r="1494" spans="6:8" s="41" customFormat="1" ht="16.5" customHeight="1">
      <c r="F1494" s="789"/>
      <c r="H1494" s="786"/>
    </row>
    <row r="1495" spans="6:8" s="41" customFormat="1" ht="16.5" customHeight="1">
      <c r="F1495" s="789"/>
      <c r="H1495" s="786"/>
    </row>
    <row r="1496" spans="6:8" s="41" customFormat="1" ht="16.5" customHeight="1">
      <c r="F1496" s="789"/>
      <c r="H1496" s="786"/>
    </row>
    <row r="1497" spans="6:8" s="41" customFormat="1" ht="16.5" customHeight="1">
      <c r="F1497" s="789"/>
      <c r="H1497" s="786"/>
    </row>
    <row r="1498" spans="6:8" s="41" customFormat="1" ht="16.5" customHeight="1">
      <c r="F1498" s="789"/>
      <c r="H1498" s="786"/>
    </row>
    <row r="1499" spans="6:8" s="41" customFormat="1" ht="16.5" customHeight="1">
      <c r="F1499" s="789"/>
      <c r="H1499" s="786"/>
    </row>
    <row r="1500" spans="6:8" s="41" customFormat="1" ht="16.5" customHeight="1">
      <c r="F1500" s="789"/>
      <c r="H1500" s="786"/>
    </row>
    <row r="1501" spans="6:8" s="41" customFormat="1" ht="16.5" customHeight="1">
      <c r="F1501" s="789"/>
      <c r="H1501" s="786"/>
    </row>
    <row r="1502" spans="6:8" s="41" customFormat="1" ht="16.5" customHeight="1">
      <c r="F1502" s="789"/>
      <c r="H1502" s="786"/>
    </row>
    <row r="1503" spans="6:8" s="41" customFormat="1" ht="16.5" customHeight="1">
      <c r="F1503" s="789"/>
      <c r="H1503" s="786"/>
    </row>
    <row r="1504" spans="6:8" s="41" customFormat="1" ht="16.5" customHeight="1">
      <c r="F1504" s="789"/>
      <c r="H1504" s="786"/>
    </row>
    <row r="1505" spans="6:8" s="41" customFormat="1" ht="16.5" customHeight="1">
      <c r="F1505" s="789"/>
      <c r="H1505" s="786"/>
    </row>
    <row r="1506" spans="6:8" s="41" customFormat="1" ht="16.5" customHeight="1">
      <c r="F1506" s="789"/>
      <c r="H1506" s="786"/>
    </row>
    <row r="1507" spans="6:8" s="41" customFormat="1" ht="16.5" customHeight="1">
      <c r="F1507" s="789"/>
      <c r="H1507" s="786"/>
    </row>
    <row r="1508" spans="6:8" s="41" customFormat="1" ht="16.5" customHeight="1">
      <c r="F1508" s="789"/>
      <c r="H1508" s="786"/>
    </row>
    <row r="1509" spans="6:8" s="41" customFormat="1" ht="16.5" customHeight="1">
      <c r="F1509" s="789"/>
      <c r="H1509" s="786"/>
    </row>
    <row r="1510" spans="6:8" s="41" customFormat="1" ht="16.5" customHeight="1">
      <c r="F1510" s="789"/>
      <c r="H1510" s="786"/>
    </row>
    <row r="1511" spans="6:8" s="41" customFormat="1" ht="16.5" customHeight="1">
      <c r="F1511" s="789"/>
      <c r="H1511" s="786"/>
    </row>
    <row r="1512" spans="6:8" s="41" customFormat="1" ht="16.5" customHeight="1">
      <c r="F1512" s="789"/>
      <c r="H1512" s="786"/>
    </row>
    <row r="1513" spans="6:8" s="41" customFormat="1" ht="16.5" customHeight="1">
      <c r="F1513" s="789"/>
      <c r="H1513" s="786"/>
    </row>
    <row r="1514" spans="6:8" s="41" customFormat="1" ht="16.5" customHeight="1">
      <c r="F1514" s="789"/>
      <c r="H1514" s="786"/>
    </row>
    <row r="1515" spans="6:8" s="41" customFormat="1" ht="16.5" customHeight="1">
      <c r="F1515" s="789"/>
      <c r="H1515" s="786"/>
    </row>
    <row r="1516" spans="6:8" s="41" customFormat="1" ht="16.5" customHeight="1">
      <c r="F1516" s="789"/>
      <c r="H1516" s="786"/>
    </row>
    <row r="1517" spans="6:8" s="41" customFormat="1" ht="16.5" customHeight="1">
      <c r="F1517" s="789"/>
      <c r="H1517" s="786"/>
    </row>
    <row r="1518" spans="6:8" s="41" customFormat="1" ht="16.5" customHeight="1">
      <c r="F1518" s="789"/>
      <c r="H1518" s="786"/>
    </row>
    <row r="1519" spans="6:8" s="41" customFormat="1" ht="16.5" customHeight="1">
      <c r="F1519" s="789"/>
      <c r="H1519" s="786"/>
    </row>
    <row r="1520" spans="6:8" s="41" customFormat="1" ht="16.5" customHeight="1">
      <c r="F1520" s="789"/>
      <c r="H1520" s="786"/>
    </row>
    <row r="1521" spans="6:8" s="41" customFormat="1" ht="16.5" customHeight="1">
      <c r="F1521" s="789"/>
      <c r="H1521" s="786"/>
    </row>
    <row r="1522" spans="6:8" s="41" customFormat="1" ht="16.5" customHeight="1">
      <c r="F1522" s="789"/>
      <c r="H1522" s="786"/>
    </row>
    <row r="1523" spans="6:8" s="41" customFormat="1" ht="16.5" customHeight="1">
      <c r="F1523" s="789"/>
      <c r="H1523" s="786"/>
    </row>
    <row r="1524" spans="6:8" s="41" customFormat="1" ht="16.5" customHeight="1">
      <c r="F1524" s="789"/>
      <c r="H1524" s="786"/>
    </row>
    <row r="1525" spans="6:8" s="41" customFormat="1" ht="16.5" customHeight="1">
      <c r="F1525" s="789"/>
      <c r="H1525" s="786"/>
    </row>
    <row r="1526" spans="6:8" s="41" customFormat="1" ht="16.5" customHeight="1">
      <c r="F1526" s="789"/>
      <c r="H1526" s="786"/>
    </row>
    <row r="1527" spans="6:8" s="41" customFormat="1" ht="16.5" customHeight="1">
      <c r="F1527" s="789"/>
      <c r="H1527" s="786"/>
    </row>
    <row r="1528" spans="6:8" s="41" customFormat="1" ht="16.5" customHeight="1">
      <c r="F1528" s="789"/>
      <c r="H1528" s="786"/>
    </row>
    <row r="1529" spans="6:8" s="41" customFormat="1" ht="16.5" customHeight="1">
      <c r="F1529" s="789"/>
      <c r="H1529" s="786"/>
    </row>
    <row r="1530" spans="6:8" s="41" customFormat="1" ht="16.5" customHeight="1">
      <c r="F1530" s="789"/>
      <c r="H1530" s="786"/>
    </row>
    <row r="1531" spans="6:8" s="41" customFormat="1" ht="16.5" customHeight="1">
      <c r="F1531" s="789"/>
      <c r="H1531" s="786"/>
    </row>
    <row r="1532" spans="6:8" s="41" customFormat="1" ht="16.5" customHeight="1">
      <c r="F1532" s="789"/>
      <c r="H1532" s="786"/>
    </row>
    <row r="1533" spans="6:8" s="41" customFormat="1" ht="16.5" customHeight="1">
      <c r="F1533" s="789"/>
      <c r="H1533" s="786"/>
    </row>
    <row r="1534" spans="6:8" s="41" customFormat="1" ht="16.5" customHeight="1">
      <c r="F1534" s="789"/>
      <c r="H1534" s="786"/>
    </row>
    <row r="1535" spans="6:8" s="41" customFormat="1" ht="16.5" customHeight="1">
      <c r="F1535" s="789"/>
      <c r="H1535" s="786"/>
    </row>
    <row r="1536" spans="6:8" s="41" customFormat="1" ht="16.5" customHeight="1">
      <c r="F1536" s="789"/>
      <c r="H1536" s="786"/>
    </row>
    <row r="1537" spans="6:8" s="41" customFormat="1" ht="16.5" customHeight="1">
      <c r="F1537" s="789"/>
      <c r="H1537" s="786"/>
    </row>
    <row r="1538" spans="6:8" s="41" customFormat="1" ht="16.5" customHeight="1">
      <c r="F1538" s="789"/>
      <c r="H1538" s="786"/>
    </row>
    <row r="1539" spans="6:8" s="41" customFormat="1" ht="16.5" customHeight="1">
      <c r="F1539" s="789"/>
      <c r="H1539" s="786"/>
    </row>
    <row r="1540" spans="6:8" s="41" customFormat="1" ht="16.5" customHeight="1">
      <c r="F1540" s="789"/>
      <c r="H1540" s="786"/>
    </row>
    <row r="1541" spans="6:8" s="41" customFormat="1" ht="16.5" customHeight="1">
      <c r="F1541" s="789"/>
      <c r="H1541" s="786"/>
    </row>
    <row r="1542" spans="6:8" s="41" customFormat="1" ht="16.5" customHeight="1">
      <c r="F1542" s="789"/>
      <c r="H1542" s="786"/>
    </row>
    <row r="1543" spans="6:8" s="41" customFormat="1" ht="16.5" customHeight="1">
      <c r="F1543" s="789"/>
      <c r="H1543" s="786"/>
    </row>
    <row r="1544" spans="6:8" s="41" customFormat="1" ht="16.5" customHeight="1">
      <c r="F1544" s="789"/>
      <c r="H1544" s="786"/>
    </row>
    <row r="1545" spans="6:8" s="41" customFormat="1" ht="16.5" customHeight="1">
      <c r="F1545" s="789"/>
      <c r="H1545" s="786"/>
    </row>
    <row r="1546" spans="6:8" s="41" customFormat="1" ht="16.5" customHeight="1">
      <c r="F1546" s="789"/>
      <c r="H1546" s="786"/>
    </row>
    <row r="1547" spans="6:8" s="41" customFormat="1" ht="16.5" customHeight="1">
      <c r="F1547" s="789"/>
      <c r="H1547" s="786"/>
    </row>
    <row r="1548" spans="6:8" s="41" customFormat="1" ht="16.5" customHeight="1">
      <c r="F1548" s="789"/>
      <c r="H1548" s="786"/>
    </row>
    <row r="1549" spans="6:8" s="41" customFormat="1" ht="16.5" customHeight="1">
      <c r="F1549" s="789"/>
      <c r="H1549" s="786"/>
    </row>
    <row r="1550" spans="6:8" s="41" customFormat="1" ht="16.5" customHeight="1">
      <c r="F1550" s="789"/>
      <c r="H1550" s="786"/>
    </row>
    <row r="1551" spans="6:8" s="41" customFormat="1" ht="16.5" customHeight="1">
      <c r="F1551" s="789"/>
      <c r="H1551" s="786"/>
    </row>
    <row r="1552" spans="6:8" s="41" customFormat="1" ht="16.5" customHeight="1">
      <c r="F1552" s="789"/>
      <c r="H1552" s="786"/>
    </row>
    <row r="1553" spans="6:8" s="41" customFormat="1" ht="16.5" customHeight="1">
      <c r="F1553" s="789"/>
      <c r="H1553" s="786"/>
    </row>
    <row r="1554" spans="6:8" s="41" customFormat="1" ht="16.5" customHeight="1">
      <c r="F1554" s="789"/>
      <c r="H1554" s="786"/>
    </row>
    <row r="1555" spans="6:8" s="41" customFormat="1" ht="16.5" customHeight="1">
      <c r="F1555" s="789"/>
      <c r="H1555" s="786"/>
    </row>
    <row r="1556" spans="6:8" s="41" customFormat="1" ht="16.5" customHeight="1">
      <c r="F1556" s="789"/>
      <c r="H1556" s="786"/>
    </row>
    <row r="1557" spans="6:8" s="41" customFormat="1" ht="16.5" customHeight="1">
      <c r="F1557" s="789"/>
      <c r="H1557" s="786"/>
    </row>
    <row r="1558" spans="6:8" s="41" customFormat="1" ht="16.5" customHeight="1">
      <c r="F1558" s="789"/>
      <c r="H1558" s="786"/>
    </row>
    <row r="1559" spans="6:8" s="41" customFormat="1" ht="16.5" customHeight="1">
      <c r="F1559" s="789"/>
      <c r="H1559" s="786"/>
    </row>
    <row r="1560" spans="6:8" s="41" customFormat="1" ht="16.5" customHeight="1">
      <c r="F1560" s="789"/>
      <c r="H1560" s="786"/>
    </row>
    <row r="1561" spans="6:8" s="41" customFormat="1" ht="16.5" customHeight="1">
      <c r="F1561" s="789"/>
      <c r="H1561" s="786"/>
    </row>
    <row r="1562" spans="6:8" s="41" customFormat="1" ht="16.5" customHeight="1">
      <c r="F1562" s="789"/>
      <c r="H1562" s="786"/>
    </row>
    <row r="1563" spans="6:8" s="41" customFormat="1" ht="16.5" customHeight="1">
      <c r="F1563" s="789"/>
      <c r="H1563" s="786"/>
    </row>
    <row r="1564" spans="6:8" s="41" customFormat="1" ht="16.5" customHeight="1">
      <c r="F1564" s="789"/>
      <c r="H1564" s="786"/>
    </row>
    <row r="1565" spans="6:8" s="41" customFormat="1" ht="16.5" customHeight="1">
      <c r="F1565" s="789"/>
      <c r="H1565" s="786"/>
    </row>
    <row r="1566" spans="6:8" s="41" customFormat="1" ht="16.5" customHeight="1">
      <c r="F1566" s="789"/>
      <c r="H1566" s="786"/>
    </row>
    <row r="1567" spans="6:8" s="41" customFormat="1" ht="16.5" customHeight="1">
      <c r="F1567" s="789"/>
      <c r="H1567" s="786"/>
    </row>
    <row r="1568" spans="6:8" s="41" customFormat="1" ht="16.5" customHeight="1">
      <c r="F1568" s="789"/>
      <c r="H1568" s="786"/>
    </row>
    <row r="1569" spans="6:8" s="41" customFormat="1" ht="16.5" customHeight="1">
      <c r="F1569" s="789"/>
      <c r="H1569" s="786"/>
    </row>
    <row r="1570" spans="6:8" s="41" customFormat="1" ht="16.5" customHeight="1">
      <c r="F1570" s="789"/>
      <c r="H1570" s="786"/>
    </row>
    <row r="1571" spans="6:8" s="41" customFormat="1" ht="16.5" customHeight="1">
      <c r="F1571" s="789"/>
      <c r="H1571" s="786"/>
    </row>
    <row r="1572" spans="6:8" s="41" customFormat="1" ht="16.5" customHeight="1">
      <c r="F1572" s="789"/>
      <c r="H1572" s="786"/>
    </row>
    <row r="1573" spans="6:8" s="41" customFormat="1" ht="16.5" customHeight="1">
      <c r="F1573" s="789"/>
      <c r="H1573" s="786"/>
    </row>
    <row r="1574" spans="6:8" s="41" customFormat="1" ht="16.5" customHeight="1">
      <c r="F1574" s="789"/>
      <c r="H1574" s="786"/>
    </row>
    <row r="1575" spans="6:8" s="41" customFormat="1" ht="16.5" customHeight="1">
      <c r="F1575" s="789"/>
      <c r="H1575" s="786"/>
    </row>
    <row r="1576" spans="6:8" s="41" customFormat="1" ht="16.5" customHeight="1">
      <c r="F1576" s="789"/>
      <c r="H1576" s="786"/>
    </row>
    <row r="1577" spans="6:8" s="41" customFormat="1" ht="16.5" customHeight="1">
      <c r="F1577" s="789"/>
      <c r="H1577" s="786"/>
    </row>
    <row r="1578" spans="6:8" s="41" customFormat="1" ht="16.5" customHeight="1">
      <c r="F1578" s="789"/>
      <c r="H1578" s="786"/>
    </row>
    <row r="1579" spans="6:8" s="41" customFormat="1" ht="16.5" customHeight="1">
      <c r="F1579" s="789"/>
      <c r="H1579" s="786"/>
    </row>
    <row r="1580" spans="6:8" s="41" customFormat="1" ht="16.5" customHeight="1">
      <c r="F1580" s="789"/>
      <c r="H1580" s="786"/>
    </row>
    <row r="1581" spans="6:8" s="41" customFormat="1" ht="16.5" customHeight="1">
      <c r="F1581" s="789"/>
      <c r="H1581" s="786"/>
    </row>
    <row r="1582" spans="6:8" s="41" customFormat="1" ht="16.5" customHeight="1">
      <c r="F1582" s="789"/>
      <c r="H1582" s="786"/>
    </row>
    <row r="1583" spans="6:8" s="41" customFormat="1" ht="16.5" customHeight="1">
      <c r="F1583" s="789"/>
      <c r="H1583" s="786"/>
    </row>
    <row r="1584" spans="6:8" s="41" customFormat="1" ht="16.5" customHeight="1">
      <c r="F1584" s="789"/>
      <c r="H1584" s="786"/>
    </row>
    <row r="1585" spans="6:8" s="41" customFormat="1" ht="16.5" customHeight="1">
      <c r="F1585" s="789"/>
      <c r="H1585" s="786"/>
    </row>
    <row r="1586" spans="6:8" s="41" customFormat="1" ht="16.5" customHeight="1">
      <c r="F1586" s="789"/>
      <c r="H1586" s="786"/>
    </row>
    <row r="1587" spans="6:8" s="41" customFormat="1" ht="16.5" customHeight="1">
      <c r="F1587" s="789"/>
      <c r="H1587" s="786"/>
    </row>
    <row r="1588" spans="6:8" s="41" customFormat="1" ht="16.5" customHeight="1">
      <c r="F1588" s="789"/>
      <c r="H1588" s="786"/>
    </row>
    <row r="1589" spans="6:8" s="41" customFormat="1" ht="16.5" customHeight="1">
      <c r="F1589" s="789"/>
      <c r="H1589" s="786"/>
    </row>
    <row r="1590" spans="6:8" s="41" customFormat="1" ht="16.5" customHeight="1">
      <c r="F1590" s="789"/>
      <c r="H1590" s="786"/>
    </row>
    <row r="1591" spans="6:8" s="41" customFormat="1" ht="16.5" customHeight="1">
      <c r="F1591" s="789"/>
      <c r="H1591" s="786"/>
    </row>
    <row r="1592" spans="6:8" s="41" customFormat="1" ht="16.5" customHeight="1">
      <c r="F1592" s="789"/>
      <c r="H1592" s="786"/>
    </row>
    <row r="1593" spans="6:8" s="41" customFormat="1" ht="16.5" customHeight="1">
      <c r="F1593" s="789"/>
      <c r="H1593" s="786"/>
    </row>
    <row r="1594" spans="6:8" s="41" customFormat="1" ht="16.5" customHeight="1">
      <c r="F1594" s="789"/>
      <c r="H1594" s="786"/>
    </row>
    <row r="1595" spans="6:8" s="41" customFormat="1" ht="16.5" customHeight="1">
      <c r="F1595" s="789"/>
      <c r="H1595" s="786"/>
    </row>
    <row r="1596" spans="6:8" s="41" customFormat="1" ht="16.5" customHeight="1">
      <c r="F1596" s="789"/>
      <c r="H1596" s="786"/>
    </row>
    <row r="1597" spans="6:8" s="41" customFormat="1" ht="16.5" customHeight="1">
      <c r="F1597" s="789"/>
      <c r="H1597" s="786"/>
    </row>
    <row r="1598" spans="6:8" s="41" customFormat="1" ht="16.5" customHeight="1">
      <c r="F1598" s="789"/>
      <c r="H1598" s="786"/>
    </row>
    <row r="1599" spans="6:8" s="41" customFormat="1" ht="16.5" customHeight="1">
      <c r="F1599" s="789"/>
      <c r="H1599" s="786"/>
    </row>
    <row r="1600" spans="6:8" s="41" customFormat="1" ht="16.5" customHeight="1">
      <c r="F1600" s="789"/>
      <c r="H1600" s="786"/>
    </row>
    <row r="1601" spans="6:8" s="41" customFormat="1" ht="16.5" customHeight="1">
      <c r="F1601" s="789"/>
      <c r="H1601" s="786"/>
    </row>
    <row r="1602" spans="6:8" s="41" customFormat="1" ht="16.5" customHeight="1">
      <c r="F1602" s="789"/>
      <c r="H1602" s="786"/>
    </row>
    <row r="1603" spans="6:8" s="41" customFormat="1" ht="16.5" customHeight="1">
      <c r="F1603" s="789"/>
      <c r="H1603" s="786"/>
    </row>
    <row r="1604" spans="6:8" s="41" customFormat="1" ht="16.5" customHeight="1">
      <c r="F1604" s="789"/>
      <c r="H1604" s="786"/>
    </row>
    <row r="1605" spans="6:8" s="41" customFormat="1" ht="16.5" customHeight="1">
      <c r="F1605" s="789"/>
      <c r="H1605" s="786"/>
    </row>
    <row r="1606" spans="6:8" s="41" customFormat="1" ht="16.5" customHeight="1">
      <c r="F1606" s="789"/>
      <c r="H1606" s="786"/>
    </row>
    <row r="1607" spans="6:8" s="41" customFormat="1" ht="16.5" customHeight="1">
      <c r="F1607" s="789"/>
      <c r="H1607" s="786"/>
    </row>
    <row r="1608" spans="6:8" s="41" customFormat="1" ht="16.5" customHeight="1">
      <c r="F1608" s="789"/>
      <c r="H1608" s="786"/>
    </row>
    <row r="1609" spans="6:8" s="41" customFormat="1" ht="16.5" customHeight="1">
      <c r="F1609" s="789"/>
      <c r="H1609" s="786"/>
    </row>
    <row r="1610" spans="6:8" s="41" customFormat="1" ht="16.5" customHeight="1">
      <c r="F1610" s="789"/>
      <c r="H1610" s="786"/>
    </row>
    <row r="1611" spans="6:8" s="41" customFormat="1" ht="16.5" customHeight="1">
      <c r="F1611" s="789"/>
      <c r="H1611" s="786"/>
    </row>
    <row r="1612" spans="6:8" s="41" customFormat="1" ht="16.5" customHeight="1">
      <c r="F1612" s="789"/>
      <c r="H1612" s="786"/>
    </row>
    <row r="1613" spans="6:8" s="41" customFormat="1" ht="16.5" customHeight="1">
      <c r="F1613" s="789"/>
      <c r="H1613" s="786"/>
    </row>
    <row r="1614" spans="6:8" s="41" customFormat="1" ht="16.5" customHeight="1">
      <c r="F1614" s="789"/>
      <c r="H1614" s="786"/>
    </row>
    <row r="1615" spans="6:8" s="41" customFormat="1" ht="16.5" customHeight="1">
      <c r="F1615" s="789"/>
      <c r="H1615" s="786"/>
    </row>
    <row r="1616" spans="6:8" s="41" customFormat="1" ht="16.5" customHeight="1">
      <c r="F1616" s="789"/>
      <c r="H1616" s="786"/>
    </row>
    <row r="1617" spans="6:8" s="41" customFormat="1" ht="16.5" customHeight="1">
      <c r="F1617" s="789"/>
      <c r="H1617" s="786"/>
    </row>
    <row r="1618" spans="6:8" s="41" customFormat="1" ht="16.5" customHeight="1">
      <c r="F1618" s="789"/>
      <c r="H1618" s="786"/>
    </row>
    <row r="1619" spans="6:8" s="41" customFormat="1" ht="16.5" customHeight="1">
      <c r="F1619" s="789"/>
      <c r="H1619" s="786"/>
    </row>
    <row r="1620" spans="6:8" s="41" customFormat="1" ht="16.5" customHeight="1">
      <c r="F1620" s="789"/>
      <c r="H1620" s="786"/>
    </row>
    <row r="1621" spans="6:8" s="41" customFormat="1" ht="16.5" customHeight="1">
      <c r="F1621" s="789"/>
      <c r="H1621" s="786"/>
    </row>
    <row r="1622" spans="6:8" s="41" customFormat="1" ht="16.5" customHeight="1">
      <c r="F1622" s="789"/>
      <c r="H1622" s="786"/>
    </row>
    <row r="1623" spans="6:8" s="41" customFormat="1" ht="16.5" customHeight="1">
      <c r="F1623" s="789"/>
      <c r="H1623" s="786"/>
    </row>
    <row r="1624" spans="6:8" s="41" customFormat="1" ht="16.5" customHeight="1">
      <c r="F1624" s="789"/>
      <c r="H1624" s="786"/>
    </row>
    <row r="1625" spans="6:8" s="41" customFormat="1" ht="16.5" customHeight="1">
      <c r="F1625" s="789"/>
      <c r="H1625" s="786"/>
    </row>
    <row r="1626" spans="6:8" s="41" customFormat="1" ht="16.5" customHeight="1">
      <c r="F1626" s="789"/>
      <c r="H1626" s="786"/>
    </row>
    <row r="1627" spans="6:8" s="41" customFormat="1" ht="16.5" customHeight="1">
      <c r="F1627" s="789"/>
      <c r="H1627" s="786"/>
    </row>
    <row r="1628" spans="6:8" s="41" customFormat="1" ht="16.5" customHeight="1">
      <c r="F1628" s="789"/>
      <c r="H1628" s="786"/>
    </row>
    <row r="1629" spans="6:8" s="41" customFormat="1" ht="16.5" customHeight="1">
      <c r="F1629" s="789"/>
      <c r="H1629" s="786"/>
    </row>
    <row r="1630" spans="6:8" s="41" customFormat="1" ht="16.5" customHeight="1">
      <c r="F1630" s="789"/>
      <c r="H1630" s="786"/>
    </row>
    <row r="1631" spans="6:8" s="41" customFormat="1" ht="16.5" customHeight="1">
      <c r="F1631" s="789"/>
      <c r="H1631" s="786"/>
    </row>
    <row r="1632" spans="6:8" s="41" customFormat="1" ht="16.5" customHeight="1">
      <c r="F1632" s="789"/>
      <c r="H1632" s="786"/>
    </row>
    <row r="1633" spans="6:8" s="41" customFormat="1" ht="16.5" customHeight="1">
      <c r="F1633" s="789"/>
      <c r="H1633" s="786"/>
    </row>
    <row r="1634" spans="6:8" s="41" customFormat="1" ht="16.5" customHeight="1">
      <c r="F1634" s="789"/>
      <c r="H1634" s="786"/>
    </row>
    <row r="1635" spans="6:8" s="41" customFormat="1" ht="16.5" customHeight="1">
      <c r="F1635" s="789"/>
      <c r="H1635" s="786"/>
    </row>
    <row r="1636" spans="6:8" s="41" customFormat="1" ht="16.5" customHeight="1">
      <c r="F1636" s="789"/>
      <c r="H1636" s="786"/>
    </row>
    <row r="1637" spans="6:8" s="41" customFormat="1" ht="16.5" customHeight="1">
      <c r="F1637" s="789"/>
      <c r="H1637" s="786"/>
    </row>
    <row r="1638" spans="6:8" s="41" customFormat="1" ht="16.5" customHeight="1">
      <c r="F1638" s="789"/>
      <c r="H1638" s="786"/>
    </row>
    <row r="1639" spans="6:8" s="41" customFormat="1" ht="16.5" customHeight="1">
      <c r="F1639" s="789"/>
      <c r="H1639" s="786"/>
    </row>
    <row r="1640" spans="6:8" s="41" customFormat="1" ht="16.5" customHeight="1">
      <c r="F1640" s="789"/>
      <c r="H1640" s="786"/>
    </row>
    <row r="1641" spans="6:8" s="41" customFormat="1" ht="16.5" customHeight="1">
      <c r="F1641" s="789"/>
      <c r="H1641" s="786"/>
    </row>
    <row r="1642" spans="6:8" s="41" customFormat="1" ht="16.5" customHeight="1">
      <c r="F1642" s="789"/>
      <c r="H1642" s="786"/>
    </row>
    <row r="1643" spans="6:8" s="41" customFormat="1" ht="16.5" customHeight="1">
      <c r="F1643" s="789"/>
      <c r="H1643" s="786"/>
    </row>
    <row r="1644" spans="6:8" s="41" customFormat="1" ht="16.5" customHeight="1">
      <c r="F1644" s="789"/>
      <c r="H1644" s="786"/>
    </row>
    <row r="1645" spans="6:8" s="41" customFormat="1" ht="16.5" customHeight="1">
      <c r="F1645" s="789"/>
      <c r="H1645" s="786"/>
    </row>
    <row r="1646" spans="6:8" s="41" customFormat="1" ht="16.5" customHeight="1">
      <c r="F1646" s="789"/>
      <c r="H1646" s="786"/>
    </row>
    <row r="1647" spans="6:8" s="41" customFormat="1" ht="16.5" customHeight="1">
      <c r="F1647" s="789"/>
      <c r="H1647" s="786"/>
    </row>
    <row r="1648" spans="6:8" s="41" customFormat="1" ht="16.5" customHeight="1">
      <c r="F1648" s="789"/>
      <c r="H1648" s="786"/>
    </row>
    <row r="1649" spans="6:8" s="41" customFormat="1" ht="16.5" customHeight="1">
      <c r="F1649" s="789"/>
      <c r="H1649" s="786"/>
    </row>
    <row r="1650" spans="6:8" s="41" customFormat="1" ht="16.5" customHeight="1">
      <c r="F1650" s="789"/>
      <c r="H1650" s="786"/>
    </row>
    <row r="1651" spans="6:8" s="41" customFormat="1" ht="16.5" customHeight="1">
      <c r="F1651" s="789"/>
      <c r="H1651" s="786"/>
    </row>
    <row r="1652" spans="6:8" s="41" customFormat="1" ht="16.5" customHeight="1">
      <c r="F1652" s="789"/>
      <c r="H1652" s="786"/>
    </row>
    <row r="1653" spans="6:8" s="41" customFormat="1" ht="16.5" customHeight="1">
      <c r="F1653" s="789"/>
      <c r="H1653" s="786"/>
    </row>
    <row r="1654" spans="6:8" s="41" customFormat="1" ht="16.5" customHeight="1">
      <c r="F1654" s="789"/>
      <c r="H1654" s="786"/>
    </row>
    <row r="1655" spans="6:8" s="41" customFormat="1" ht="16.5" customHeight="1">
      <c r="F1655" s="789"/>
      <c r="H1655" s="786"/>
    </row>
    <row r="1656" spans="6:8" s="41" customFormat="1" ht="16.5" customHeight="1">
      <c r="F1656" s="789"/>
      <c r="H1656" s="786"/>
    </row>
    <row r="1657" spans="6:8" s="41" customFormat="1" ht="16.5" customHeight="1">
      <c r="F1657" s="789"/>
      <c r="H1657" s="786"/>
    </row>
    <row r="1658" spans="6:8" s="41" customFormat="1" ht="16.5" customHeight="1">
      <c r="F1658" s="789"/>
      <c r="H1658" s="786"/>
    </row>
    <row r="1659" spans="6:8" s="41" customFormat="1" ht="16.5" customHeight="1">
      <c r="F1659" s="789"/>
      <c r="H1659" s="786"/>
    </row>
    <row r="1660" spans="6:8" s="41" customFormat="1" ht="16.5" customHeight="1">
      <c r="F1660" s="789"/>
      <c r="H1660" s="786"/>
    </row>
    <row r="1661" spans="6:8" s="41" customFormat="1" ht="16.5" customHeight="1">
      <c r="F1661" s="789"/>
      <c r="H1661" s="786"/>
    </row>
    <row r="1662" spans="6:8" s="41" customFormat="1" ht="16.5" customHeight="1">
      <c r="F1662" s="789"/>
      <c r="H1662" s="786"/>
    </row>
    <row r="1663" spans="6:8" s="41" customFormat="1" ht="16.5" customHeight="1">
      <c r="F1663" s="789"/>
      <c r="H1663" s="786"/>
    </row>
    <row r="1664" spans="6:8" s="41" customFormat="1" ht="16.5" customHeight="1">
      <c r="F1664" s="789"/>
      <c r="H1664" s="786"/>
    </row>
    <row r="1665" spans="6:8" s="41" customFormat="1" ht="16.5" customHeight="1">
      <c r="F1665" s="789"/>
      <c r="H1665" s="786"/>
    </row>
    <row r="1666" spans="6:8" s="41" customFormat="1" ht="16.5" customHeight="1">
      <c r="F1666" s="789"/>
      <c r="H1666" s="786"/>
    </row>
    <row r="1667" spans="6:8" s="41" customFormat="1" ht="16.5" customHeight="1">
      <c r="F1667" s="789"/>
      <c r="H1667" s="786"/>
    </row>
    <row r="1668" spans="6:8" s="41" customFormat="1" ht="16.5" customHeight="1">
      <c r="F1668" s="789"/>
      <c r="H1668" s="786"/>
    </row>
    <row r="1669" spans="6:8" s="41" customFormat="1" ht="16.5" customHeight="1">
      <c r="F1669" s="789"/>
      <c r="H1669" s="786"/>
    </row>
    <row r="1670" spans="6:8" s="41" customFormat="1" ht="16.5" customHeight="1">
      <c r="F1670" s="789"/>
      <c r="H1670" s="786"/>
    </row>
    <row r="1671" spans="6:8" s="41" customFormat="1" ht="16.5" customHeight="1">
      <c r="F1671" s="789"/>
      <c r="H1671" s="786"/>
    </row>
    <row r="1672" spans="6:8" s="41" customFormat="1" ht="16.5" customHeight="1">
      <c r="F1672" s="789"/>
      <c r="H1672" s="786"/>
    </row>
    <row r="1673" spans="6:8" s="41" customFormat="1" ht="16.5" customHeight="1">
      <c r="F1673" s="789"/>
      <c r="H1673" s="786"/>
    </row>
    <row r="1674" spans="6:8" s="41" customFormat="1" ht="16.5" customHeight="1">
      <c r="F1674" s="789"/>
      <c r="H1674" s="786"/>
    </row>
    <row r="1675" spans="6:8" s="41" customFormat="1" ht="16.5" customHeight="1">
      <c r="F1675" s="789"/>
      <c r="H1675" s="786"/>
    </row>
    <row r="1676" spans="6:8" s="41" customFormat="1" ht="16.5" customHeight="1">
      <c r="F1676" s="789"/>
      <c r="H1676" s="786"/>
    </row>
    <row r="1677" spans="6:8" s="41" customFormat="1" ht="16.5" customHeight="1">
      <c r="F1677" s="789"/>
      <c r="H1677" s="786"/>
    </row>
    <row r="1678" spans="6:8" s="41" customFormat="1" ht="16.5" customHeight="1">
      <c r="F1678" s="789"/>
      <c r="H1678" s="786"/>
    </row>
    <row r="1679" spans="6:8" s="41" customFormat="1" ht="16.5" customHeight="1">
      <c r="F1679" s="789"/>
      <c r="H1679" s="786"/>
    </row>
    <row r="1680" spans="6:8" s="41" customFormat="1" ht="16.5" customHeight="1">
      <c r="F1680" s="789"/>
      <c r="H1680" s="786"/>
    </row>
    <row r="1681" spans="6:8" s="41" customFormat="1" ht="16.5" customHeight="1">
      <c r="F1681" s="789"/>
      <c r="H1681" s="786"/>
    </row>
    <row r="1682" spans="6:8" s="41" customFormat="1" ht="16.5" customHeight="1">
      <c r="F1682" s="789"/>
      <c r="H1682" s="786"/>
    </row>
    <row r="1683" spans="6:8" s="41" customFormat="1" ht="16.5" customHeight="1">
      <c r="F1683" s="789"/>
      <c r="H1683" s="786"/>
    </row>
    <row r="1684" spans="6:8" s="41" customFormat="1" ht="16.5" customHeight="1">
      <c r="F1684" s="789"/>
      <c r="H1684" s="786"/>
    </row>
    <row r="1685" spans="6:8" s="41" customFormat="1" ht="16.5" customHeight="1">
      <c r="F1685" s="789"/>
      <c r="H1685" s="786"/>
    </row>
    <row r="1686" spans="6:8" s="41" customFormat="1" ht="16.5" customHeight="1">
      <c r="F1686" s="789"/>
      <c r="H1686" s="786"/>
    </row>
    <row r="1687" spans="6:8" s="41" customFormat="1" ht="16.5" customHeight="1">
      <c r="F1687" s="789"/>
      <c r="H1687" s="786"/>
    </row>
    <row r="1688" spans="6:8" s="41" customFormat="1" ht="16.5" customHeight="1">
      <c r="F1688" s="789"/>
      <c r="H1688" s="786"/>
    </row>
    <row r="1689" spans="6:8" s="41" customFormat="1" ht="16.5" customHeight="1">
      <c r="F1689" s="789"/>
      <c r="H1689" s="786"/>
    </row>
    <row r="1690" spans="6:8" s="41" customFormat="1" ht="16.5" customHeight="1">
      <c r="F1690" s="789"/>
      <c r="H1690" s="786"/>
    </row>
    <row r="1691" spans="6:8" s="41" customFormat="1" ht="16.5" customHeight="1">
      <c r="F1691" s="789"/>
      <c r="H1691" s="786"/>
    </row>
    <row r="1692" spans="6:8" s="41" customFormat="1" ht="16.5" customHeight="1">
      <c r="F1692" s="789"/>
      <c r="H1692" s="786"/>
    </row>
    <row r="1693" spans="6:8" s="41" customFormat="1" ht="16.5" customHeight="1">
      <c r="F1693" s="789"/>
      <c r="H1693" s="786"/>
    </row>
    <row r="1694" spans="6:8" s="41" customFormat="1" ht="16.5" customHeight="1">
      <c r="F1694" s="789"/>
      <c r="H1694" s="786"/>
    </row>
    <row r="1695" spans="6:8" s="41" customFormat="1" ht="16.5" customHeight="1">
      <c r="F1695" s="789"/>
      <c r="H1695" s="786"/>
    </row>
    <row r="1696" spans="6:8" s="41" customFormat="1" ht="16.5" customHeight="1">
      <c r="F1696" s="789"/>
      <c r="H1696" s="786"/>
    </row>
    <row r="1697" spans="6:8" s="41" customFormat="1" ht="16.5" customHeight="1">
      <c r="F1697" s="789"/>
      <c r="H1697" s="786"/>
    </row>
    <row r="1698" spans="6:8" s="41" customFormat="1" ht="16.5" customHeight="1">
      <c r="F1698" s="789"/>
      <c r="H1698" s="786"/>
    </row>
    <row r="1699" spans="6:8" s="41" customFormat="1" ht="16.5" customHeight="1">
      <c r="F1699" s="789"/>
      <c r="H1699" s="786"/>
    </row>
    <row r="1700" spans="6:8" s="41" customFormat="1" ht="16.5" customHeight="1">
      <c r="F1700" s="789"/>
      <c r="H1700" s="786"/>
    </row>
    <row r="1701" spans="6:8" s="41" customFormat="1" ht="16.5" customHeight="1">
      <c r="F1701" s="789"/>
      <c r="H1701" s="786"/>
    </row>
    <row r="1702" spans="6:8" s="41" customFormat="1" ht="16.5" customHeight="1">
      <c r="F1702" s="789"/>
      <c r="H1702" s="786"/>
    </row>
    <row r="1703" spans="6:8" s="41" customFormat="1" ht="16.5" customHeight="1">
      <c r="F1703" s="789"/>
      <c r="H1703" s="786"/>
    </row>
    <row r="1704" spans="6:8" s="41" customFormat="1" ht="16.5" customHeight="1">
      <c r="F1704" s="789"/>
      <c r="H1704" s="786"/>
    </row>
    <row r="1705" spans="6:8" s="41" customFormat="1" ht="16.5" customHeight="1">
      <c r="F1705" s="789"/>
      <c r="H1705" s="786"/>
    </row>
    <row r="1706" spans="6:8" s="41" customFormat="1" ht="16.5" customHeight="1">
      <c r="F1706" s="789"/>
      <c r="H1706" s="786"/>
    </row>
    <row r="1707" spans="6:8" s="41" customFormat="1" ht="16.5" customHeight="1">
      <c r="F1707" s="789"/>
      <c r="H1707" s="786"/>
    </row>
    <row r="1708" spans="6:8" s="41" customFormat="1" ht="16.5" customHeight="1">
      <c r="F1708" s="789"/>
      <c r="H1708" s="786"/>
    </row>
    <row r="1709" spans="6:8" s="41" customFormat="1" ht="16.5" customHeight="1">
      <c r="F1709" s="789"/>
      <c r="H1709" s="786"/>
    </row>
    <row r="1710" spans="6:8" s="41" customFormat="1" ht="16.5" customHeight="1">
      <c r="F1710" s="789"/>
      <c r="H1710" s="786"/>
    </row>
    <row r="1711" spans="6:8" s="41" customFormat="1" ht="16.5" customHeight="1">
      <c r="F1711" s="789"/>
      <c r="H1711" s="786"/>
    </row>
    <row r="1712" spans="6:8" s="41" customFormat="1" ht="16.5" customHeight="1">
      <c r="F1712" s="789"/>
      <c r="H1712" s="786"/>
    </row>
    <row r="1713" spans="6:8" s="41" customFormat="1" ht="16.5" customHeight="1">
      <c r="F1713" s="789"/>
      <c r="H1713" s="786"/>
    </row>
    <row r="1714" spans="6:8" s="41" customFormat="1" ht="16.5" customHeight="1">
      <c r="F1714" s="789"/>
      <c r="H1714" s="786"/>
    </row>
    <row r="1715" spans="6:8" s="41" customFormat="1" ht="16.5" customHeight="1">
      <c r="F1715" s="789"/>
      <c r="H1715" s="786"/>
    </row>
    <row r="1716" spans="6:8" s="41" customFormat="1" ht="16.5" customHeight="1">
      <c r="F1716" s="789"/>
      <c r="H1716" s="786"/>
    </row>
    <row r="1717" spans="6:8" s="41" customFormat="1" ht="16.5" customHeight="1">
      <c r="F1717" s="789"/>
      <c r="H1717" s="786"/>
    </row>
    <row r="1718" spans="6:8" s="41" customFormat="1" ht="16.5" customHeight="1">
      <c r="F1718" s="789"/>
      <c r="H1718" s="786"/>
    </row>
    <row r="1719" spans="6:8" s="41" customFormat="1" ht="16.5" customHeight="1">
      <c r="F1719" s="789"/>
      <c r="H1719" s="786"/>
    </row>
    <row r="1720" spans="6:8" s="41" customFormat="1" ht="16.5" customHeight="1">
      <c r="F1720" s="789"/>
      <c r="H1720" s="786"/>
    </row>
    <row r="1721" spans="6:8" s="41" customFormat="1" ht="16.5" customHeight="1">
      <c r="F1721" s="789"/>
      <c r="H1721" s="786"/>
    </row>
    <row r="1722" spans="6:8" s="41" customFormat="1" ht="16.5" customHeight="1">
      <c r="F1722" s="789"/>
      <c r="H1722" s="786"/>
    </row>
    <row r="1723" spans="6:8" s="41" customFormat="1" ht="16.5" customHeight="1">
      <c r="F1723" s="789"/>
      <c r="H1723" s="786"/>
    </row>
    <row r="1724" spans="6:8" s="41" customFormat="1" ht="16.5" customHeight="1">
      <c r="F1724" s="789"/>
      <c r="H1724" s="786"/>
    </row>
    <row r="1725" spans="6:8" s="41" customFormat="1" ht="16.5" customHeight="1">
      <c r="F1725" s="789"/>
      <c r="H1725" s="786"/>
    </row>
    <row r="1726" spans="6:8" s="41" customFormat="1" ht="16.5" customHeight="1">
      <c r="F1726" s="789"/>
      <c r="H1726" s="786"/>
    </row>
    <row r="1727" spans="6:8" s="41" customFormat="1" ht="16.5" customHeight="1">
      <c r="F1727" s="789"/>
      <c r="H1727" s="786"/>
    </row>
    <row r="1728" spans="6:8" s="41" customFormat="1" ht="16.5" customHeight="1">
      <c r="F1728" s="789"/>
      <c r="H1728" s="786"/>
    </row>
    <row r="1729" spans="6:8" s="41" customFormat="1" ht="16.5" customHeight="1">
      <c r="F1729" s="789"/>
      <c r="H1729" s="786"/>
    </row>
    <row r="1730" spans="6:8" s="41" customFormat="1" ht="16.5" customHeight="1">
      <c r="F1730" s="789"/>
      <c r="H1730" s="786"/>
    </row>
    <row r="1731" spans="6:8" s="41" customFormat="1" ht="16.5" customHeight="1">
      <c r="F1731" s="789"/>
      <c r="H1731" s="786"/>
    </row>
    <row r="1732" spans="6:8" s="41" customFormat="1" ht="16.5" customHeight="1">
      <c r="F1732" s="789"/>
      <c r="H1732" s="786"/>
    </row>
    <row r="1733" spans="6:8" s="41" customFormat="1" ht="16.5" customHeight="1">
      <c r="F1733" s="789"/>
      <c r="H1733" s="786"/>
    </row>
    <row r="1734" spans="6:8" s="41" customFormat="1" ht="16.5" customHeight="1">
      <c r="F1734" s="789"/>
      <c r="H1734" s="786"/>
    </row>
    <row r="1735" spans="6:8" s="41" customFormat="1" ht="16.5" customHeight="1">
      <c r="F1735" s="789"/>
      <c r="H1735" s="786"/>
    </row>
    <row r="1736" spans="6:8" s="41" customFormat="1" ht="16.5" customHeight="1">
      <c r="F1736" s="789"/>
      <c r="H1736" s="786"/>
    </row>
    <row r="1737" spans="6:8" s="41" customFormat="1" ht="16.5" customHeight="1">
      <c r="F1737" s="789"/>
      <c r="H1737" s="786"/>
    </row>
    <row r="1738" spans="6:8" s="41" customFormat="1" ht="16.5" customHeight="1">
      <c r="F1738" s="789"/>
      <c r="H1738" s="786"/>
    </row>
    <row r="1739" spans="6:8" s="41" customFormat="1" ht="16.5" customHeight="1">
      <c r="F1739" s="789"/>
      <c r="H1739" s="786"/>
    </row>
    <row r="1740" spans="6:8" s="41" customFormat="1" ht="16.5" customHeight="1">
      <c r="F1740" s="789"/>
      <c r="H1740" s="786"/>
    </row>
    <row r="1741" spans="6:8" s="41" customFormat="1" ht="16.5" customHeight="1">
      <c r="F1741" s="789"/>
      <c r="H1741" s="786"/>
    </row>
    <row r="1742" spans="6:8" s="41" customFormat="1" ht="16.5" customHeight="1">
      <c r="F1742" s="789"/>
      <c r="H1742" s="786"/>
    </row>
    <row r="1743" spans="6:8" s="41" customFormat="1" ht="16.5" customHeight="1">
      <c r="F1743" s="789"/>
      <c r="H1743" s="786"/>
    </row>
    <row r="1744" spans="6:8" s="41" customFormat="1" ht="16.5" customHeight="1">
      <c r="F1744" s="789"/>
      <c r="H1744" s="786"/>
    </row>
    <row r="1745" spans="6:8" s="41" customFormat="1" ht="16.5" customHeight="1">
      <c r="F1745" s="789"/>
      <c r="H1745" s="786"/>
    </row>
    <row r="1746" spans="6:8" s="41" customFormat="1" ht="16.5" customHeight="1">
      <c r="F1746" s="789"/>
      <c r="H1746" s="786"/>
    </row>
    <row r="1747" spans="6:8" s="41" customFormat="1" ht="16.5" customHeight="1">
      <c r="F1747" s="789"/>
      <c r="H1747" s="786"/>
    </row>
    <row r="1748" spans="6:8" s="41" customFormat="1" ht="16.5" customHeight="1">
      <c r="F1748" s="789"/>
      <c r="H1748" s="786"/>
    </row>
    <row r="1749" spans="6:8" s="41" customFormat="1" ht="16.5" customHeight="1">
      <c r="F1749" s="789"/>
      <c r="H1749" s="786"/>
    </row>
    <row r="1750" spans="6:8" s="41" customFormat="1" ht="16.5" customHeight="1">
      <c r="F1750" s="789"/>
      <c r="H1750" s="786"/>
    </row>
    <row r="1751" spans="6:8" s="41" customFormat="1" ht="16.5" customHeight="1">
      <c r="F1751" s="789"/>
      <c r="H1751" s="786"/>
    </row>
    <row r="1752" spans="6:8" s="41" customFormat="1" ht="16.5" customHeight="1">
      <c r="F1752" s="789"/>
      <c r="H1752" s="786"/>
    </row>
    <row r="1753" spans="6:8" s="41" customFormat="1" ht="16.5" customHeight="1">
      <c r="F1753" s="789"/>
      <c r="H1753" s="786"/>
    </row>
    <row r="1754" spans="6:8" s="41" customFormat="1" ht="16.5" customHeight="1">
      <c r="F1754" s="789"/>
      <c r="H1754" s="786"/>
    </row>
    <row r="1755" spans="6:8" s="41" customFormat="1" ht="16.5" customHeight="1">
      <c r="F1755" s="789"/>
      <c r="H1755" s="786"/>
    </row>
    <row r="1756" spans="6:8" s="41" customFormat="1" ht="16.5" customHeight="1">
      <c r="F1756" s="789"/>
      <c r="H1756" s="786"/>
    </row>
    <row r="1757" spans="6:8" s="41" customFormat="1" ht="16.5" customHeight="1">
      <c r="F1757" s="789"/>
      <c r="H1757" s="786"/>
    </row>
    <row r="1758" spans="6:8" s="41" customFormat="1" ht="16.5" customHeight="1">
      <c r="F1758" s="789"/>
      <c r="H1758" s="786"/>
    </row>
    <row r="1759" spans="6:8" s="41" customFormat="1" ht="16.5" customHeight="1">
      <c r="F1759" s="789"/>
      <c r="H1759" s="786"/>
    </row>
    <row r="1760" spans="6:8" s="41" customFormat="1" ht="16.5" customHeight="1">
      <c r="F1760" s="789"/>
      <c r="H1760" s="786"/>
    </row>
    <row r="1761" spans="6:8" s="41" customFormat="1" ht="16.5" customHeight="1">
      <c r="F1761" s="789"/>
      <c r="H1761" s="786"/>
    </row>
    <row r="1762" spans="6:8" s="41" customFormat="1" ht="16.5" customHeight="1">
      <c r="F1762" s="789"/>
      <c r="H1762" s="786"/>
    </row>
    <row r="1763" spans="6:8" s="41" customFormat="1" ht="16.5" customHeight="1">
      <c r="F1763" s="789"/>
      <c r="H1763" s="786"/>
    </row>
    <row r="1764" spans="6:8" s="41" customFormat="1" ht="16.5" customHeight="1">
      <c r="F1764" s="789"/>
      <c r="H1764" s="786"/>
    </row>
    <row r="1765" spans="6:8" s="41" customFormat="1" ht="16.5" customHeight="1">
      <c r="F1765" s="789"/>
      <c r="H1765" s="786"/>
    </row>
    <row r="1766" spans="6:8" s="41" customFormat="1" ht="16.5" customHeight="1">
      <c r="F1766" s="789"/>
      <c r="H1766" s="786"/>
    </row>
    <row r="1767" spans="6:8" s="41" customFormat="1" ht="16.5" customHeight="1">
      <c r="F1767" s="789"/>
      <c r="H1767" s="786"/>
    </row>
    <row r="1768" spans="6:8" s="41" customFormat="1" ht="16.5" customHeight="1">
      <c r="F1768" s="789"/>
      <c r="H1768" s="786"/>
    </row>
    <row r="1769" spans="6:8" s="41" customFormat="1" ht="16.5" customHeight="1">
      <c r="F1769" s="789"/>
      <c r="H1769" s="786"/>
    </row>
    <row r="1770" spans="6:8" s="41" customFormat="1" ht="16.5" customHeight="1">
      <c r="F1770" s="789"/>
      <c r="H1770" s="786"/>
    </row>
    <row r="1771" spans="6:8" s="41" customFormat="1" ht="16.5" customHeight="1">
      <c r="F1771" s="789"/>
      <c r="H1771" s="786"/>
    </row>
    <row r="1772" spans="6:8" s="41" customFormat="1" ht="16.5" customHeight="1">
      <c r="F1772" s="789"/>
      <c r="H1772" s="786"/>
    </row>
    <row r="1773" spans="6:8" s="41" customFormat="1" ht="16.5" customHeight="1">
      <c r="F1773" s="789"/>
      <c r="H1773" s="786"/>
    </row>
    <row r="1774" spans="6:8" s="41" customFormat="1" ht="16.5" customHeight="1">
      <c r="F1774" s="789"/>
      <c r="H1774" s="786"/>
    </row>
    <row r="1775" spans="6:8" s="41" customFormat="1" ht="16.5" customHeight="1">
      <c r="F1775" s="789"/>
      <c r="H1775" s="786"/>
    </row>
    <row r="1776" spans="6:8" s="41" customFormat="1" ht="16.5" customHeight="1">
      <c r="F1776" s="789"/>
      <c r="H1776" s="786"/>
    </row>
    <row r="1777" spans="6:8" s="41" customFormat="1" ht="16.5" customHeight="1">
      <c r="F1777" s="789"/>
      <c r="H1777" s="786"/>
    </row>
    <row r="1778" spans="6:8" s="41" customFormat="1" ht="16.5" customHeight="1">
      <c r="F1778" s="789"/>
      <c r="H1778" s="786"/>
    </row>
    <row r="1779" spans="6:8" s="41" customFormat="1" ht="16.5" customHeight="1">
      <c r="F1779" s="789"/>
      <c r="H1779" s="786"/>
    </row>
    <row r="1780" spans="6:8" s="41" customFormat="1" ht="16.5" customHeight="1">
      <c r="F1780" s="789"/>
      <c r="H1780" s="786"/>
    </row>
    <row r="1781" spans="6:8" s="41" customFormat="1" ht="16.5" customHeight="1">
      <c r="F1781" s="789"/>
      <c r="H1781" s="786"/>
    </row>
    <row r="1782" spans="6:8" s="41" customFormat="1" ht="16.5" customHeight="1">
      <c r="F1782" s="789"/>
      <c r="H1782" s="786"/>
    </row>
    <row r="1783" spans="6:8" s="41" customFormat="1" ht="16.5" customHeight="1">
      <c r="F1783" s="789"/>
      <c r="H1783" s="786"/>
    </row>
    <row r="1784" spans="6:8" s="41" customFormat="1" ht="16.5" customHeight="1">
      <c r="F1784" s="789"/>
      <c r="H1784" s="786"/>
    </row>
    <row r="1785" spans="6:8" s="41" customFormat="1" ht="16.5" customHeight="1">
      <c r="F1785" s="789"/>
      <c r="H1785" s="786"/>
    </row>
  </sheetData>
  <phoneticPr fontId="6" type="noConversion"/>
  <pageMargins left="0.7" right="0.7" top="0.75" bottom="0.75" header="0.3" footer="0.3"/>
  <pageSetup paperSize="9" orientation="portrait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321"/>
  <sheetViews>
    <sheetView zoomScale="85" workbookViewId="0">
      <pane xSplit="4" ySplit="1" topLeftCell="E18" activePane="bottomRight" state="frozen"/>
      <selection activeCell="I11" sqref="I11:I13"/>
      <selection pane="topRight" activeCell="I11" sqref="I11:I13"/>
      <selection pane="bottomLeft" activeCell="I11" sqref="I11:I13"/>
      <selection pane="bottomRight" activeCell="I26" sqref="I26"/>
    </sheetView>
  </sheetViews>
  <sheetFormatPr defaultColWidth="9" defaultRowHeight="16.5" customHeight="1"/>
  <cols>
    <col min="1" max="1" width="16.875" style="806" customWidth="1"/>
    <col min="2" max="2" width="18.625" style="806" customWidth="1"/>
    <col min="3" max="3" width="30.25" style="806" customWidth="1"/>
    <col min="4" max="4" width="26" style="806" customWidth="1"/>
    <col min="5" max="6" width="23.625" style="806" customWidth="1"/>
    <col min="7" max="7" width="19.625" style="806" customWidth="1"/>
    <col min="8" max="8" width="19.875" style="806" customWidth="1"/>
    <col min="9" max="9" width="22" style="806" customWidth="1"/>
    <col min="10" max="10" width="20.875" style="806" customWidth="1"/>
    <col min="11" max="11" width="9" style="806"/>
    <col min="12" max="12" width="16.625" style="806" customWidth="1"/>
    <col min="13" max="13" width="9.625" style="806" customWidth="1"/>
    <col min="14" max="16384" width="9" style="806"/>
  </cols>
  <sheetData>
    <row r="1" spans="1:14" ht="100.5" customHeight="1">
      <c r="A1" s="38" t="s">
        <v>240</v>
      </c>
      <c r="B1" s="38" t="s">
        <v>3737</v>
      </c>
      <c r="C1" s="38" t="s">
        <v>3738</v>
      </c>
      <c r="D1" s="38" t="s">
        <v>3739</v>
      </c>
      <c r="E1" s="38" t="s">
        <v>3740</v>
      </c>
      <c r="F1" s="38" t="s">
        <v>3741</v>
      </c>
      <c r="G1" s="329" t="s">
        <v>3742</v>
      </c>
      <c r="H1" s="38" t="s">
        <v>3743</v>
      </c>
      <c r="I1" s="38" t="s">
        <v>3744</v>
      </c>
      <c r="J1" s="38" t="s">
        <v>3745</v>
      </c>
    </row>
    <row r="2" spans="1:14" ht="16.5" customHeight="1">
      <c r="A2" s="1072" t="s">
        <v>3746</v>
      </c>
      <c r="B2" s="808" t="b">
        <v>1</v>
      </c>
      <c r="C2" s="1073" t="s">
        <v>229</v>
      </c>
      <c r="D2" s="1074" t="s">
        <v>228</v>
      </c>
      <c r="E2" s="1075">
        <v>1</v>
      </c>
      <c r="F2" s="1075">
        <v>1.5</v>
      </c>
      <c r="G2" s="1075">
        <v>151</v>
      </c>
      <c r="H2" s="1075">
        <v>100</v>
      </c>
      <c r="I2" s="1075">
        <v>160006001</v>
      </c>
      <c r="J2" s="1075">
        <v>3</v>
      </c>
      <c r="L2" s="854">
        <f t="shared" ref="L2:L65" si="0">J2*M2</f>
        <v>3</v>
      </c>
      <c r="M2" s="854">
        <f t="shared" ref="M2:M65" si="1">100/H2</f>
        <v>1</v>
      </c>
    </row>
    <row r="3" spans="1:14" ht="16.5" customHeight="1">
      <c r="A3" s="1072" t="s">
        <v>3746</v>
      </c>
      <c r="B3" s="808" t="b">
        <v>1</v>
      </c>
      <c r="C3" s="1073" t="s">
        <v>229</v>
      </c>
      <c r="D3" s="1074" t="s">
        <v>228</v>
      </c>
      <c r="E3" s="1075">
        <v>2</v>
      </c>
      <c r="F3" s="1075">
        <v>1.5</v>
      </c>
      <c r="G3" s="1075">
        <v>152</v>
      </c>
      <c r="H3" s="1075">
        <v>100</v>
      </c>
      <c r="I3" s="1075">
        <v>160006001</v>
      </c>
      <c r="J3" s="1075">
        <v>3</v>
      </c>
      <c r="L3" s="854">
        <f t="shared" si="0"/>
        <v>3</v>
      </c>
      <c r="M3" s="854">
        <f t="shared" si="1"/>
        <v>1</v>
      </c>
    </row>
    <row r="4" spans="1:14" ht="16.5" customHeight="1">
      <c r="A4" s="1072" t="s">
        <v>3746</v>
      </c>
      <c r="B4" s="808" t="b">
        <v>1</v>
      </c>
      <c r="C4" s="1073" t="s">
        <v>229</v>
      </c>
      <c r="D4" s="1074" t="s">
        <v>228</v>
      </c>
      <c r="E4" s="1075">
        <v>3</v>
      </c>
      <c r="F4" s="1075">
        <v>1.5</v>
      </c>
      <c r="G4" s="1075">
        <v>153</v>
      </c>
      <c r="H4" s="1075">
        <v>100</v>
      </c>
      <c r="I4" s="1075">
        <v>160006001</v>
      </c>
      <c r="J4" s="1075">
        <v>3</v>
      </c>
      <c r="L4" s="854">
        <f t="shared" si="0"/>
        <v>3</v>
      </c>
      <c r="M4" s="854">
        <f t="shared" si="1"/>
        <v>1</v>
      </c>
    </row>
    <row r="5" spans="1:14" ht="16.5" customHeight="1">
      <c r="A5" s="1072" t="s">
        <v>3746</v>
      </c>
      <c r="B5" s="808" t="b">
        <v>1</v>
      </c>
      <c r="C5" s="1073" t="s">
        <v>229</v>
      </c>
      <c r="D5" s="1074" t="s">
        <v>228</v>
      </c>
      <c r="E5" s="1075">
        <v>4</v>
      </c>
      <c r="F5" s="1075">
        <v>1.5</v>
      </c>
      <c r="G5" s="1075">
        <v>154</v>
      </c>
      <c r="H5" s="1076">
        <v>85</v>
      </c>
      <c r="I5" s="1075">
        <v>160006001</v>
      </c>
      <c r="J5" s="1075">
        <v>3</v>
      </c>
      <c r="L5" s="854">
        <f t="shared" si="0"/>
        <v>3.5294117647058822</v>
      </c>
      <c r="M5" s="854">
        <f t="shared" si="1"/>
        <v>1.1764705882352942</v>
      </c>
    </row>
    <row r="6" spans="1:14" ht="16.5" customHeight="1">
      <c r="A6" s="1072" t="s">
        <v>3746</v>
      </c>
      <c r="B6" s="808" t="b">
        <v>1</v>
      </c>
      <c r="C6" s="1073" t="s">
        <v>229</v>
      </c>
      <c r="D6" s="1074" t="s">
        <v>228</v>
      </c>
      <c r="E6" s="1075">
        <v>5</v>
      </c>
      <c r="F6" s="1075">
        <v>1.5</v>
      </c>
      <c r="G6" s="1075">
        <v>155</v>
      </c>
      <c r="H6" s="1076">
        <v>70</v>
      </c>
      <c r="I6" s="1075">
        <v>160006001</v>
      </c>
      <c r="J6" s="1075">
        <v>3</v>
      </c>
      <c r="L6" s="854">
        <f t="shared" si="0"/>
        <v>4.2857142857142856</v>
      </c>
      <c r="M6" s="854">
        <f t="shared" si="1"/>
        <v>1.4285714285714286</v>
      </c>
    </row>
    <row r="7" spans="1:14" ht="16.5" customHeight="1">
      <c r="A7" s="1072" t="s">
        <v>3746</v>
      </c>
      <c r="B7" s="808" t="b">
        <v>1</v>
      </c>
      <c r="C7" s="1073" t="s">
        <v>229</v>
      </c>
      <c r="D7" s="1074" t="s">
        <v>228</v>
      </c>
      <c r="E7" s="1075">
        <v>6</v>
      </c>
      <c r="F7" s="1075">
        <v>1.5</v>
      </c>
      <c r="G7" s="1075">
        <v>156</v>
      </c>
      <c r="H7" s="1076">
        <v>55</v>
      </c>
      <c r="I7" s="1076">
        <v>160006001</v>
      </c>
      <c r="J7" s="1076">
        <v>3</v>
      </c>
      <c r="L7" s="854">
        <f t="shared" si="0"/>
        <v>5.4545454545454541</v>
      </c>
      <c r="M7" s="854">
        <f t="shared" si="1"/>
        <v>1.8181818181818181</v>
      </c>
    </row>
    <row r="8" spans="1:14" ht="16.5" customHeight="1">
      <c r="A8" s="1072" t="s">
        <v>3746</v>
      </c>
      <c r="B8" s="808" t="b">
        <v>1</v>
      </c>
      <c r="C8" s="1073" t="s">
        <v>229</v>
      </c>
      <c r="D8" s="1074" t="s">
        <v>228</v>
      </c>
      <c r="E8" s="1075">
        <v>7</v>
      </c>
      <c r="F8" s="1075">
        <v>1.5</v>
      </c>
      <c r="G8" s="1075">
        <v>157</v>
      </c>
      <c r="H8" s="1076">
        <v>40</v>
      </c>
      <c r="I8" s="1076">
        <v>160006001</v>
      </c>
      <c r="J8" s="1076">
        <v>3</v>
      </c>
      <c r="L8" s="854">
        <f t="shared" si="0"/>
        <v>7.5</v>
      </c>
      <c r="M8" s="854">
        <f t="shared" si="1"/>
        <v>2.5</v>
      </c>
    </row>
    <row r="9" spans="1:14" ht="16.5" customHeight="1">
      <c r="A9" s="1072" t="s">
        <v>3746</v>
      </c>
      <c r="B9" s="808" t="b">
        <v>1</v>
      </c>
      <c r="C9" s="1073" t="s">
        <v>229</v>
      </c>
      <c r="D9" s="1074" t="s">
        <v>228</v>
      </c>
      <c r="E9" s="1075">
        <v>8</v>
      </c>
      <c r="F9" s="1075">
        <v>1.5</v>
      </c>
      <c r="G9" s="1075">
        <v>158</v>
      </c>
      <c r="H9" s="1076">
        <v>25</v>
      </c>
      <c r="I9" s="1076">
        <v>160006001</v>
      </c>
      <c r="J9" s="1076">
        <v>3</v>
      </c>
      <c r="L9" s="854">
        <f t="shared" si="0"/>
        <v>12</v>
      </c>
      <c r="M9" s="854">
        <f t="shared" si="1"/>
        <v>4</v>
      </c>
    </row>
    <row r="10" spans="1:14" ht="16.5" customHeight="1">
      <c r="A10" s="1072" t="s">
        <v>3746</v>
      </c>
      <c r="B10" s="808" t="b">
        <v>1</v>
      </c>
      <c r="C10" s="1073" t="s">
        <v>229</v>
      </c>
      <c r="D10" s="1074" t="s">
        <v>228</v>
      </c>
      <c r="E10" s="1075">
        <v>9</v>
      </c>
      <c r="F10" s="1075">
        <v>1.5</v>
      </c>
      <c r="G10" s="1075">
        <v>159</v>
      </c>
      <c r="H10" s="1076">
        <v>10</v>
      </c>
      <c r="I10" s="1076">
        <v>160006001</v>
      </c>
      <c r="J10" s="1076">
        <v>3</v>
      </c>
      <c r="L10" s="854">
        <f t="shared" si="0"/>
        <v>30</v>
      </c>
      <c r="M10" s="854">
        <f t="shared" si="1"/>
        <v>10</v>
      </c>
    </row>
    <row r="11" spans="1:14" ht="16.5" customHeight="1">
      <c r="A11" s="1072" t="s">
        <v>3746</v>
      </c>
      <c r="B11" s="808" t="b">
        <v>1</v>
      </c>
      <c r="C11" s="1073" t="s">
        <v>229</v>
      </c>
      <c r="D11" s="1074" t="s">
        <v>228</v>
      </c>
      <c r="E11" s="1075">
        <v>10</v>
      </c>
      <c r="F11" s="1075">
        <v>1.5</v>
      </c>
      <c r="G11" s="1075">
        <v>160</v>
      </c>
      <c r="H11" s="1076">
        <v>5</v>
      </c>
      <c r="I11" s="1076">
        <v>160006001</v>
      </c>
      <c r="J11" s="1076">
        <v>3</v>
      </c>
      <c r="L11" s="854">
        <f t="shared" si="0"/>
        <v>60</v>
      </c>
      <c r="M11" s="854">
        <f t="shared" si="1"/>
        <v>20</v>
      </c>
      <c r="N11" s="854">
        <f>SUM(L2:L11)</f>
        <v>131.76967150496563</v>
      </c>
    </row>
    <row r="12" spans="1:14" ht="16.5" customHeight="1">
      <c r="A12" s="1072" t="s">
        <v>3747</v>
      </c>
      <c r="B12" s="808" t="b">
        <v>1</v>
      </c>
      <c r="C12" s="1077" t="s">
        <v>229</v>
      </c>
      <c r="D12" s="1078" t="s">
        <v>3748</v>
      </c>
      <c r="E12" s="1079">
        <v>1</v>
      </c>
      <c r="F12" s="1079">
        <v>1.5</v>
      </c>
      <c r="G12" s="1079">
        <v>152</v>
      </c>
      <c r="H12" s="1079">
        <v>100</v>
      </c>
      <c r="I12" s="1079">
        <v>160006001</v>
      </c>
      <c r="J12" s="1079">
        <v>5</v>
      </c>
      <c r="L12" s="854">
        <f t="shared" si="0"/>
        <v>5</v>
      </c>
      <c r="M12" s="854">
        <f t="shared" si="1"/>
        <v>1</v>
      </c>
    </row>
    <row r="13" spans="1:14" ht="16.5" customHeight="1">
      <c r="A13" s="1072" t="s">
        <v>3747</v>
      </c>
      <c r="B13" s="808" t="b">
        <v>1</v>
      </c>
      <c r="C13" s="1077" t="s">
        <v>229</v>
      </c>
      <c r="D13" s="1078" t="s">
        <v>3748</v>
      </c>
      <c r="E13" s="1079">
        <v>2</v>
      </c>
      <c r="F13" s="1079">
        <v>1.5</v>
      </c>
      <c r="G13" s="1079">
        <v>154</v>
      </c>
      <c r="H13" s="1079">
        <v>100</v>
      </c>
      <c r="I13" s="1079">
        <v>160006001</v>
      </c>
      <c r="J13" s="1079">
        <v>5</v>
      </c>
      <c r="L13" s="854">
        <f t="shared" si="0"/>
        <v>5</v>
      </c>
      <c r="M13" s="854">
        <f t="shared" si="1"/>
        <v>1</v>
      </c>
    </row>
    <row r="14" spans="1:14" ht="16.5" customHeight="1">
      <c r="A14" s="1072" t="s">
        <v>3747</v>
      </c>
      <c r="B14" s="808" t="b">
        <v>1</v>
      </c>
      <c r="C14" s="1077" t="s">
        <v>229</v>
      </c>
      <c r="D14" s="1078" t="s">
        <v>3748</v>
      </c>
      <c r="E14" s="1079">
        <v>3</v>
      </c>
      <c r="F14" s="1079">
        <v>1.5</v>
      </c>
      <c r="G14" s="1079">
        <v>156</v>
      </c>
      <c r="H14" s="1079">
        <v>100</v>
      </c>
      <c r="I14" s="1079">
        <v>160006001</v>
      </c>
      <c r="J14" s="1079">
        <v>5</v>
      </c>
      <c r="L14" s="854">
        <f t="shared" si="0"/>
        <v>5</v>
      </c>
      <c r="M14" s="854">
        <f t="shared" si="1"/>
        <v>1</v>
      </c>
    </row>
    <row r="15" spans="1:14" ht="16.5" customHeight="1">
      <c r="A15" s="1072" t="s">
        <v>3747</v>
      </c>
      <c r="B15" s="808" t="b">
        <v>1</v>
      </c>
      <c r="C15" s="1077" t="s">
        <v>229</v>
      </c>
      <c r="D15" s="1078" t="s">
        <v>3748</v>
      </c>
      <c r="E15" s="1079">
        <v>4</v>
      </c>
      <c r="F15" s="1079">
        <v>1.5</v>
      </c>
      <c r="G15" s="1079">
        <v>158</v>
      </c>
      <c r="H15" s="1080">
        <v>85</v>
      </c>
      <c r="I15" s="1079">
        <v>160006001</v>
      </c>
      <c r="J15" s="1079">
        <v>5</v>
      </c>
      <c r="L15" s="854">
        <f t="shared" si="0"/>
        <v>5.882352941176471</v>
      </c>
      <c r="M15" s="854">
        <f t="shared" si="1"/>
        <v>1.1764705882352942</v>
      </c>
    </row>
    <row r="16" spans="1:14" ht="16.5" customHeight="1">
      <c r="A16" s="1072" t="s">
        <v>3747</v>
      </c>
      <c r="B16" s="808" t="b">
        <v>1</v>
      </c>
      <c r="C16" s="1077" t="s">
        <v>229</v>
      </c>
      <c r="D16" s="1078" t="s">
        <v>3748</v>
      </c>
      <c r="E16" s="1079">
        <v>5</v>
      </c>
      <c r="F16" s="1079">
        <v>1.5</v>
      </c>
      <c r="G16" s="1079">
        <v>160</v>
      </c>
      <c r="H16" s="1080">
        <v>70</v>
      </c>
      <c r="I16" s="1079">
        <v>160006001</v>
      </c>
      <c r="J16" s="1079">
        <v>5</v>
      </c>
      <c r="L16" s="854">
        <f t="shared" si="0"/>
        <v>7.1428571428571432</v>
      </c>
      <c r="M16" s="854">
        <f t="shared" si="1"/>
        <v>1.4285714285714286</v>
      </c>
    </row>
    <row r="17" spans="1:14" ht="16.5" customHeight="1">
      <c r="A17" s="1072" t="s">
        <v>3747</v>
      </c>
      <c r="B17" s="808" t="b">
        <v>1</v>
      </c>
      <c r="C17" s="1077" t="s">
        <v>229</v>
      </c>
      <c r="D17" s="1078" t="s">
        <v>3748</v>
      </c>
      <c r="E17" s="1079">
        <v>6</v>
      </c>
      <c r="F17" s="1079">
        <v>1.5</v>
      </c>
      <c r="G17" s="1079">
        <v>162</v>
      </c>
      <c r="H17" s="1080">
        <v>55</v>
      </c>
      <c r="I17" s="1080">
        <v>160006001</v>
      </c>
      <c r="J17" s="1080">
        <v>5</v>
      </c>
      <c r="L17" s="854">
        <f t="shared" si="0"/>
        <v>9.0909090909090899</v>
      </c>
      <c r="M17" s="854">
        <f t="shared" si="1"/>
        <v>1.8181818181818181</v>
      </c>
    </row>
    <row r="18" spans="1:14" ht="16.5" customHeight="1">
      <c r="A18" s="1072" t="s">
        <v>3747</v>
      </c>
      <c r="B18" s="808" t="b">
        <v>1</v>
      </c>
      <c r="C18" s="1077" t="s">
        <v>229</v>
      </c>
      <c r="D18" s="1078" t="s">
        <v>3748</v>
      </c>
      <c r="E18" s="1079">
        <v>7</v>
      </c>
      <c r="F18" s="1079">
        <v>1.5</v>
      </c>
      <c r="G18" s="1079">
        <v>164</v>
      </c>
      <c r="H18" s="1080">
        <v>40</v>
      </c>
      <c r="I18" s="1080">
        <v>160006001</v>
      </c>
      <c r="J18" s="1080">
        <v>5</v>
      </c>
      <c r="L18" s="854">
        <f t="shared" si="0"/>
        <v>12.5</v>
      </c>
      <c r="M18" s="854">
        <f t="shared" si="1"/>
        <v>2.5</v>
      </c>
    </row>
    <row r="19" spans="1:14" ht="16.5" customHeight="1">
      <c r="A19" s="1072" t="s">
        <v>3747</v>
      </c>
      <c r="B19" s="808" t="b">
        <v>1</v>
      </c>
      <c r="C19" s="1077" t="s">
        <v>229</v>
      </c>
      <c r="D19" s="1078" t="s">
        <v>3748</v>
      </c>
      <c r="E19" s="1079">
        <v>8</v>
      </c>
      <c r="F19" s="1079">
        <v>1.5</v>
      </c>
      <c r="G19" s="1079">
        <v>166</v>
      </c>
      <c r="H19" s="1080">
        <v>25</v>
      </c>
      <c r="I19" s="1080">
        <v>160006001</v>
      </c>
      <c r="J19" s="1080">
        <v>5</v>
      </c>
      <c r="L19" s="854">
        <f t="shared" si="0"/>
        <v>20</v>
      </c>
      <c r="M19" s="854">
        <f t="shared" si="1"/>
        <v>4</v>
      </c>
    </row>
    <row r="20" spans="1:14" ht="16.5" customHeight="1">
      <c r="A20" s="1072" t="s">
        <v>3747</v>
      </c>
      <c r="B20" s="808" t="b">
        <v>1</v>
      </c>
      <c r="C20" s="1077" t="s">
        <v>229</v>
      </c>
      <c r="D20" s="1078" t="s">
        <v>3748</v>
      </c>
      <c r="E20" s="1079">
        <v>9</v>
      </c>
      <c r="F20" s="1079">
        <v>1.5</v>
      </c>
      <c r="G20" s="1079">
        <v>168</v>
      </c>
      <c r="H20" s="1080">
        <v>10</v>
      </c>
      <c r="I20" s="1080">
        <v>160006001</v>
      </c>
      <c r="J20" s="1080">
        <v>5</v>
      </c>
      <c r="L20" s="854">
        <f t="shared" si="0"/>
        <v>50</v>
      </c>
      <c r="M20" s="854">
        <f t="shared" si="1"/>
        <v>10</v>
      </c>
    </row>
    <row r="21" spans="1:14" ht="16.5" customHeight="1">
      <c r="A21" s="1072" t="s">
        <v>3747</v>
      </c>
      <c r="B21" s="808" t="b">
        <v>1</v>
      </c>
      <c r="C21" s="1077" t="s">
        <v>229</v>
      </c>
      <c r="D21" s="1078" t="s">
        <v>3748</v>
      </c>
      <c r="E21" s="1079">
        <v>10</v>
      </c>
      <c r="F21" s="1079">
        <v>1.5</v>
      </c>
      <c r="G21" s="1079">
        <v>170</v>
      </c>
      <c r="H21" s="1080">
        <v>5</v>
      </c>
      <c r="I21" s="1080">
        <v>160006001</v>
      </c>
      <c r="J21" s="1080">
        <v>5</v>
      </c>
      <c r="L21" s="854">
        <f t="shared" si="0"/>
        <v>100</v>
      </c>
      <c r="M21" s="854">
        <f t="shared" si="1"/>
        <v>20</v>
      </c>
      <c r="N21" s="854">
        <f>SUM(L12:L21)</f>
        <v>219.6161191749427</v>
      </c>
    </row>
    <row r="22" spans="1:14" ht="16.5" customHeight="1">
      <c r="A22" s="1072" t="s">
        <v>3749</v>
      </c>
      <c r="B22" s="808" t="b">
        <v>1</v>
      </c>
      <c r="C22" s="1073" t="s">
        <v>229</v>
      </c>
      <c r="D22" s="1074" t="s">
        <v>3750</v>
      </c>
      <c r="E22" s="1075">
        <v>1</v>
      </c>
      <c r="F22" s="1075">
        <v>1.5</v>
      </c>
      <c r="G22" s="1075">
        <v>153</v>
      </c>
      <c r="H22" s="1075">
        <v>100</v>
      </c>
      <c r="I22" s="1075">
        <v>160006001</v>
      </c>
      <c r="J22" s="1075">
        <v>20</v>
      </c>
      <c r="L22" s="854">
        <f t="shared" si="0"/>
        <v>20</v>
      </c>
      <c r="M22" s="854">
        <f t="shared" si="1"/>
        <v>1</v>
      </c>
    </row>
    <row r="23" spans="1:14" ht="16.5" customHeight="1">
      <c r="A23" s="1072" t="s">
        <v>3749</v>
      </c>
      <c r="B23" s="808" t="b">
        <v>1</v>
      </c>
      <c r="C23" s="1073" t="s">
        <v>229</v>
      </c>
      <c r="D23" s="1074" t="s">
        <v>3750</v>
      </c>
      <c r="E23" s="1075">
        <v>2</v>
      </c>
      <c r="F23" s="1075">
        <v>1.5</v>
      </c>
      <c r="G23" s="1075">
        <v>156</v>
      </c>
      <c r="H23" s="1075">
        <v>100</v>
      </c>
      <c r="I23" s="1075">
        <v>160006001</v>
      </c>
      <c r="J23" s="1075">
        <v>20</v>
      </c>
      <c r="L23" s="854">
        <f t="shared" si="0"/>
        <v>20</v>
      </c>
      <c r="M23" s="854">
        <f t="shared" si="1"/>
        <v>1</v>
      </c>
    </row>
    <row r="24" spans="1:14" ht="16.5" customHeight="1">
      <c r="A24" s="1072" t="s">
        <v>3749</v>
      </c>
      <c r="B24" s="808" t="b">
        <v>1</v>
      </c>
      <c r="C24" s="1073" t="s">
        <v>229</v>
      </c>
      <c r="D24" s="1074" t="s">
        <v>3750</v>
      </c>
      <c r="E24" s="1075">
        <v>3</v>
      </c>
      <c r="F24" s="1075">
        <v>1.5</v>
      </c>
      <c r="G24" s="1075">
        <v>159</v>
      </c>
      <c r="H24" s="1075">
        <v>100</v>
      </c>
      <c r="I24" s="1075">
        <v>160006001</v>
      </c>
      <c r="J24" s="1075">
        <v>20</v>
      </c>
      <c r="L24" s="854">
        <f t="shared" si="0"/>
        <v>20</v>
      </c>
      <c r="M24" s="854">
        <f t="shared" si="1"/>
        <v>1</v>
      </c>
    </row>
    <row r="25" spans="1:14" ht="16.5" customHeight="1">
      <c r="A25" s="1072" t="s">
        <v>3749</v>
      </c>
      <c r="B25" s="808" t="b">
        <v>1</v>
      </c>
      <c r="C25" s="1073" t="s">
        <v>229</v>
      </c>
      <c r="D25" s="1074" t="s">
        <v>3750</v>
      </c>
      <c r="E25" s="1075">
        <v>4</v>
      </c>
      <c r="F25" s="1075">
        <v>1.5</v>
      </c>
      <c r="G25" s="1075">
        <v>162</v>
      </c>
      <c r="H25" s="1076">
        <v>85</v>
      </c>
      <c r="I25" s="1075">
        <v>160006001</v>
      </c>
      <c r="J25" s="1075">
        <v>20</v>
      </c>
      <c r="L25" s="854">
        <f t="shared" si="0"/>
        <v>23.529411764705884</v>
      </c>
      <c r="M25" s="854">
        <f t="shared" si="1"/>
        <v>1.1764705882352942</v>
      </c>
    </row>
    <row r="26" spans="1:14" ht="16.5" customHeight="1">
      <c r="A26" s="1072" t="s">
        <v>3749</v>
      </c>
      <c r="B26" s="808" t="b">
        <v>1</v>
      </c>
      <c r="C26" s="1073" t="s">
        <v>229</v>
      </c>
      <c r="D26" s="1074" t="s">
        <v>3750</v>
      </c>
      <c r="E26" s="1075">
        <v>5</v>
      </c>
      <c r="F26" s="1075">
        <v>1.5</v>
      </c>
      <c r="G26" s="1075">
        <v>165</v>
      </c>
      <c r="H26" s="1076">
        <v>70</v>
      </c>
      <c r="I26" s="1075">
        <v>160006001</v>
      </c>
      <c r="J26" s="1075">
        <v>20</v>
      </c>
      <c r="L26" s="854">
        <f t="shared" si="0"/>
        <v>28.571428571428573</v>
      </c>
      <c r="M26" s="854">
        <f t="shared" si="1"/>
        <v>1.4285714285714286</v>
      </c>
    </row>
    <row r="27" spans="1:14" ht="16.5" customHeight="1">
      <c r="A27" s="1072" t="s">
        <v>3749</v>
      </c>
      <c r="B27" s="808" t="b">
        <v>1</v>
      </c>
      <c r="C27" s="1073" t="s">
        <v>229</v>
      </c>
      <c r="D27" s="1074" t="s">
        <v>3750</v>
      </c>
      <c r="E27" s="1075">
        <v>6</v>
      </c>
      <c r="F27" s="1075">
        <v>1.5</v>
      </c>
      <c r="G27" s="1075">
        <v>168</v>
      </c>
      <c r="H27" s="1076">
        <v>55</v>
      </c>
      <c r="I27" s="1076">
        <v>160006001</v>
      </c>
      <c r="J27" s="1076">
        <v>20</v>
      </c>
      <c r="L27" s="854">
        <f t="shared" si="0"/>
        <v>36.36363636363636</v>
      </c>
      <c r="M27" s="854">
        <f t="shared" si="1"/>
        <v>1.8181818181818181</v>
      </c>
    </row>
    <row r="28" spans="1:14" ht="16.5" customHeight="1">
      <c r="A28" s="1072" t="s">
        <v>3749</v>
      </c>
      <c r="B28" s="808" t="b">
        <v>1</v>
      </c>
      <c r="C28" s="1073" t="s">
        <v>229</v>
      </c>
      <c r="D28" s="1074" t="s">
        <v>3750</v>
      </c>
      <c r="E28" s="1075">
        <v>7</v>
      </c>
      <c r="F28" s="1075">
        <v>1.5</v>
      </c>
      <c r="G28" s="1075">
        <v>171</v>
      </c>
      <c r="H28" s="1076">
        <v>40</v>
      </c>
      <c r="I28" s="1076">
        <v>160006001</v>
      </c>
      <c r="J28" s="1076">
        <v>20</v>
      </c>
      <c r="L28" s="854">
        <f t="shared" si="0"/>
        <v>50</v>
      </c>
      <c r="M28" s="854">
        <f t="shared" si="1"/>
        <v>2.5</v>
      </c>
    </row>
    <row r="29" spans="1:14" ht="16.5" customHeight="1">
      <c r="A29" s="1072" t="s">
        <v>3749</v>
      </c>
      <c r="B29" s="808" t="b">
        <v>1</v>
      </c>
      <c r="C29" s="1073" t="s">
        <v>229</v>
      </c>
      <c r="D29" s="1074" t="s">
        <v>3750</v>
      </c>
      <c r="E29" s="1075">
        <v>8</v>
      </c>
      <c r="F29" s="1075">
        <v>1.5</v>
      </c>
      <c r="G29" s="1075">
        <v>174</v>
      </c>
      <c r="H29" s="1076">
        <v>25</v>
      </c>
      <c r="I29" s="1076">
        <v>160006001</v>
      </c>
      <c r="J29" s="1076">
        <v>20</v>
      </c>
      <c r="L29" s="854">
        <f t="shared" si="0"/>
        <v>80</v>
      </c>
      <c r="M29" s="854">
        <f t="shared" si="1"/>
        <v>4</v>
      </c>
    </row>
    <row r="30" spans="1:14" ht="16.5" customHeight="1">
      <c r="A30" s="1072" t="s">
        <v>3749</v>
      </c>
      <c r="B30" s="808" t="b">
        <v>1</v>
      </c>
      <c r="C30" s="1073" t="s">
        <v>229</v>
      </c>
      <c r="D30" s="1074" t="s">
        <v>3750</v>
      </c>
      <c r="E30" s="1075">
        <v>9</v>
      </c>
      <c r="F30" s="1075">
        <v>1.5</v>
      </c>
      <c r="G30" s="1075">
        <v>177</v>
      </c>
      <c r="H30" s="1076">
        <v>10</v>
      </c>
      <c r="I30" s="1076">
        <v>160006001</v>
      </c>
      <c r="J30" s="1076">
        <v>20</v>
      </c>
      <c r="L30" s="854">
        <f t="shared" si="0"/>
        <v>200</v>
      </c>
      <c r="M30" s="854">
        <f t="shared" si="1"/>
        <v>10</v>
      </c>
    </row>
    <row r="31" spans="1:14" ht="16.5" customHeight="1">
      <c r="A31" s="1072" t="s">
        <v>3749</v>
      </c>
      <c r="B31" s="808" t="b">
        <v>1</v>
      </c>
      <c r="C31" s="1073" t="s">
        <v>229</v>
      </c>
      <c r="D31" s="1074" t="s">
        <v>3750</v>
      </c>
      <c r="E31" s="1075">
        <v>10</v>
      </c>
      <c r="F31" s="1075">
        <v>1.5</v>
      </c>
      <c r="G31" s="1075">
        <v>180</v>
      </c>
      <c r="H31" s="1076">
        <v>5</v>
      </c>
      <c r="I31" s="1076">
        <v>160006001</v>
      </c>
      <c r="J31" s="1076">
        <v>20</v>
      </c>
      <c r="L31" s="854">
        <f t="shared" si="0"/>
        <v>400</v>
      </c>
      <c r="M31" s="854">
        <f t="shared" si="1"/>
        <v>20</v>
      </c>
      <c r="N31" s="854">
        <f>SUM(L22:L31)</f>
        <v>878.46447669977078</v>
      </c>
    </row>
    <row r="32" spans="1:14" ht="16.5" customHeight="1">
      <c r="A32" s="1072" t="s">
        <v>3751</v>
      </c>
      <c r="B32" s="808" t="b">
        <v>1</v>
      </c>
      <c r="C32" s="1077" t="s">
        <v>229</v>
      </c>
      <c r="D32" s="1078" t="s">
        <v>3752</v>
      </c>
      <c r="E32" s="1079">
        <v>1</v>
      </c>
      <c r="F32" s="1079">
        <v>1.5</v>
      </c>
      <c r="G32" s="1079">
        <v>155</v>
      </c>
      <c r="H32" s="1079">
        <v>100</v>
      </c>
      <c r="I32" s="1079">
        <v>160006001</v>
      </c>
      <c r="J32" s="1079">
        <v>40</v>
      </c>
      <c r="L32" s="854">
        <f t="shared" si="0"/>
        <v>40</v>
      </c>
      <c r="M32" s="854">
        <f t="shared" si="1"/>
        <v>1</v>
      </c>
    </row>
    <row r="33" spans="1:14" ht="16.5" customHeight="1">
      <c r="A33" s="1072" t="s">
        <v>3751</v>
      </c>
      <c r="B33" s="808" t="b">
        <v>1</v>
      </c>
      <c r="C33" s="1077" t="s">
        <v>229</v>
      </c>
      <c r="D33" s="1078" t="s">
        <v>3752</v>
      </c>
      <c r="E33" s="1079">
        <v>2</v>
      </c>
      <c r="F33" s="1079">
        <v>1.5</v>
      </c>
      <c r="G33" s="1079">
        <v>160</v>
      </c>
      <c r="H33" s="1079">
        <v>100</v>
      </c>
      <c r="I33" s="1079">
        <v>160006001</v>
      </c>
      <c r="J33" s="1079">
        <v>40</v>
      </c>
      <c r="L33" s="854">
        <f t="shared" si="0"/>
        <v>40</v>
      </c>
      <c r="M33" s="854">
        <f t="shared" si="1"/>
        <v>1</v>
      </c>
    </row>
    <row r="34" spans="1:14" ht="16.5" customHeight="1">
      <c r="A34" s="1072" t="s">
        <v>3751</v>
      </c>
      <c r="B34" s="808" t="b">
        <v>1</v>
      </c>
      <c r="C34" s="1077" t="s">
        <v>229</v>
      </c>
      <c r="D34" s="1078" t="s">
        <v>3752</v>
      </c>
      <c r="E34" s="1079">
        <v>3</v>
      </c>
      <c r="F34" s="1079">
        <v>1.5</v>
      </c>
      <c r="G34" s="1079">
        <v>165</v>
      </c>
      <c r="H34" s="1079">
        <v>100</v>
      </c>
      <c r="I34" s="1079">
        <v>160006001</v>
      </c>
      <c r="J34" s="1079">
        <v>40</v>
      </c>
      <c r="L34" s="854">
        <f t="shared" si="0"/>
        <v>40</v>
      </c>
      <c r="M34" s="854">
        <f t="shared" si="1"/>
        <v>1</v>
      </c>
    </row>
    <row r="35" spans="1:14" ht="16.5" customHeight="1">
      <c r="A35" s="1072" t="s">
        <v>3751</v>
      </c>
      <c r="B35" s="808" t="b">
        <v>1</v>
      </c>
      <c r="C35" s="1077" t="s">
        <v>229</v>
      </c>
      <c r="D35" s="1078" t="s">
        <v>3752</v>
      </c>
      <c r="E35" s="1079">
        <v>4</v>
      </c>
      <c r="F35" s="1079">
        <v>1.5</v>
      </c>
      <c r="G35" s="1079">
        <v>170</v>
      </c>
      <c r="H35" s="1080">
        <v>70</v>
      </c>
      <c r="I35" s="1079">
        <v>160006001</v>
      </c>
      <c r="J35" s="1079">
        <v>40</v>
      </c>
      <c r="L35" s="854">
        <f t="shared" si="0"/>
        <v>57.142857142857146</v>
      </c>
      <c r="M35" s="854">
        <f t="shared" si="1"/>
        <v>1.4285714285714286</v>
      </c>
    </row>
    <row r="36" spans="1:14" ht="16.5" customHeight="1">
      <c r="A36" s="1072" t="s">
        <v>3751</v>
      </c>
      <c r="B36" s="808" t="b">
        <v>1</v>
      </c>
      <c r="C36" s="1077" t="s">
        <v>229</v>
      </c>
      <c r="D36" s="1078" t="s">
        <v>3752</v>
      </c>
      <c r="E36" s="1079">
        <v>5</v>
      </c>
      <c r="F36" s="1079">
        <v>1.5</v>
      </c>
      <c r="G36" s="1079">
        <v>175</v>
      </c>
      <c r="H36" s="1080">
        <v>50</v>
      </c>
      <c r="I36" s="1079">
        <v>160006001</v>
      </c>
      <c r="J36" s="1079">
        <v>40</v>
      </c>
      <c r="L36" s="854">
        <f t="shared" si="0"/>
        <v>80</v>
      </c>
      <c r="M36" s="854">
        <f t="shared" si="1"/>
        <v>2</v>
      </c>
    </row>
    <row r="37" spans="1:14" ht="16.5" customHeight="1">
      <c r="A37" s="1072" t="s">
        <v>3751</v>
      </c>
      <c r="B37" s="808" t="b">
        <v>1</v>
      </c>
      <c r="C37" s="1077" t="s">
        <v>229</v>
      </c>
      <c r="D37" s="1078" t="s">
        <v>3752</v>
      </c>
      <c r="E37" s="1079">
        <v>6</v>
      </c>
      <c r="F37" s="1079">
        <v>1.5</v>
      </c>
      <c r="G37" s="1079">
        <v>180</v>
      </c>
      <c r="H37" s="1080">
        <v>23</v>
      </c>
      <c r="I37" s="1081">
        <v>160006001</v>
      </c>
      <c r="J37" s="1081">
        <v>40</v>
      </c>
      <c r="L37" s="854">
        <f t="shared" si="0"/>
        <v>173.91304347826087</v>
      </c>
      <c r="M37" s="854">
        <f t="shared" si="1"/>
        <v>4.3478260869565215</v>
      </c>
    </row>
    <row r="38" spans="1:14" ht="16.5" customHeight="1">
      <c r="A38" s="1072" t="s">
        <v>3751</v>
      </c>
      <c r="B38" s="808" t="b">
        <v>1</v>
      </c>
      <c r="C38" s="1077" t="s">
        <v>229</v>
      </c>
      <c r="D38" s="1078" t="s">
        <v>3752</v>
      </c>
      <c r="E38" s="1079">
        <v>7</v>
      </c>
      <c r="F38" s="1079">
        <v>1.5</v>
      </c>
      <c r="G38" s="1079">
        <v>185</v>
      </c>
      <c r="H38" s="1080">
        <v>10</v>
      </c>
      <c r="I38" s="1081">
        <v>160006001</v>
      </c>
      <c r="J38" s="1081">
        <v>40</v>
      </c>
      <c r="L38" s="854">
        <f t="shared" si="0"/>
        <v>400</v>
      </c>
      <c r="M38" s="854">
        <f t="shared" si="1"/>
        <v>10</v>
      </c>
    </row>
    <row r="39" spans="1:14" ht="16.5" customHeight="1">
      <c r="A39" s="1072" t="s">
        <v>3751</v>
      </c>
      <c r="B39" s="808" t="b">
        <v>1</v>
      </c>
      <c r="C39" s="1077" t="s">
        <v>229</v>
      </c>
      <c r="D39" s="1078" t="s">
        <v>3752</v>
      </c>
      <c r="E39" s="1079">
        <v>8</v>
      </c>
      <c r="F39" s="1079">
        <v>1.5</v>
      </c>
      <c r="G39" s="1079">
        <v>190</v>
      </c>
      <c r="H39" s="1080">
        <v>7</v>
      </c>
      <c r="I39" s="1081">
        <v>160006001</v>
      </c>
      <c r="J39" s="1081">
        <v>40</v>
      </c>
      <c r="L39" s="854">
        <f t="shared" si="0"/>
        <v>571.42857142857144</v>
      </c>
      <c r="M39" s="854">
        <f t="shared" si="1"/>
        <v>14.285714285714286</v>
      </c>
    </row>
    <row r="40" spans="1:14" ht="16.5" customHeight="1">
      <c r="A40" s="1072" t="s">
        <v>3751</v>
      </c>
      <c r="B40" s="808" t="b">
        <v>1</v>
      </c>
      <c r="C40" s="1077" t="s">
        <v>229</v>
      </c>
      <c r="D40" s="1078" t="s">
        <v>3752</v>
      </c>
      <c r="E40" s="1079">
        <v>9</v>
      </c>
      <c r="F40" s="1079">
        <v>1.5</v>
      </c>
      <c r="G40" s="1079">
        <v>195</v>
      </c>
      <c r="H40" s="1080">
        <v>5</v>
      </c>
      <c r="I40" s="1081">
        <v>160006001</v>
      </c>
      <c r="J40" s="1081">
        <v>40</v>
      </c>
      <c r="L40" s="854">
        <f t="shared" si="0"/>
        <v>800</v>
      </c>
      <c r="M40" s="854">
        <f t="shared" si="1"/>
        <v>20</v>
      </c>
    </row>
    <row r="41" spans="1:14" ht="16.5" customHeight="1">
      <c r="A41" s="1072" t="s">
        <v>3751</v>
      </c>
      <c r="B41" s="808" t="b">
        <v>1</v>
      </c>
      <c r="C41" s="1077" t="s">
        <v>229</v>
      </c>
      <c r="D41" s="1078" t="s">
        <v>3752</v>
      </c>
      <c r="E41" s="1079">
        <v>10</v>
      </c>
      <c r="F41" s="1079">
        <v>1.5</v>
      </c>
      <c r="G41" s="1079">
        <v>200</v>
      </c>
      <c r="H41" s="1080">
        <v>1</v>
      </c>
      <c r="I41" s="1081">
        <v>160006001</v>
      </c>
      <c r="J41" s="1081">
        <v>40</v>
      </c>
      <c r="L41" s="854">
        <f t="shared" si="0"/>
        <v>4000</v>
      </c>
      <c r="M41" s="854">
        <f t="shared" si="1"/>
        <v>100</v>
      </c>
      <c r="N41" s="854">
        <f>SUM(L32:L41)</f>
        <v>6202.4844720496894</v>
      </c>
    </row>
    <row r="42" spans="1:14" ht="16.5" customHeight="1">
      <c r="A42" s="1082" t="s">
        <v>3753</v>
      </c>
      <c r="B42" s="808" t="b">
        <v>1</v>
      </c>
      <c r="C42" s="1073" t="s">
        <v>231</v>
      </c>
      <c r="D42" s="1074" t="s">
        <v>228</v>
      </c>
      <c r="E42" s="1083">
        <v>1</v>
      </c>
      <c r="F42" s="1083">
        <v>1.3</v>
      </c>
      <c r="G42" s="1083">
        <v>131</v>
      </c>
      <c r="H42" s="1083">
        <v>100</v>
      </c>
      <c r="I42" s="1083">
        <v>160006002</v>
      </c>
      <c r="J42" s="1083">
        <v>3</v>
      </c>
      <c r="L42" s="854">
        <f t="shared" si="0"/>
        <v>3</v>
      </c>
      <c r="M42" s="854">
        <f t="shared" si="1"/>
        <v>1</v>
      </c>
    </row>
    <row r="43" spans="1:14" ht="16.5" customHeight="1">
      <c r="A43" s="1082" t="s">
        <v>3753</v>
      </c>
      <c r="B43" s="808" t="b">
        <v>1</v>
      </c>
      <c r="C43" s="1073" t="s">
        <v>231</v>
      </c>
      <c r="D43" s="1074" t="s">
        <v>228</v>
      </c>
      <c r="E43" s="1083">
        <v>2</v>
      </c>
      <c r="F43" s="1083">
        <v>1.3</v>
      </c>
      <c r="G43" s="1083">
        <v>132</v>
      </c>
      <c r="H43" s="1083">
        <v>100</v>
      </c>
      <c r="I43" s="1083">
        <v>160006002</v>
      </c>
      <c r="J43" s="1083">
        <v>3</v>
      </c>
      <c r="L43" s="854">
        <f t="shared" si="0"/>
        <v>3</v>
      </c>
      <c r="M43" s="854">
        <f t="shared" si="1"/>
        <v>1</v>
      </c>
    </row>
    <row r="44" spans="1:14" ht="16.5" customHeight="1">
      <c r="A44" s="1082" t="s">
        <v>3753</v>
      </c>
      <c r="B44" s="808" t="b">
        <v>1</v>
      </c>
      <c r="C44" s="1073" t="s">
        <v>231</v>
      </c>
      <c r="D44" s="1074" t="s">
        <v>228</v>
      </c>
      <c r="E44" s="1083">
        <v>3</v>
      </c>
      <c r="F44" s="1083">
        <v>1.3</v>
      </c>
      <c r="G44" s="1083">
        <v>133</v>
      </c>
      <c r="H44" s="1083">
        <v>100</v>
      </c>
      <c r="I44" s="1083">
        <v>160006002</v>
      </c>
      <c r="J44" s="1083">
        <v>3</v>
      </c>
      <c r="L44" s="854">
        <f t="shared" si="0"/>
        <v>3</v>
      </c>
      <c r="M44" s="854">
        <f t="shared" si="1"/>
        <v>1</v>
      </c>
    </row>
    <row r="45" spans="1:14" ht="16.5" customHeight="1">
      <c r="A45" s="1082" t="s">
        <v>3753</v>
      </c>
      <c r="B45" s="808" t="b">
        <v>1</v>
      </c>
      <c r="C45" s="1073" t="s">
        <v>231</v>
      </c>
      <c r="D45" s="1074" t="s">
        <v>228</v>
      </c>
      <c r="E45" s="1083">
        <v>4</v>
      </c>
      <c r="F45" s="1083">
        <v>1.3</v>
      </c>
      <c r="G45" s="1083">
        <v>134</v>
      </c>
      <c r="H45" s="1076">
        <v>95</v>
      </c>
      <c r="I45" s="1083">
        <v>160006002</v>
      </c>
      <c r="J45" s="1083">
        <v>3</v>
      </c>
      <c r="L45" s="854">
        <f t="shared" si="0"/>
        <v>3.1578947368421053</v>
      </c>
      <c r="M45" s="854">
        <f t="shared" si="1"/>
        <v>1.0526315789473684</v>
      </c>
    </row>
    <row r="46" spans="1:14" ht="16.5" customHeight="1">
      <c r="A46" s="1082" t="s">
        <v>3753</v>
      </c>
      <c r="B46" s="808" t="b">
        <v>1</v>
      </c>
      <c r="C46" s="1073" t="s">
        <v>231</v>
      </c>
      <c r="D46" s="1074" t="s">
        <v>228</v>
      </c>
      <c r="E46" s="1083">
        <v>5</v>
      </c>
      <c r="F46" s="1083">
        <v>1.3</v>
      </c>
      <c r="G46" s="1083">
        <v>135</v>
      </c>
      <c r="H46" s="1076">
        <v>85</v>
      </c>
      <c r="I46" s="1083">
        <v>160006002</v>
      </c>
      <c r="J46" s="1083">
        <v>3</v>
      </c>
      <c r="L46" s="854">
        <f t="shared" si="0"/>
        <v>3.5294117647058822</v>
      </c>
      <c r="M46" s="854">
        <f t="shared" si="1"/>
        <v>1.1764705882352942</v>
      </c>
    </row>
    <row r="47" spans="1:14" ht="16.5" customHeight="1">
      <c r="A47" s="1082" t="s">
        <v>3753</v>
      </c>
      <c r="B47" s="808" t="b">
        <v>1</v>
      </c>
      <c r="C47" s="1073" t="s">
        <v>231</v>
      </c>
      <c r="D47" s="1074" t="s">
        <v>228</v>
      </c>
      <c r="E47" s="1083">
        <v>6</v>
      </c>
      <c r="F47" s="1083">
        <v>1.3</v>
      </c>
      <c r="G47" s="1083">
        <v>136</v>
      </c>
      <c r="H47" s="1076">
        <v>70</v>
      </c>
      <c r="I47" s="1076">
        <v>160006002</v>
      </c>
      <c r="J47" s="1076">
        <v>3</v>
      </c>
      <c r="L47" s="854">
        <f t="shared" si="0"/>
        <v>4.2857142857142856</v>
      </c>
      <c r="M47" s="854">
        <f t="shared" si="1"/>
        <v>1.4285714285714286</v>
      </c>
    </row>
    <row r="48" spans="1:14" ht="16.5" customHeight="1">
      <c r="A48" s="1082" t="s">
        <v>3753</v>
      </c>
      <c r="B48" s="808" t="b">
        <v>1</v>
      </c>
      <c r="C48" s="1073" t="s">
        <v>231</v>
      </c>
      <c r="D48" s="1074" t="s">
        <v>228</v>
      </c>
      <c r="E48" s="1083">
        <v>7</v>
      </c>
      <c r="F48" s="1083">
        <v>1.3</v>
      </c>
      <c r="G48" s="1083">
        <v>137</v>
      </c>
      <c r="H48" s="1076">
        <v>55</v>
      </c>
      <c r="I48" s="1076">
        <v>160006002</v>
      </c>
      <c r="J48" s="1076">
        <v>3</v>
      </c>
      <c r="L48" s="854">
        <f t="shared" si="0"/>
        <v>5.4545454545454541</v>
      </c>
      <c r="M48" s="854">
        <f t="shared" si="1"/>
        <v>1.8181818181818181</v>
      </c>
    </row>
    <row r="49" spans="1:14" ht="16.5" customHeight="1">
      <c r="A49" s="1082" t="s">
        <v>3753</v>
      </c>
      <c r="B49" s="808" t="b">
        <v>1</v>
      </c>
      <c r="C49" s="1073" t="s">
        <v>231</v>
      </c>
      <c r="D49" s="1074" t="s">
        <v>228</v>
      </c>
      <c r="E49" s="1083">
        <v>8</v>
      </c>
      <c r="F49" s="1083">
        <v>1.3</v>
      </c>
      <c r="G49" s="1083">
        <v>138</v>
      </c>
      <c r="H49" s="1076">
        <v>40</v>
      </c>
      <c r="I49" s="1076">
        <v>160006002</v>
      </c>
      <c r="J49" s="1076">
        <v>3</v>
      </c>
      <c r="L49" s="854">
        <f t="shared" si="0"/>
        <v>7.5</v>
      </c>
      <c r="M49" s="854">
        <f t="shared" si="1"/>
        <v>2.5</v>
      </c>
    </row>
    <row r="50" spans="1:14" ht="16.5" customHeight="1">
      <c r="A50" s="1082" t="s">
        <v>3753</v>
      </c>
      <c r="B50" s="808" t="b">
        <v>1</v>
      </c>
      <c r="C50" s="1073" t="s">
        <v>231</v>
      </c>
      <c r="D50" s="1074" t="s">
        <v>228</v>
      </c>
      <c r="E50" s="1083">
        <v>9</v>
      </c>
      <c r="F50" s="1083">
        <v>1.3</v>
      </c>
      <c r="G50" s="1083">
        <v>139</v>
      </c>
      <c r="H50" s="1076">
        <v>25</v>
      </c>
      <c r="I50" s="1076">
        <v>160006002</v>
      </c>
      <c r="J50" s="1076">
        <v>3</v>
      </c>
      <c r="L50" s="854">
        <f t="shared" si="0"/>
        <v>12</v>
      </c>
      <c r="M50" s="854">
        <f t="shared" si="1"/>
        <v>4</v>
      </c>
    </row>
    <row r="51" spans="1:14" ht="16.5" customHeight="1">
      <c r="A51" s="1082" t="s">
        <v>3753</v>
      </c>
      <c r="B51" s="808" t="b">
        <v>1</v>
      </c>
      <c r="C51" s="1073" t="s">
        <v>231</v>
      </c>
      <c r="D51" s="1074" t="s">
        <v>228</v>
      </c>
      <c r="E51" s="1083">
        <v>10</v>
      </c>
      <c r="F51" s="1083">
        <v>1.3</v>
      </c>
      <c r="G51" s="1083">
        <v>140</v>
      </c>
      <c r="H51" s="1076">
        <v>10</v>
      </c>
      <c r="I51" s="1076">
        <v>160006002</v>
      </c>
      <c r="J51" s="1076">
        <v>3</v>
      </c>
      <c r="L51" s="854">
        <f t="shared" si="0"/>
        <v>30</v>
      </c>
      <c r="M51" s="854">
        <f t="shared" si="1"/>
        <v>10</v>
      </c>
      <c r="N51" s="854">
        <f>SUM(L42:L51)</f>
        <v>74.927566241807725</v>
      </c>
    </row>
    <row r="52" spans="1:14" ht="16.5" customHeight="1">
      <c r="A52" s="1082" t="s">
        <v>3754</v>
      </c>
      <c r="B52" s="808" t="b">
        <v>1</v>
      </c>
      <c r="C52" s="1077" t="s">
        <v>231</v>
      </c>
      <c r="D52" s="1078" t="s">
        <v>3748</v>
      </c>
      <c r="E52" s="1084">
        <v>1</v>
      </c>
      <c r="F52" s="1084">
        <v>1.3</v>
      </c>
      <c r="G52" s="1084">
        <v>132</v>
      </c>
      <c r="H52" s="1084">
        <v>100</v>
      </c>
      <c r="I52" s="1084">
        <v>160006002</v>
      </c>
      <c r="J52" s="1084">
        <v>5</v>
      </c>
      <c r="L52" s="854">
        <f t="shared" si="0"/>
        <v>5</v>
      </c>
      <c r="M52" s="854">
        <f t="shared" si="1"/>
        <v>1</v>
      </c>
    </row>
    <row r="53" spans="1:14" ht="16.5" customHeight="1">
      <c r="A53" s="1082" t="s">
        <v>3754</v>
      </c>
      <c r="B53" s="808" t="b">
        <v>1</v>
      </c>
      <c r="C53" s="1077" t="s">
        <v>231</v>
      </c>
      <c r="D53" s="1078" t="s">
        <v>3748</v>
      </c>
      <c r="E53" s="1084">
        <v>2</v>
      </c>
      <c r="F53" s="1084">
        <v>1.3</v>
      </c>
      <c r="G53" s="1084">
        <v>134</v>
      </c>
      <c r="H53" s="1084">
        <v>100</v>
      </c>
      <c r="I53" s="1084">
        <v>160006002</v>
      </c>
      <c r="J53" s="1084">
        <v>5</v>
      </c>
      <c r="L53" s="854">
        <f t="shared" si="0"/>
        <v>5</v>
      </c>
      <c r="M53" s="854">
        <f t="shared" si="1"/>
        <v>1</v>
      </c>
    </row>
    <row r="54" spans="1:14" ht="16.5" customHeight="1">
      <c r="A54" s="1082" t="s">
        <v>3754</v>
      </c>
      <c r="B54" s="808" t="b">
        <v>1</v>
      </c>
      <c r="C54" s="1077" t="s">
        <v>231</v>
      </c>
      <c r="D54" s="1078" t="s">
        <v>3748</v>
      </c>
      <c r="E54" s="1084">
        <v>3</v>
      </c>
      <c r="F54" s="1084">
        <v>1.3</v>
      </c>
      <c r="G54" s="1084">
        <v>136</v>
      </c>
      <c r="H54" s="1084">
        <v>100</v>
      </c>
      <c r="I54" s="1084">
        <v>160006002</v>
      </c>
      <c r="J54" s="1084">
        <v>5</v>
      </c>
      <c r="L54" s="854">
        <f t="shared" si="0"/>
        <v>5</v>
      </c>
      <c r="M54" s="854">
        <f t="shared" si="1"/>
        <v>1</v>
      </c>
    </row>
    <row r="55" spans="1:14" ht="16.5" customHeight="1">
      <c r="A55" s="1082" t="s">
        <v>3754</v>
      </c>
      <c r="B55" s="808" t="b">
        <v>1</v>
      </c>
      <c r="C55" s="1077" t="s">
        <v>231</v>
      </c>
      <c r="D55" s="1078" t="s">
        <v>3748</v>
      </c>
      <c r="E55" s="1084">
        <v>4</v>
      </c>
      <c r="F55" s="1084">
        <v>1.3</v>
      </c>
      <c r="G55" s="1084">
        <v>138</v>
      </c>
      <c r="H55" s="1080">
        <v>95</v>
      </c>
      <c r="I55" s="1084">
        <v>160006002</v>
      </c>
      <c r="J55" s="1084">
        <v>5</v>
      </c>
      <c r="L55" s="854">
        <f t="shared" si="0"/>
        <v>5.2631578947368416</v>
      </c>
      <c r="M55" s="854">
        <f t="shared" si="1"/>
        <v>1.0526315789473684</v>
      </c>
    </row>
    <row r="56" spans="1:14" ht="16.5" customHeight="1">
      <c r="A56" s="1082" t="s">
        <v>3754</v>
      </c>
      <c r="B56" s="808" t="b">
        <v>1</v>
      </c>
      <c r="C56" s="1077" t="s">
        <v>231</v>
      </c>
      <c r="D56" s="1078" t="s">
        <v>3748</v>
      </c>
      <c r="E56" s="1084">
        <v>5</v>
      </c>
      <c r="F56" s="1084">
        <v>1.3</v>
      </c>
      <c r="G56" s="1084">
        <v>140</v>
      </c>
      <c r="H56" s="1080">
        <v>85</v>
      </c>
      <c r="I56" s="1084">
        <v>160006002</v>
      </c>
      <c r="J56" s="1084">
        <v>5</v>
      </c>
      <c r="L56" s="854">
        <f t="shared" si="0"/>
        <v>5.882352941176471</v>
      </c>
      <c r="M56" s="854">
        <f t="shared" si="1"/>
        <v>1.1764705882352942</v>
      </c>
    </row>
    <row r="57" spans="1:14" ht="16.5" customHeight="1">
      <c r="A57" s="1082" t="s">
        <v>3754</v>
      </c>
      <c r="B57" s="808" t="b">
        <v>1</v>
      </c>
      <c r="C57" s="1077" t="s">
        <v>231</v>
      </c>
      <c r="D57" s="1078" t="s">
        <v>3748</v>
      </c>
      <c r="E57" s="1084">
        <v>6</v>
      </c>
      <c r="F57" s="1084">
        <v>1.3</v>
      </c>
      <c r="G57" s="1084">
        <v>142</v>
      </c>
      <c r="H57" s="1080">
        <v>70</v>
      </c>
      <c r="I57" s="1080">
        <v>160006002</v>
      </c>
      <c r="J57" s="1080">
        <v>5</v>
      </c>
      <c r="L57" s="854">
        <f t="shared" si="0"/>
        <v>7.1428571428571432</v>
      </c>
      <c r="M57" s="854">
        <f t="shared" si="1"/>
        <v>1.4285714285714286</v>
      </c>
    </row>
    <row r="58" spans="1:14" ht="16.5" customHeight="1">
      <c r="A58" s="1082" t="s">
        <v>3754</v>
      </c>
      <c r="B58" s="808" t="b">
        <v>1</v>
      </c>
      <c r="C58" s="1077" t="s">
        <v>231</v>
      </c>
      <c r="D58" s="1078" t="s">
        <v>3748</v>
      </c>
      <c r="E58" s="1084">
        <v>7</v>
      </c>
      <c r="F58" s="1084">
        <v>1.3</v>
      </c>
      <c r="G58" s="1084">
        <v>144</v>
      </c>
      <c r="H58" s="1080">
        <v>55</v>
      </c>
      <c r="I58" s="1080">
        <v>160006002</v>
      </c>
      <c r="J58" s="1080">
        <v>5</v>
      </c>
      <c r="L58" s="854">
        <f t="shared" si="0"/>
        <v>9.0909090909090899</v>
      </c>
      <c r="M58" s="854">
        <f t="shared" si="1"/>
        <v>1.8181818181818181</v>
      </c>
    </row>
    <row r="59" spans="1:14" ht="16.5" customHeight="1">
      <c r="A59" s="1082" t="s">
        <v>3754</v>
      </c>
      <c r="B59" s="808" t="b">
        <v>1</v>
      </c>
      <c r="C59" s="1077" t="s">
        <v>231</v>
      </c>
      <c r="D59" s="1078" t="s">
        <v>3748</v>
      </c>
      <c r="E59" s="1084">
        <v>8</v>
      </c>
      <c r="F59" s="1084">
        <v>1.3</v>
      </c>
      <c r="G59" s="1084">
        <v>146</v>
      </c>
      <c r="H59" s="1080">
        <v>40</v>
      </c>
      <c r="I59" s="1080">
        <v>160006002</v>
      </c>
      <c r="J59" s="1080">
        <v>5</v>
      </c>
      <c r="L59" s="854">
        <f t="shared" si="0"/>
        <v>12.5</v>
      </c>
      <c r="M59" s="854">
        <f t="shared" si="1"/>
        <v>2.5</v>
      </c>
    </row>
    <row r="60" spans="1:14" ht="16.5" customHeight="1">
      <c r="A60" s="1082" t="s">
        <v>3754</v>
      </c>
      <c r="B60" s="808" t="b">
        <v>1</v>
      </c>
      <c r="C60" s="1077" t="s">
        <v>231</v>
      </c>
      <c r="D60" s="1078" t="s">
        <v>3748</v>
      </c>
      <c r="E60" s="1084">
        <v>9</v>
      </c>
      <c r="F60" s="1084">
        <v>1.3</v>
      </c>
      <c r="G60" s="1084">
        <v>148</v>
      </c>
      <c r="H60" s="1080">
        <v>25</v>
      </c>
      <c r="I60" s="1080">
        <v>160006002</v>
      </c>
      <c r="J60" s="1080">
        <v>5</v>
      </c>
      <c r="L60" s="854">
        <f t="shared" si="0"/>
        <v>20</v>
      </c>
      <c r="M60" s="854">
        <f t="shared" si="1"/>
        <v>4</v>
      </c>
    </row>
    <row r="61" spans="1:14" ht="16.5" customHeight="1">
      <c r="A61" s="1082" t="s">
        <v>3754</v>
      </c>
      <c r="B61" s="808" t="b">
        <v>1</v>
      </c>
      <c r="C61" s="1077" t="s">
        <v>231</v>
      </c>
      <c r="D61" s="1078" t="s">
        <v>3748</v>
      </c>
      <c r="E61" s="1084">
        <v>10</v>
      </c>
      <c r="F61" s="1084">
        <v>1.3</v>
      </c>
      <c r="G61" s="1084">
        <v>150</v>
      </c>
      <c r="H61" s="1080">
        <v>10</v>
      </c>
      <c r="I61" s="1080">
        <v>160006002</v>
      </c>
      <c r="J61" s="1080">
        <v>5</v>
      </c>
      <c r="L61" s="854">
        <f t="shared" si="0"/>
        <v>50</v>
      </c>
      <c r="M61" s="854">
        <f t="shared" si="1"/>
        <v>10</v>
      </c>
      <c r="N61" s="854">
        <f>SUM(L52:L61)</f>
        <v>124.87927706967955</v>
      </c>
    </row>
    <row r="62" spans="1:14" ht="16.5" customHeight="1">
      <c r="A62" s="1082" t="s">
        <v>3755</v>
      </c>
      <c r="B62" s="808" t="b">
        <v>1</v>
      </c>
      <c r="C62" s="1073" t="s">
        <v>231</v>
      </c>
      <c r="D62" s="1074" t="s">
        <v>3750</v>
      </c>
      <c r="E62" s="1083">
        <v>1</v>
      </c>
      <c r="F62" s="1083">
        <v>1.3</v>
      </c>
      <c r="G62" s="1083">
        <v>133</v>
      </c>
      <c r="H62" s="1083">
        <v>100</v>
      </c>
      <c r="I62" s="1083">
        <v>160006002</v>
      </c>
      <c r="J62" s="1083">
        <v>15</v>
      </c>
      <c r="L62" s="854">
        <f t="shared" si="0"/>
        <v>15</v>
      </c>
      <c r="M62" s="854">
        <f t="shared" si="1"/>
        <v>1</v>
      </c>
    </row>
    <row r="63" spans="1:14" ht="16.5" customHeight="1">
      <c r="A63" s="1082" t="s">
        <v>3755</v>
      </c>
      <c r="B63" s="808" t="b">
        <v>1</v>
      </c>
      <c r="C63" s="1073" t="s">
        <v>231</v>
      </c>
      <c r="D63" s="1074" t="s">
        <v>3750</v>
      </c>
      <c r="E63" s="1083">
        <v>2</v>
      </c>
      <c r="F63" s="1083">
        <v>1.3</v>
      </c>
      <c r="G63" s="1083">
        <v>136</v>
      </c>
      <c r="H63" s="1083">
        <v>100</v>
      </c>
      <c r="I63" s="1083">
        <v>160006002</v>
      </c>
      <c r="J63" s="1083">
        <v>15</v>
      </c>
      <c r="L63" s="854">
        <f t="shared" si="0"/>
        <v>15</v>
      </c>
      <c r="M63" s="854">
        <f t="shared" si="1"/>
        <v>1</v>
      </c>
    </row>
    <row r="64" spans="1:14" ht="16.5" customHeight="1">
      <c r="A64" s="1082" t="s">
        <v>3755</v>
      </c>
      <c r="B64" s="808" t="b">
        <v>1</v>
      </c>
      <c r="C64" s="1073" t="s">
        <v>231</v>
      </c>
      <c r="D64" s="1074" t="s">
        <v>3750</v>
      </c>
      <c r="E64" s="1083">
        <v>3</v>
      </c>
      <c r="F64" s="1083">
        <v>1.3</v>
      </c>
      <c r="G64" s="1083">
        <v>139</v>
      </c>
      <c r="H64" s="1083">
        <v>100</v>
      </c>
      <c r="I64" s="1083">
        <v>160006002</v>
      </c>
      <c r="J64" s="1083">
        <v>15</v>
      </c>
      <c r="L64" s="854">
        <f t="shared" si="0"/>
        <v>15</v>
      </c>
      <c r="M64" s="854">
        <f t="shared" si="1"/>
        <v>1</v>
      </c>
    </row>
    <row r="65" spans="1:14" ht="16.5" customHeight="1">
      <c r="A65" s="1082" t="s">
        <v>3755</v>
      </c>
      <c r="B65" s="808" t="b">
        <v>1</v>
      </c>
      <c r="C65" s="1073" t="s">
        <v>231</v>
      </c>
      <c r="D65" s="1074" t="s">
        <v>3750</v>
      </c>
      <c r="E65" s="1083">
        <v>4</v>
      </c>
      <c r="F65" s="1083">
        <v>1.3</v>
      </c>
      <c r="G65" s="1083">
        <v>142</v>
      </c>
      <c r="H65" s="1076">
        <v>95</v>
      </c>
      <c r="I65" s="1083">
        <v>160006002</v>
      </c>
      <c r="J65" s="1083">
        <v>15</v>
      </c>
      <c r="L65" s="854">
        <f t="shared" si="0"/>
        <v>15.789473684210526</v>
      </c>
      <c r="M65" s="854">
        <f t="shared" si="1"/>
        <v>1.0526315789473684</v>
      </c>
    </row>
    <row r="66" spans="1:14" ht="16.5" customHeight="1">
      <c r="A66" s="1082" t="s">
        <v>3755</v>
      </c>
      <c r="B66" s="808" t="b">
        <v>1</v>
      </c>
      <c r="C66" s="1073" t="s">
        <v>231</v>
      </c>
      <c r="D66" s="1074" t="s">
        <v>3750</v>
      </c>
      <c r="E66" s="1083">
        <v>5</v>
      </c>
      <c r="F66" s="1083">
        <v>1.3</v>
      </c>
      <c r="G66" s="1083">
        <v>145</v>
      </c>
      <c r="H66" s="1076">
        <v>85</v>
      </c>
      <c r="I66" s="1083">
        <v>160006002</v>
      </c>
      <c r="J66" s="1083">
        <v>15</v>
      </c>
      <c r="L66" s="854">
        <f t="shared" ref="L66:L129" si="2">J66*M66</f>
        <v>17.647058823529413</v>
      </c>
      <c r="M66" s="854">
        <f t="shared" ref="M66:M129" si="3">100/H66</f>
        <v>1.1764705882352942</v>
      </c>
    </row>
    <row r="67" spans="1:14" ht="16.5" customHeight="1">
      <c r="A67" s="1082" t="s">
        <v>3755</v>
      </c>
      <c r="B67" s="808" t="b">
        <v>1</v>
      </c>
      <c r="C67" s="1073" t="s">
        <v>231</v>
      </c>
      <c r="D67" s="1074" t="s">
        <v>3750</v>
      </c>
      <c r="E67" s="1083">
        <v>6</v>
      </c>
      <c r="F67" s="1083">
        <v>1.3</v>
      </c>
      <c r="G67" s="1083">
        <v>148</v>
      </c>
      <c r="H67" s="1076">
        <v>70</v>
      </c>
      <c r="I67" s="1076">
        <v>160006002</v>
      </c>
      <c r="J67" s="1076">
        <v>15</v>
      </c>
      <c r="L67" s="854">
        <f t="shared" si="2"/>
        <v>21.428571428571431</v>
      </c>
      <c r="M67" s="854">
        <f t="shared" si="3"/>
        <v>1.4285714285714286</v>
      </c>
    </row>
    <row r="68" spans="1:14" ht="16.5" customHeight="1">
      <c r="A68" s="1082" t="s">
        <v>3755</v>
      </c>
      <c r="B68" s="808" t="b">
        <v>1</v>
      </c>
      <c r="C68" s="1073" t="s">
        <v>231</v>
      </c>
      <c r="D68" s="1074" t="s">
        <v>3750</v>
      </c>
      <c r="E68" s="1083">
        <v>7</v>
      </c>
      <c r="F68" s="1083">
        <v>1.3</v>
      </c>
      <c r="G68" s="1083">
        <v>151</v>
      </c>
      <c r="H68" s="1076">
        <v>55</v>
      </c>
      <c r="I68" s="1076">
        <v>160006002</v>
      </c>
      <c r="J68" s="1076">
        <v>15</v>
      </c>
      <c r="L68" s="854">
        <f t="shared" si="2"/>
        <v>27.272727272727273</v>
      </c>
      <c r="M68" s="854">
        <f t="shared" si="3"/>
        <v>1.8181818181818181</v>
      </c>
    </row>
    <row r="69" spans="1:14" ht="16.5" customHeight="1">
      <c r="A69" s="1082" t="s">
        <v>3755</v>
      </c>
      <c r="B69" s="808" t="b">
        <v>1</v>
      </c>
      <c r="C69" s="1073" t="s">
        <v>231</v>
      </c>
      <c r="D69" s="1074" t="s">
        <v>3750</v>
      </c>
      <c r="E69" s="1083">
        <v>8</v>
      </c>
      <c r="F69" s="1083">
        <v>1.3</v>
      </c>
      <c r="G69" s="1083">
        <v>154</v>
      </c>
      <c r="H69" s="1076">
        <v>40</v>
      </c>
      <c r="I69" s="1076">
        <v>160006002</v>
      </c>
      <c r="J69" s="1076">
        <v>15</v>
      </c>
      <c r="L69" s="854">
        <f t="shared" si="2"/>
        <v>37.5</v>
      </c>
      <c r="M69" s="854">
        <f t="shared" si="3"/>
        <v>2.5</v>
      </c>
    </row>
    <row r="70" spans="1:14" ht="16.5" customHeight="1">
      <c r="A70" s="1082" t="s">
        <v>3755</v>
      </c>
      <c r="B70" s="808" t="b">
        <v>1</v>
      </c>
      <c r="C70" s="1073" t="s">
        <v>231</v>
      </c>
      <c r="D70" s="1074" t="s">
        <v>3750</v>
      </c>
      <c r="E70" s="1083">
        <v>9</v>
      </c>
      <c r="F70" s="1083">
        <v>1.3</v>
      </c>
      <c r="G70" s="1083">
        <v>157</v>
      </c>
      <c r="H70" s="1076">
        <v>25</v>
      </c>
      <c r="I70" s="1076">
        <v>160006002</v>
      </c>
      <c r="J70" s="1076">
        <v>15</v>
      </c>
      <c r="L70" s="854">
        <f t="shared" si="2"/>
        <v>60</v>
      </c>
      <c r="M70" s="854">
        <f t="shared" si="3"/>
        <v>4</v>
      </c>
    </row>
    <row r="71" spans="1:14" ht="16.5" customHeight="1">
      <c r="A71" s="1082" t="s">
        <v>3755</v>
      </c>
      <c r="B71" s="808" t="b">
        <v>1</v>
      </c>
      <c r="C71" s="1073" t="s">
        <v>231</v>
      </c>
      <c r="D71" s="1074" t="s">
        <v>3750</v>
      </c>
      <c r="E71" s="1083">
        <v>10</v>
      </c>
      <c r="F71" s="1083">
        <v>1.3</v>
      </c>
      <c r="G71" s="1083">
        <v>160</v>
      </c>
      <c r="H71" s="1076">
        <v>10</v>
      </c>
      <c r="I71" s="1076">
        <v>160006002</v>
      </c>
      <c r="J71" s="1076">
        <v>15</v>
      </c>
      <c r="L71" s="854">
        <f t="shared" si="2"/>
        <v>150</v>
      </c>
      <c r="M71" s="854">
        <f t="shared" si="3"/>
        <v>10</v>
      </c>
      <c r="N71" s="854">
        <f>SUM(L62:L71)</f>
        <v>374.63783120903861</v>
      </c>
    </row>
    <row r="72" spans="1:14" ht="16.5" customHeight="1">
      <c r="A72" s="1082" t="s">
        <v>3756</v>
      </c>
      <c r="B72" s="808" t="b">
        <v>1</v>
      </c>
      <c r="C72" s="1077" t="s">
        <v>231</v>
      </c>
      <c r="D72" s="1078" t="s">
        <v>3752</v>
      </c>
      <c r="E72" s="1084">
        <v>1</v>
      </c>
      <c r="F72" s="1084">
        <v>1.3</v>
      </c>
      <c r="G72" s="1084">
        <v>135</v>
      </c>
      <c r="H72" s="1084">
        <v>100</v>
      </c>
      <c r="I72" s="1084">
        <v>160006002</v>
      </c>
      <c r="J72" s="1084">
        <v>25</v>
      </c>
      <c r="L72" s="854">
        <f t="shared" si="2"/>
        <v>25</v>
      </c>
      <c r="M72" s="854">
        <f t="shared" si="3"/>
        <v>1</v>
      </c>
    </row>
    <row r="73" spans="1:14" ht="16.5" customHeight="1">
      <c r="A73" s="1082" t="s">
        <v>3756</v>
      </c>
      <c r="B73" s="808" t="b">
        <v>1</v>
      </c>
      <c r="C73" s="1077" t="s">
        <v>231</v>
      </c>
      <c r="D73" s="1078" t="s">
        <v>3752</v>
      </c>
      <c r="E73" s="1084">
        <v>2</v>
      </c>
      <c r="F73" s="1084">
        <v>1.3</v>
      </c>
      <c r="G73" s="1084">
        <v>140</v>
      </c>
      <c r="H73" s="1084">
        <v>100</v>
      </c>
      <c r="I73" s="1084">
        <v>160006002</v>
      </c>
      <c r="J73" s="1084">
        <v>25</v>
      </c>
      <c r="L73" s="854">
        <f t="shared" si="2"/>
        <v>25</v>
      </c>
      <c r="M73" s="854">
        <f t="shared" si="3"/>
        <v>1</v>
      </c>
    </row>
    <row r="74" spans="1:14" ht="16.5" customHeight="1">
      <c r="A74" s="1082" t="s">
        <v>3756</v>
      </c>
      <c r="B74" s="808" t="b">
        <v>1</v>
      </c>
      <c r="C74" s="1077" t="s">
        <v>231</v>
      </c>
      <c r="D74" s="1078" t="s">
        <v>3752</v>
      </c>
      <c r="E74" s="1084">
        <v>3</v>
      </c>
      <c r="F74" s="1084">
        <v>1.3</v>
      </c>
      <c r="G74" s="1084">
        <v>145</v>
      </c>
      <c r="H74" s="1084">
        <v>100</v>
      </c>
      <c r="I74" s="1084">
        <v>160006002</v>
      </c>
      <c r="J74" s="1084">
        <v>25</v>
      </c>
      <c r="L74" s="854">
        <f t="shared" si="2"/>
        <v>25</v>
      </c>
      <c r="M74" s="854">
        <f t="shared" si="3"/>
        <v>1</v>
      </c>
    </row>
    <row r="75" spans="1:14" ht="16.5" customHeight="1">
      <c r="A75" s="1082" t="s">
        <v>3756</v>
      </c>
      <c r="B75" s="808" t="b">
        <v>1</v>
      </c>
      <c r="C75" s="1077" t="s">
        <v>231</v>
      </c>
      <c r="D75" s="1078" t="s">
        <v>3752</v>
      </c>
      <c r="E75" s="1084">
        <v>4</v>
      </c>
      <c r="F75" s="1084">
        <v>1.3</v>
      </c>
      <c r="G75" s="1084">
        <v>150</v>
      </c>
      <c r="H75" s="1084">
        <v>70</v>
      </c>
      <c r="I75" s="1084">
        <v>160006002</v>
      </c>
      <c r="J75" s="1084">
        <v>25</v>
      </c>
      <c r="L75" s="854">
        <f t="shared" si="2"/>
        <v>35.714285714285715</v>
      </c>
      <c r="M75" s="854">
        <f t="shared" si="3"/>
        <v>1.4285714285714286</v>
      </c>
    </row>
    <row r="76" spans="1:14" ht="16.5" customHeight="1">
      <c r="A76" s="1082" t="s">
        <v>3756</v>
      </c>
      <c r="B76" s="808" t="b">
        <v>1</v>
      </c>
      <c r="C76" s="1077" t="s">
        <v>231</v>
      </c>
      <c r="D76" s="1078" t="s">
        <v>3752</v>
      </c>
      <c r="E76" s="1084">
        <v>5</v>
      </c>
      <c r="F76" s="1084">
        <v>1.3</v>
      </c>
      <c r="G76" s="1084">
        <v>155</v>
      </c>
      <c r="H76" s="1084">
        <v>50</v>
      </c>
      <c r="I76" s="1084">
        <v>160006002</v>
      </c>
      <c r="J76" s="1084">
        <v>25</v>
      </c>
      <c r="L76" s="854">
        <f t="shared" si="2"/>
        <v>50</v>
      </c>
      <c r="M76" s="854">
        <f t="shared" si="3"/>
        <v>2</v>
      </c>
    </row>
    <row r="77" spans="1:14" ht="16.5" customHeight="1">
      <c r="A77" s="1082" t="s">
        <v>3756</v>
      </c>
      <c r="B77" s="808" t="b">
        <v>1</v>
      </c>
      <c r="C77" s="1077" t="s">
        <v>231</v>
      </c>
      <c r="D77" s="1078" t="s">
        <v>3752</v>
      </c>
      <c r="E77" s="1084">
        <v>6</v>
      </c>
      <c r="F77" s="1084">
        <v>1.3</v>
      </c>
      <c r="G77" s="1084">
        <v>160</v>
      </c>
      <c r="H77" s="1081">
        <v>23</v>
      </c>
      <c r="I77" s="1081">
        <v>160006002</v>
      </c>
      <c r="J77" s="1081">
        <v>25</v>
      </c>
      <c r="L77" s="854">
        <f t="shared" si="2"/>
        <v>108.69565217391303</v>
      </c>
      <c r="M77" s="854">
        <f t="shared" si="3"/>
        <v>4.3478260869565215</v>
      </c>
    </row>
    <row r="78" spans="1:14" ht="16.5" customHeight="1">
      <c r="A78" s="1082" t="s">
        <v>3756</v>
      </c>
      <c r="B78" s="808" t="b">
        <v>1</v>
      </c>
      <c r="C78" s="1077" t="s">
        <v>231</v>
      </c>
      <c r="D78" s="1078" t="s">
        <v>3752</v>
      </c>
      <c r="E78" s="1084">
        <v>7</v>
      </c>
      <c r="F78" s="1084">
        <v>1.3</v>
      </c>
      <c r="G78" s="1084">
        <v>165</v>
      </c>
      <c r="H78" s="1081">
        <v>11</v>
      </c>
      <c r="I78" s="1081">
        <v>160006002</v>
      </c>
      <c r="J78" s="1081">
        <v>25</v>
      </c>
      <c r="L78" s="854">
        <f t="shared" si="2"/>
        <v>227.27272727272728</v>
      </c>
      <c r="M78" s="854">
        <f t="shared" si="3"/>
        <v>9.0909090909090917</v>
      </c>
    </row>
    <row r="79" spans="1:14" ht="16.5" customHeight="1">
      <c r="A79" s="1082" t="s">
        <v>3756</v>
      </c>
      <c r="B79" s="808" t="b">
        <v>1</v>
      </c>
      <c r="C79" s="1077" t="s">
        <v>231</v>
      </c>
      <c r="D79" s="1078" t="s">
        <v>3752</v>
      </c>
      <c r="E79" s="1084">
        <v>8</v>
      </c>
      <c r="F79" s="1084">
        <v>1.3</v>
      </c>
      <c r="G79" s="1084">
        <v>170</v>
      </c>
      <c r="H79" s="1081">
        <v>9</v>
      </c>
      <c r="I79" s="1081">
        <v>160006002</v>
      </c>
      <c r="J79" s="1081">
        <v>25</v>
      </c>
      <c r="L79" s="854">
        <f t="shared" si="2"/>
        <v>277.77777777777777</v>
      </c>
      <c r="M79" s="854">
        <f t="shared" si="3"/>
        <v>11.111111111111111</v>
      </c>
    </row>
    <row r="80" spans="1:14" ht="16.5" customHeight="1">
      <c r="A80" s="1082" t="s">
        <v>3756</v>
      </c>
      <c r="B80" s="808" t="b">
        <v>1</v>
      </c>
      <c r="C80" s="1077" t="s">
        <v>231</v>
      </c>
      <c r="D80" s="1078" t="s">
        <v>3752</v>
      </c>
      <c r="E80" s="1084">
        <v>9</v>
      </c>
      <c r="F80" s="1084">
        <v>1.3</v>
      </c>
      <c r="G80" s="1084">
        <v>175</v>
      </c>
      <c r="H80" s="1081">
        <v>7</v>
      </c>
      <c r="I80" s="1081">
        <v>160006002</v>
      </c>
      <c r="J80" s="1081">
        <v>25</v>
      </c>
      <c r="L80" s="854">
        <f t="shared" si="2"/>
        <v>357.14285714285717</v>
      </c>
      <c r="M80" s="854">
        <f t="shared" si="3"/>
        <v>14.285714285714286</v>
      </c>
    </row>
    <row r="81" spans="1:14" ht="16.5" customHeight="1">
      <c r="A81" s="1082" t="s">
        <v>3756</v>
      </c>
      <c r="B81" s="808" t="b">
        <v>1</v>
      </c>
      <c r="C81" s="1077" t="s">
        <v>231</v>
      </c>
      <c r="D81" s="1078" t="s">
        <v>3752</v>
      </c>
      <c r="E81" s="1084">
        <v>10</v>
      </c>
      <c r="F81" s="1084">
        <v>1.3</v>
      </c>
      <c r="G81" s="1084">
        <v>180</v>
      </c>
      <c r="H81" s="1081">
        <v>2</v>
      </c>
      <c r="I81" s="1081">
        <v>160006002</v>
      </c>
      <c r="J81" s="1081">
        <v>25</v>
      </c>
      <c r="L81" s="854">
        <f t="shared" si="2"/>
        <v>1250</v>
      </c>
      <c r="M81" s="854">
        <f t="shared" si="3"/>
        <v>50</v>
      </c>
      <c r="N81" s="854">
        <f>SUM(L72:L81)</f>
        <v>2381.603300081561</v>
      </c>
    </row>
    <row r="82" spans="1:14" ht="16.5" customHeight="1">
      <c r="A82" s="1085" t="s">
        <v>3753</v>
      </c>
      <c r="B82" s="808" t="b">
        <v>1</v>
      </c>
      <c r="C82" s="1073" t="s">
        <v>230</v>
      </c>
      <c r="D82" s="1074" t="s">
        <v>228</v>
      </c>
      <c r="E82" s="1083">
        <v>1</v>
      </c>
      <c r="F82" s="1083">
        <v>1.3</v>
      </c>
      <c r="G82" s="1083">
        <v>131</v>
      </c>
      <c r="H82" s="1083">
        <v>100</v>
      </c>
      <c r="I82" s="1083">
        <v>160006003</v>
      </c>
      <c r="J82" s="1083">
        <v>3</v>
      </c>
      <c r="L82" s="854">
        <f t="shared" si="2"/>
        <v>3</v>
      </c>
      <c r="M82" s="854">
        <f t="shared" si="3"/>
        <v>1</v>
      </c>
    </row>
    <row r="83" spans="1:14" ht="16.5" customHeight="1">
      <c r="A83" s="1085" t="s">
        <v>3753</v>
      </c>
      <c r="B83" s="808" t="b">
        <v>1</v>
      </c>
      <c r="C83" s="1073" t="s">
        <v>230</v>
      </c>
      <c r="D83" s="1074" t="s">
        <v>228</v>
      </c>
      <c r="E83" s="1083">
        <v>2</v>
      </c>
      <c r="F83" s="1083">
        <v>1.3</v>
      </c>
      <c r="G83" s="1083">
        <v>132</v>
      </c>
      <c r="H83" s="1083">
        <v>100</v>
      </c>
      <c r="I83" s="1083">
        <v>160006003</v>
      </c>
      <c r="J83" s="1083">
        <v>3</v>
      </c>
      <c r="L83" s="854">
        <f t="shared" si="2"/>
        <v>3</v>
      </c>
      <c r="M83" s="854">
        <f t="shared" si="3"/>
        <v>1</v>
      </c>
    </row>
    <row r="84" spans="1:14" ht="16.5" customHeight="1">
      <c r="A84" s="1085" t="s">
        <v>3753</v>
      </c>
      <c r="B84" s="808" t="b">
        <v>1</v>
      </c>
      <c r="C84" s="1073" t="s">
        <v>230</v>
      </c>
      <c r="D84" s="1074" t="s">
        <v>228</v>
      </c>
      <c r="E84" s="1083">
        <v>3</v>
      </c>
      <c r="F84" s="1083">
        <v>1.3</v>
      </c>
      <c r="G84" s="1083">
        <v>133</v>
      </c>
      <c r="H84" s="1083">
        <v>100</v>
      </c>
      <c r="I84" s="1083">
        <v>160006003</v>
      </c>
      <c r="J84" s="1083">
        <v>3</v>
      </c>
      <c r="L84" s="854">
        <f t="shared" si="2"/>
        <v>3</v>
      </c>
      <c r="M84" s="854">
        <f t="shared" si="3"/>
        <v>1</v>
      </c>
    </row>
    <row r="85" spans="1:14" ht="16.5" customHeight="1">
      <c r="A85" s="1085" t="s">
        <v>3753</v>
      </c>
      <c r="B85" s="808" t="b">
        <v>1</v>
      </c>
      <c r="C85" s="1073" t="s">
        <v>230</v>
      </c>
      <c r="D85" s="1074" t="s">
        <v>228</v>
      </c>
      <c r="E85" s="1083">
        <v>4</v>
      </c>
      <c r="F85" s="1083">
        <v>1.3</v>
      </c>
      <c r="G85" s="1083">
        <v>134</v>
      </c>
      <c r="H85" s="1076">
        <v>95</v>
      </c>
      <c r="I85" s="1083">
        <v>160006003</v>
      </c>
      <c r="J85" s="1083">
        <v>3</v>
      </c>
      <c r="L85" s="854">
        <f t="shared" si="2"/>
        <v>3.1578947368421053</v>
      </c>
      <c r="M85" s="854">
        <f t="shared" si="3"/>
        <v>1.0526315789473684</v>
      </c>
    </row>
    <row r="86" spans="1:14" ht="16.5" customHeight="1">
      <c r="A86" s="1085" t="s">
        <v>3753</v>
      </c>
      <c r="B86" s="808" t="b">
        <v>1</v>
      </c>
      <c r="C86" s="1073" t="s">
        <v>230</v>
      </c>
      <c r="D86" s="1074" t="s">
        <v>228</v>
      </c>
      <c r="E86" s="1083">
        <v>5</v>
      </c>
      <c r="F86" s="1083">
        <v>1.3</v>
      </c>
      <c r="G86" s="1083">
        <v>135</v>
      </c>
      <c r="H86" s="1076">
        <v>85</v>
      </c>
      <c r="I86" s="1083">
        <v>160006003</v>
      </c>
      <c r="J86" s="1083">
        <v>3</v>
      </c>
      <c r="L86" s="854">
        <f t="shared" si="2"/>
        <v>3.5294117647058822</v>
      </c>
      <c r="M86" s="854">
        <f t="shared" si="3"/>
        <v>1.1764705882352942</v>
      </c>
    </row>
    <row r="87" spans="1:14" ht="16.5" customHeight="1">
      <c r="A87" s="1085" t="s">
        <v>3753</v>
      </c>
      <c r="B87" s="808" t="b">
        <v>1</v>
      </c>
      <c r="C87" s="1073" t="s">
        <v>230</v>
      </c>
      <c r="D87" s="1074" t="s">
        <v>228</v>
      </c>
      <c r="E87" s="1083">
        <v>6</v>
      </c>
      <c r="F87" s="1083">
        <v>1.3</v>
      </c>
      <c r="G87" s="1083">
        <v>136</v>
      </c>
      <c r="H87" s="1076">
        <v>70</v>
      </c>
      <c r="I87" s="1076">
        <v>160006003</v>
      </c>
      <c r="J87" s="1076">
        <v>3</v>
      </c>
      <c r="L87" s="854">
        <f t="shared" si="2"/>
        <v>4.2857142857142856</v>
      </c>
      <c r="M87" s="854">
        <f t="shared" si="3"/>
        <v>1.4285714285714286</v>
      </c>
    </row>
    <row r="88" spans="1:14" ht="16.5" customHeight="1">
      <c r="A88" s="1085" t="s">
        <v>3753</v>
      </c>
      <c r="B88" s="808" t="b">
        <v>1</v>
      </c>
      <c r="C88" s="1073" t="s">
        <v>230</v>
      </c>
      <c r="D88" s="1074" t="s">
        <v>228</v>
      </c>
      <c r="E88" s="1083">
        <v>7</v>
      </c>
      <c r="F88" s="1083">
        <v>1.3</v>
      </c>
      <c r="G88" s="1083">
        <v>137</v>
      </c>
      <c r="H88" s="1076">
        <v>55</v>
      </c>
      <c r="I88" s="1076">
        <v>160006003</v>
      </c>
      <c r="J88" s="1076">
        <v>3</v>
      </c>
      <c r="L88" s="854">
        <f t="shared" si="2"/>
        <v>5.4545454545454541</v>
      </c>
      <c r="M88" s="854">
        <f t="shared" si="3"/>
        <v>1.8181818181818181</v>
      </c>
    </row>
    <row r="89" spans="1:14" ht="16.5" customHeight="1">
      <c r="A89" s="1085" t="s">
        <v>3753</v>
      </c>
      <c r="B89" s="808" t="b">
        <v>1</v>
      </c>
      <c r="C89" s="1073" t="s">
        <v>230</v>
      </c>
      <c r="D89" s="1074" t="s">
        <v>228</v>
      </c>
      <c r="E89" s="1083">
        <v>8</v>
      </c>
      <c r="F89" s="1083">
        <v>1.3</v>
      </c>
      <c r="G89" s="1083">
        <v>138</v>
      </c>
      <c r="H89" s="1076">
        <v>40</v>
      </c>
      <c r="I89" s="1076">
        <v>160006003</v>
      </c>
      <c r="J89" s="1076">
        <v>3</v>
      </c>
      <c r="L89" s="854">
        <f t="shared" si="2"/>
        <v>7.5</v>
      </c>
      <c r="M89" s="854">
        <f t="shared" si="3"/>
        <v>2.5</v>
      </c>
    </row>
    <row r="90" spans="1:14" ht="16.5" customHeight="1">
      <c r="A90" s="1085" t="s">
        <v>3753</v>
      </c>
      <c r="B90" s="808" t="b">
        <v>1</v>
      </c>
      <c r="C90" s="1073" t="s">
        <v>230</v>
      </c>
      <c r="D90" s="1074" t="s">
        <v>228</v>
      </c>
      <c r="E90" s="1083">
        <v>9</v>
      </c>
      <c r="F90" s="1083">
        <v>1.3</v>
      </c>
      <c r="G90" s="1083">
        <v>139</v>
      </c>
      <c r="H90" s="1076">
        <v>25</v>
      </c>
      <c r="I90" s="1076">
        <v>160006003</v>
      </c>
      <c r="J90" s="1076">
        <v>3</v>
      </c>
      <c r="L90" s="854">
        <f t="shared" si="2"/>
        <v>12</v>
      </c>
      <c r="M90" s="854">
        <f t="shared" si="3"/>
        <v>4</v>
      </c>
    </row>
    <row r="91" spans="1:14" ht="16.5" customHeight="1">
      <c r="A91" s="1085" t="s">
        <v>3753</v>
      </c>
      <c r="B91" s="808" t="b">
        <v>1</v>
      </c>
      <c r="C91" s="1073" t="s">
        <v>230</v>
      </c>
      <c r="D91" s="1074" t="s">
        <v>228</v>
      </c>
      <c r="E91" s="1083">
        <v>10</v>
      </c>
      <c r="F91" s="1083">
        <v>1.3</v>
      </c>
      <c r="G91" s="1083">
        <v>140</v>
      </c>
      <c r="H91" s="1076">
        <v>10</v>
      </c>
      <c r="I91" s="1076">
        <v>160006003</v>
      </c>
      <c r="J91" s="1076">
        <v>3</v>
      </c>
      <c r="L91" s="854">
        <f t="shared" si="2"/>
        <v>30</v>
      </c>
      <c r="M91" s="854">
        <f t="shared" si="3"/>
        <v>10</v>
      </c>
      <c r="N91" s="854">
        <f>SUM(L82:L91)</f>
        <v>74.927566241807725</v>
      </c>
    </row>
    <row r="92" spans="1:14" ht="16.5" customHeight="1">
      <c r="A92" s="1085" t="s">
        <v>3754</v>
      </c>
      <c r="B92" s="808" t="b">
        <v>1</v>
      </c>
      <c r="C92" s="1077" t="s">
        <v>230</v>
      </c>
      <c r="D92" s="1078" t="s">
        <v>3748</v>
      </c>
      <c r="E92" s="1084">
        <v>1</v>
      </c>
      <c r="F92" s="1084">
        <v>1.3</v>
      </c>
      <c r="G92" s="1084">
        <v>132</v>
      </c>
      <c r="H92" s="1084">
        <v>100</v>
      </c>
      <c r="I92" s="1084">
        <v>160006003</v>
      </c>
      <c r="J92" s="1084">
        <v>5</v>
      </c>
      <c r="L92" s="854">
        <f t="shared" si="2"/>
        <v>5</v>
      </c>
      <c r="M92" s="854">
        <f t="shared" si="3"/>
        <v>1</v>
      </c>
    </row>
    <row r="93" spans="1:14" ht="16.5" customHeight="1">
      <c r="A93" s="1085" t="s">
        <v>3754</v>
      </c>
      <c r="B93" s="808" t="b">
        <v>1</v>
      </c>
      <c r="C93" s="1077" t="s">
        <v>230</v>
      </c>
      <c r="D93" s="1078" t="s">
        <v>3748</v>
      </c>
      <c r="E93" s="1084">
        <v>2</v>
      </c>
      <c r="F93" s="1084">
        <v>1.3</v>
      </c>
      <c r="G93" s="1084">
        <v>134</v>
      </c>
      <c r="H93" s="1084">
        <v>100</v>
      </c>
      <c r="I93" s="1084">
        <v>160006003</v>
      </c>
      <c r="J93" s="1084">
        <v>5</v>
      </c>
      <c r="L93" s="854">
        <f t="shared" si="2"/>
        <v>5</v>
      </c>
      <c r="M93" s="854">
        <f t="shared" si="3"/>
        <v>1</v>
      </c>
    </row>
    <row r="94" spans="1:14" ht="16.5" customHeight="1">
      <c r="A94" s="1085" t="s">
        <v>3754</v>
      </c>
      <c r="B94" s="808" t="b">
        <v>1</v>
      </c>
      <c r="C94" s="1077" t="s">
        <v>230</v>
      </c>
      <c r="D94" s="1078" t="s">
        <v>3748</v>
      </c>
      <c r="E94" s="1084">
        <v>3</v>
      </c>
      <c r="F94" s="1084">
        <v>1.3</v>
      </c>
      <c r="G94" s="1084">
        <v>136</v>
      </c>
      <c r="H94" s="1084">
        <v>100</v>
      </c>
      <c r="I94" s="1084">
        <v>160006003</v>
      </c>
      <c r="J94" s="1084">
        <v>5</v>
      </c>
      <c r="L94" s="854">
        <f t="shared" si="2"/>
        <v>5</v>
      </c>
      <c r="M94" s="854">
        <f t="shared" si="3"/>
        <v>1</v>
      </c>
    </row>
    <row r="95" spans="1:14" ht="16.5" customHeight="1">
      <c r="A95" s="1085" t="s">
        <v>3754</v>
      </c>
      <c r="B95" s="808" t="b">
        <v>1</v>
      </c>
      <c r="C95" s="1077" t="s">
        <v>230</v>
      </c>
      <c r="D95" s="1078" t="s">
        <v>3748</v>
      </c>
      <c r="E95" s="1084">
        <v>4</v>
      </c>
      <c r="F95" s="1084">
        <v>1.3</v>
      </c>
      <c r="G95" s="1084">
        <v>138</v>
      </c>
      <c r="H95" s="1080">
        <v>95</v>
      </c>
      <c r="I95" s="1084">
        <v>160006003</v>
      </c>
      <c r="J95" s="1084">
        <v>5</v>
      </c>
      <c r="L95" s="854">
        <f t="shared" si="2"/>
        <v>5.2631578947368416</v>
      </c>
      <c r="M95" s="854">
        <f t="shared" si="3"/>
        <v>1.0526315789473684</v>
      </c>
    </row>
    <row r="96" spans="1:14" ht="16.5" customHeight="1">
      <c r="A96" s="1085" t="s">
        <v>3754</v>
      </c>
      <c r="B96" s="808" t="b">
        <v>1</v>
      </c>
      <c r="C96" s="1077" t="s">
        <v>230</v>
      </c>
      <c r="D96" s="1078" t="s">
        <v>3748</v>
      </c>
      <c r="E96" s="1084">
        <v>5</v>
      </c>
      <c r="F96" s="1084">
        <v>1.3</v>
      </c>
      <c r="G96" s="1084">
        <v>140</v>
      </c>
      <c r="H96" s="1080">
        <v>85</v>
      </c>
      <c r="I96" s="1084">
        <v>160006003</v>
      </c>
      <c r="J96" s="1084">
        <v>5</v>
      </c>
      <c r="L96" s="854">
        <f t="shared" si="2"/>
        <v>5.882352941176471</v>
      </c>
      <c r="M96" s="854">
        <f t="shared" si="3"/>
        <v>1.1764705882352942</v>
      </c>
    </row>
    <row r="97" spans="1:14" ht="16.5" customHeight="1">
      <c r="A97" s="1085" t="s">
        <v>3754</v>
      </c>
      <c r="B97" s="808" t="b">
        <v>1</v>
      </c>
      <c r="C97" s="1077" t="s">
        <v>230</v>
      </c>
      <c r="D97" s="1078" t="s">
        <v>3748</v>
      </c>
      <c r="E97" s="1084">
        <v>6</v>
      </c>
      <c r="F97" s="1084">
        <v>1.3</v>
      </c>
      <c r="G97" s="1084">
        <v>142</v>
      </c>
      <c r="H97" s="1080">
        <v>70</v>
      </c>
      <c r="I97" s="1080">
        <v>160006003</v>
      </c>
      <c r="J97" s="1080">
        <v>5</v>
      </c>
      <c r="L97" s="854">
        <f t="shared" si="2"/>
        <v>7.1428571428571432</v>
      </c>
      <c r="M97" s="854">
        <f t="shared" si="3"/>
        <v>1.4285714285714286</v>
      </c>
    </row>
    <row r="98" spans="1:14" ht="16.5" customHeight="1">
      <c r="A98" s="1085" t="s">
        <v>3754</v>
      </c>
      <c r="B98" s="808" t="b">
        <v>1</v>
      </c>
      <c r="C98" s="1077" t="s">
        <v>230</v>
      </c>
      <c r="D98" s="1078" t="s">
        <v>3748</v>
      </c>
      <c r="E98" s="1084">
        <v>7</v>
      </c>
      <c r="F98" s="1084">
        <v>1.3</v>
      </c>
      <c r="G98" s="1084">
        <v>144</v>
      </c>
      <c r="H98" s="1080">
        <v>55</v>
      </c>
      <c r="I98" s="1080">
        <v>160006003</v>
      </c>
      <c r="J98" s="1080">
        <v>5</v>
      </c>
      <c r="L98" s="854">
        <f t="shared" si="2"/>
        <v>9.0909090909090899</v>
      </c>
      <c r="M98" s="854">
        <f t="shared" si="3"/>
        <v>1.8181818181818181</v>
      </c>
    </row>
    <row r="99" spans="1:14" ht="16.5" customHeight="1">
      <c r="A99" s="1085" t="s">
        <v>3754</v>
      </c>
      <c r="B99" s="808" t="b">
        <v>1</v>
      </c>
      <c r="C99" s="1077" t="s">
        <v>230</v>
      </c>
      <c r="D99" s="1078" t="s">
        <v>3748</v>
      </c>
      <c r="E99" s="1084">
        <v>8</v>
      </c>
      <c r="F99" s="1084">
        <v>1.3</v>
      </c>
      <c r="G99" s="1084">
        <v>146</v>
      </c>
      <c r="H99" s="1080">
        <v>40</v>
      </c>
      <c r="I99" s="1080">
        <v>160006003</v>
      </c>
      <c r="J99" s="1080">
        <v>5</v>
      </c>
      <c r="L99" s="854">
        <f t="shared" si="2"/>
        <v>12.5</v>
      </c>
      <c r="M99" s="854">
        <f t="shared" si="3"/>
        <v>2.5</v>
      </c>
    </row>
    <row r="100" spans="1:14" ht="16.5" customHeight="1">
      <c r="A100" s="1085" t="s">
        <v>3754</v>
      </c>
      <c r="B100" s="808" t="b">
        <v>1</v>
      </c>
      <c r="C100" s="1077" t="s">
        <v>230</v>
      </c>
      <c r="D100" s="1078" t="s">
        <v>3748</v>
      </c>
      <c r="E100" s="1084">
        <v>9</v>
      </c>
      <c r="F100" s="1084">
        <v>1.3</v>
      </c>
      <c r="G100" s="1084">
        <v>148</v>
      </c>
      <c r="H100" s="1080">
        <v>25</v>
      </c>
      <c r="I100" s="1080">
        <v>160006003</v>
      </c>
      <c r="J100" s="1080">
        <v>5</v>
      </c>
      <c r="L100" s="854">
        <f t="shared" si="2"/>
        <v>20</v>
      </c>
      <c r="M100" s="854">
        <f t="shared" si="3"/>
        <v>4</v>
      </c>
    </row>
    <row r="101" spans="1:14" ht="16.5" customHeight="1">
      <c r="A101" s="1085" t="s">
        <v>3754</v>
      </c>
      <c r="B101" s="808" t="b">
        <v>1</v>
      </c>
      <c r="C101" s="1077" t="s">
        <v>230</v>
      </c>
      <c r="D101" s="1078" t="s">
        <v>3748</v>
      </c>
      <c r="E101" s="1084">
        <v>10</v>
      </c>
      <c r="F101" s="1084">
        <v>1.3</v>
      </c>
      <c r="G101" s="1084">
        <v>150</v>
      </c>
      <c r="H101" s="1080">
        <v>10</v>
      </c>
      <c r="I101" s="1080">
        <v>160006003</v>
      </c>
      <c r="J101" s="1080">
        <v>5</v>
      </c>
      <c r="L101" s="854">
        <f t="shared" si="2"/>
        <v>50</v>
      </c>
      <c r="M101" s="854">
        <f t="shared" si="3"/>
        <v>10</v>
      </c>
      <c r="N101" s="854">
        <f>SUM(L92:L101)</f>
        <v>124.87927706967955</v>
      </c>
    </row>
    <row r="102" spans="1:14" ht="16.5" customHeight="1">
      <c r="A102" s="1085" t="s">
        <v>3755</v>
      </c>
      <c r="B102" s="808" t="b">
        <v>1</v>
      </c>
      <c r="C102" s="1073" t="s">
        <v>230</v>
      </c>
      <c r="D102" s="1074" t="s">
        <v>3750</v>
      </c>
      <c r="E102" s="1083">
        <v>1</v>
      </c>
      <c r="F102" s="1083">
        <v>1.3</v>
      </c>
      <c r="G102" s="1083">
        <v>133</v>
      </c>
      <c r="H102" s="1083">
        <v>100</v>
      </c>
      <c r="I102" s="1083">
        <v>160006003</v>
      </c>
      <c r="J102" s="1083">
        <v>15</v>
      </c>
      <c r="L102" s="854">
        <f t="shared" si="2"/>
        <v>15</v>
      </c>
      <c r="M102" s="854">
        <f t="shared" si="3"/>
        <v>1</v>
      </c>
    </row>
    <row r="103" spans="1:14" ht="16.5" customHeight="1">
      <c r="A103" s="1085" t="s">
        <v>3755</v>
      </c>
      <c r="B103" s="808" t="b">
        <v>1</v>
      </c>
      <c r="C103" s="1073" t="s">
        <v>230</v>
      </c>
      <c r="D103" s="1074" t="s">
        <v>3750</v>
      </c>
      <c r="E103" s="1083">
        <v>2</v>
      </c>
      <c r="F103" s="1083">
        <v>1.3</v>
      </c>
      <c r="G103" s="1083">
        <v>136</v>
      </c>
      <c r="H103" s="1083">
        <v>100</v>
      </c>
      <c r="I103" s="1083">
        <v>160006003</v>
      </c>
      <c r="J103" s="1083">
        <v>15</v>
      </c>
      <c r="L103" s="854">
        <f t="shared" si="2"/>
        <v>15</v>
      </c>
      <c r="M103" s="854">
        <f t="shared" si="3"/>
        <v>1</v>
      </c>
    </row>
    <row r="104" spans="1:14" ht="16.5" customHeight="1">
      <c r="A104" s="1085" t="s">
        <v>3755</v>
      </c>
      <c r="B104" s="808" t="b">
        <v>1</v>
      </c>
      <c r="C104" s="1073" t="s">
        <v>230</v>
      </c>
      <c r="D104" s="1074" t="s">
        <v>3750</v>
      </c>
      <c r="E104" s="1083">
        <v>3</v>
      </c>
      <c r="F104" s="1083">
        <v>1.3</v>
      </c>
      <c r="G104" s="1083">
        <v>139</v>
      </c>
      <c r="H104" s="1083">
        <v>100</v>
      </c>
      <c r="I104" s="1083">
        <v>160006003</v>
      </c>
      <c r="J104" s="1083">
        <v>15</v>
      </c>
      <c r="L104" s="854">
        <f t="shared" si="2"/>
        <v>15</v>
      </c>
      <c r="M104" s="854">
        <f t="shared" si="3"/>
        <v>1</v>
      </c>
    </row>
    <row r="105" spans="1:14" ht="16.5" customHeight="1">
      <c r="A105" s="1085" t="s">
        <v>3755</v>
      </c>
      <c r="B105" s="808" t="b">
        <v>1</v>
      </c>
      <c r="C105" s="1073" t="s">
        <v>230</v>
      </c>
      <c r="D105" s="1074" t="s">
        <v>3750</v>
      </c>
      <c r="E105" s="1083">
        <v>4</v>
      </c>
      <c r="F105" s="1083">
        <v>1.3</v>
      </c>
      <c r="G105" s="1083">
        <v>142</v>
      </c>
      <c r="H105" s="1076">
        <v>95</v>
      </c>
      <c r="I105" s="1083">
        <v>160006003</v>
      </c>
      <c r="J105" s="1083">
        <v>15</v>
      </c>
      <c r="L105" s="854">
        <f t="shared" si="2"/>
        <v>15.789473684210526</v>
      </c>
      <c r="M105" s="854">
        <f t="shared" si="3"/>
        <v>1.0526315789473684</v>
      </c>
    </row>
    <row r="106" spans="1:14" ht="16.5" customHeight="1">
      <c r="A106" s="1085" t="s">
        <v>3755</v>
      </c>
      <c r="B106" s="808" t="b">
        <v>1</v>
      </c>
      <c r="C106" s="1073" t="s">
        <v>230</v>
      </c>
      <c r="D106" s="1074" t="s">
        <v>3750</v>
      </c>
      <c r="E106" s="1083">
        <v>5</v>
      </c>
      <c r="F106" s="1083">
        <v>1.3</v>
      </c>
      <c r="G106" s="1083">
        <v>145</v>
      </c>
      <c r="H106" s="1076">
        <v>85</v>
      </c>
      <c r="I106" s="1083">
        <v>160006003</v>
      </c>
      <c r="J106" s="1083">
        <v>15</v>
      </c>
      <c r="L106" s="854">
        <f t="shared" si="2"/>
        <v>17.647058823529413</v>
      </c>
      <c r="M106" s="854">
        <f t="shared" si="3"/>
        <v>1.1764705882352942</v>
      </c>
    </row>
    <row r="107" spans="1:14" ht="16.5" customHeight="1">
      <c r="A107" s="1085" t="s">
        <v>3755</v>
      </c>
      <c r="B107" s="808" t="b">
        <v>1</v>
      </c>
      <c r="C107" s="1073" t="s">
        <v>230</v>
      </c>
      <c r="D107" s="1074" t="s">
        <v>3750</v>
      </c>
      <c r="E107" s="1083">
        <v>6</v>
      </c>
      <c r="F107" s="1083">
        <v>1.3</v>
      </c>
      <c r="G107" s="1083">
        <v>148</v>
      </c>
      <c r="H107" s="1076">
        <v>70</v>
      </c>
      <c r="I107" s="1076">
        <v>160006003</v>
      </c>
      <c r="J107" s="1076">
        <v>15</v>
      </c>
      <c r="L107" s="854">
        <f t="shared" si="2"/>
        <v>21.428571428571431</v>
      </c>
      <c r="M107" s="854">
        <f t="shared" si="3"/>
        <v>1.4285714285714286</v>
      </c>
    </row>
    <row r="108" spans="1:14" ht="16.5" customHeight="1">
      <c r="A108" s="1085" t="s">
        <v>3755</v>
      </c>
      <c r="B108" s="808" t="b">
        <v>1</v>
      </c>
      <c r="C108" s="1073" t="s">
        <v>230</v>
      </c>
      <c r="D108" s="1074" t="s">
        <v>3750</v>
      </c>
      <c r="E108" s="1083">
        <v>7</v>
      </c>
      <c r="F108" s="1083">
        <v>1.3</v>
      </c>
      <c r="G108" s="1083">
        <v>151</v>
      </c>
      <c r="H108" s="1076">
        <v>55</v>
      </c>
      <c r="I108" s="1076">
        <v>160006003</v>
      </c>
      <c r="J108" s="1076">
        <v>15</v>
      </c>
      <c r="L108" s="854">
        <f t="shared" si="2"/>
        <v>27.272727272727273</v>
      </c>
      <c r="M108" s="854">
        <f t="shared" si="3"/>
        <v>1.8181818181818181</v>
      </c>
    </row>
    <row r="109" spans="1:14" ht="16.5" customHeight="1">
      <c r="A109" s="1085" t="s">
        <v>3755</v>
      </c>
      <c r="B109" s="808" t="b">
        <v>1</v>
      </c>
      <c r="C109" s="1073" t="s">
        <v>230</v>
      </c>
      <c r="D109" s="1074" t="s">
        <v>3750</v>
      </c>
      <c r="E109" s="1083">
        <v>8</v>
      </c>
      <c r="F109" s="1083">
        <v>1.3</v>
      </c>
      <c r="G109" s="1083">
        <v>154</v>
      </c>
      <c r="H109" s="1076">
        <v>40</v>
      </c>
      <c r="I109" s="1076">
        <v>160006003</v>
      </c>
      <c r="J109" s="1076">
        <v>15</v>
      </c>
      <c r="L109" s="854">
        <f t="shared" si="2"/>
        <v>37.5</v>
      </c>
      <c r="M109" s="854">
        <f t="shared" si="3"/>
        <v>2.5</v>
      </c>
    </row>
    <row r="110" spans="1:14" ht="16.5" customHeight="1">
      <c r="A110" s="1085" t="s">
        <v>3755</v>
      </c>
      <c r="B110" s="808" t="b">
        <v>1</v>
      </c>
      <c r="C110" s="1073" t="s">
        <v>230</v>
      </c>
      <c r="D110" s="1074" t="s">
        <v>3750</v>
      </c>
      <c r="E110" s="1083">
        <v>9</v>
      </c>
      <c r="F110" s="1083">
        <v>1.3</v>
      </c>
      <c r="G110" s="1083">
        <v>157</v>
      </c>
      <c r="H110" s="1076">
        <v>25</v>
      </c>
      <c r="I110" s="1076">
        <v>160006003</v>
      </c>
      <c r="J110" s="1076">
        <v>15</v>
      </c>
      <c r="L110" s="854">
        <f t="shared" si="2"/>
        <v>60</v>
      </c>
      <c r="M110" s="854">
        <f t="shared" si="3"/>
        <v>4</v>
      </c>
    </row>
    <row r="111" spans="1:14" ht="16.5" customHeight="1">
      <c r="A111" s="1085" t="s">
        <v>3755</v>
      </c>
      <c r="B111" s="808" t="b">
        <v>1</v>
      </c>
      <c r="C111" s="1073" t="s">
        <v>230</v>
      </c>
      <c r="D111" s="1074" t="s">
        <v>3750</v>
      </c>
      <c r="E111" s="1083">
        <v>10</v>
      </c>
      <c r="F111" s="1083">
        <v>1.3</v>
      </c>
      <c r="G111" s="1083">
        <v>160</v>
      </c>
      <c r="H111" s="1076">
        <v>10</v>
      </c>
      <c r="I111" s="1076">
        <v>160006003</v>
      </c>
      <c r="J111" s="1076">
        <v>15</v>
      </c>
      <c r="L111" s="854">
        <f t="shared" si="2"/>
        <v>150</v>
      </c>
      <c r="M111" s="854">
        <f t="shared" si="3"/>
        <v>10</v>
      </c>
      <c r="N111" s="854">
        <f>SUM(L102:L111)</f>
        <v>374.63783120903861</v>
      </c>
    </row>
    <row r="112" spans="1:14" ht="16.5" customHeight="1">
      <c r="A112" s="1085" t="s">
        <v>3756</v>
      </c>
      <c r="B112" s="808" t="b">
        <v>1</v>
      </c>
      <c r="C112" s="1077" t="s">
        <v>230</v>
      </c>
      <c r="D112" s="1078" t="s">
        <v>3752</v>
      </c>
      <c r="E112" s="1084">
        <v>1</v>
      </c>
      <c r="F112" s="1084">
        <v>1.3</v>
      </c>
      <c r="G112" s="1084">
        <v>135</v>
      </c>
      <c r="H112" s="1084">
        <v>100</v>
      </c>
      <c r="I112" s="1084">
        <v>160006003</v>
      </c>
      <c r="J112" s="1084">
        <v>25</v>
      </c>
      <c r="L112" s="854">
        <f t="shared" si="2"/>
        <v>25</v>
      </c>
      <c r="M112" s="854">
        <f t="shared" si="3"/>
        <v>1</v>
      </c>
    </row>
    <row r="113" spans="1:14" ht="16.5" customHeight="1">
      <c r="A113" s="1085" t="s">
        <v>3756</v>
      </c>
      <c r="B113" s="808" t="b">
        <v>1</v>
      </c>
      <c r="C113" s="1077" t="s">
        <v>230</v>
      </c>
      <c r="D113" s="1078" t="s">
        <v>3752</v>
      </c>
      <c r="E113" s="1084">
        <v>2</v>
      </c>
      <c r="F113" s="1084">
        <v>1.3</v>
      </c>
      <c r="G113" s="1084">
        <v>140</v>
      </c>
      <c r="H113" s="1084">
        <v>100</v>
      </c>
      <c r="I113" s="1084">
        <v>160006003</v>
      </c>
      <c r="J113" s="1084">
        <v>25</v>
      </c>
      <c r="L113" s="854">
        <f t="shared" si="2"/>
        <v>25</v>
      </c>
      <c r="M113" s="854">
        <f t="shared" si="3"/>
        <v>1</v>
      </c>
    </row>
    <row r="114" spans="1:14" ht="16.5" customHeight="1">
      <c r="A114" s="1085" t="s">
        <v>3756</v>
      </c>
      <c r="B114" s="808" t="b">
        <v>1</v>
      </c>
      <c r="C114" s="1077" t="s">
        <v>230</v>
      </c>
      <c r="D114" s="1078" t="s">
        <v>3752</v>
      </c>
      <c r="E114" s="1084">
        <v>3</v>
      </c>
      <c r="F114" s="1084">
        <v>1.3</v>
      </c>
      <c r="G114" s="1084">
        <v>145</v>
      </c>
      <c r="H114" s="1084">
        <v>100</v>
      </c>
      <c r="I114" s="1084">
        <v>160006003</v>
      </c>
      <c r="J114" s="1084">
        <v>25</v>
      </c>
      <c r="L114" s="854">
        <f t="shared" si="2"/>
        <v>25</v>
      </c>
      <c r="M114" s="854">
        <f t="shared" si="3"/>
        <v>1</v>
      </c>
    </row>
    <row r="115" spans="1:14" ht="16.5" customHeight="1">
      <c r="A115" s="1085" t="s">
        <v>3756</v>
      </c>
      <c r="B115" s="808" t="b">
        <v>1</v>
      </c>
      <c r="C115" s="1077" t="s">
        <v>230</v>
      </c>
      <c r="D115" s="1078" t="s">
        <v>3752</v>
      </c>
      <c r="E115" s="1084">
        <v>4</v>
      </c>
      <c r="F115" s="1084">
        <v>1.3</v>
      </c>
      <c r="G115" s="1084">
        <v>150</v>
      </c>
      <c r="H115" s="1084">
        <v>70</v>
      </c>
      <c r="I115" s="1084">
        <v>160006003</v>
      </c>
      <c r="J115" s="1084">
        <v>25</v>
      </c>
      <c r="L115" s="854">
        <f t="shared" si="2"/>
        <v>35.714285714285715</v>
      </c>
      <c r="M115" s="854">
        <f t="shared" si="3"/>
        <v>1.4285714285714286</v>
      </c>
    </row>
    <row r="116" spans="1:14" ht="16.5" customHeight="1">
      <c r="A116" s="1085" t="s">
        <v>3756</v>
      </c>
      <c r="B116" s="808" t="b">
        <v>1</v>
      </c>
      <c r="C116" s="1077" t="s">
        <v>230</v>
      </c>
      <c r="D116" s="1078" t="s">
        <v>3752</v>
      </c>
      <c r="E116" s="1084">
        <v>5</v>
      </c>
      <c r="F116" s="1084">
        <v>1.3</v>
      </c>
      <c r="G116" s="1084">
        <v>155</v>
      </c>
      <c r="H116" s="1084">
        <v>50</v>
      </c>
      <c r="I116" s="1084">
        <v>160006003</v>
      </c>
      <c r="J116" s="1084">
        <v>25</v>
      </c>
      <c r="L116" s="854">
        <f t="shared" si="2"/>
        <v>50</v>
      </c>
      <c r="M116" s="854">
        <f t="shared" si="3"/>
        <v>2</v>
      </c>
    </row>
    <row r="117" spans="1:14" ht="16.5" customHeight="1">
      <c r="A117" s="1085" t="s">
        <v>3756</v>
      </c>
      <c r="B117" s="808" t="b">
        <v>1</v>
      </c>
      <c r="C117" s="1077" t="s">
        <v>230</v>
      </c>
      <c r="D117" s="1078" t="s">
        <v>3752</v>
      </c>
      <c r="E117" s="1084">
        <v>6</v>
      </c>
      <c r="F117" s="1084">
        <v>1.3</v>
      </c>
      <c r="G117" s="1084">
        <v>160</v>
      </c>
      <c r="H117" s="1081">
        <v>23</v>
      </c>
      <c r="I117" s="1081">
        <v>160006003</v>
      </c>
      <c r="J117" s="1081">
        <v>25</v>
      </c>
      <c r="L117" s="854">
        <f t="shared" si="2"/>
        <v>108.69565217391303</v>
      </c>
      <c r="M117" s="854">
        <f t="shared" si="3"/>
        <v>4.3478260869565215</v>
      </c>
    </row>
    <row r="118" spans="1:14" ht="16.5" customHeight="1">
      <c r="A118" s="1085" t="s">
        <v>3756</v>
      </c>
      <c r="B118" s="808" t="b">
        <v>1</v>
      </c>
      <c r="C118" s="1077" t="s">
        <v>230</v>
      </c>
      <c r="D118" s="1078" t="s">
        <v>3752</v>
      </c>
      <c r="E118" s="1084">
        <v>7</v>
      </c>
      <c r="F118" s="1084">
        <v>1.3</v>
      </c>
      <c r="G118" s="1084">
        <v>165</v>
      </c>
      <c r="H118" s="1081">
        <v>11</v>
      </c>
      <c r="I118" s="1081">
        <v>160006003</v>
      </c>
      <c r="J118" s="1081">
        <v>25</v>
      </c>
      <c r="L118" s="854">
        <f t="shared" si="2"/>
        <v>227.27272727272728</v>
      </c>
      <c r="M118" s="854">
        <f t="shared" si="3"/>
        <v>9.0909090909090917</v>
      </c>
    </row>
    <row r="119" spans="1:14" ht="16.5" customHeight="1">
      <c r="A119" s="1085" t="s">
        <v>3756</v>
      </c>
      <c r="B119" s="808" t="b">
        <v>1</v>
      </c>
      <c r="C119" s="1077" t="s">
        <v>230</v>
      </c>
      <c r="D119" s="1078" t="s">
        <v>3752</v>
      </c>
      <c r="E119" s="1084">
        <v>8</v>
      </c>
      <c r="F119" s="1084">
        <v>1.3</v>
      </c>
      <c r="G119" s="1084">
        <v>170</v>
      </c>
      <c r="H119" s="1081">
        <v>9</v>
      </c>
      <c r="I119" s="1081">
        <v>160006003</v>
      </c>
      <c r="J119" s="1081">
        <v>25</v>
      </c>
      <c r="L119" s="854">
        <f t="shared" si="2"/>
        <v>277.77777777777777</v>
      </c>
      <c r="M119" s="854">
        <f t="shared" si="3"/>
        <v>11.111111111111111</v>
      </c>
    </row>
    <row r="120" spans="1:14" ht="16.5" customHeight="1">
      <c r="A120" s="1085" t="s">
        <v>3756</v>
      </c>
      <c r="B120" s="808" t="b">
        <v>1</v>
      </c>
      <c r="C120" s="1077" t="s">
        <v>230</v>
      </c>
      <c r="D120" s="1078" t="s">
        <v>3752</v>
      </c>
      <c r="E120" s="1084">
        <v>9</v>
      </c>
      <c r="F120" s="1084">
        <v>1.3</v>
      </c>
      <c r="G120" s="1084">
        <v>175</v>
      </c>
      <c r="H120" s="1081">
        <v>7</v>
      </c>
      <c r="I120" s="1081">
        <v>160006003</v>
      </c>
      <c r="J120" s="1081">
        <v>25</v>
      </c>
      <c r="L120" s="854">
        <f t="shared" si="2"/>
        <v>357.14285714285717</v>
      </c>
      <c r="M120" s="854">
        <f t="shared" si="3"/>
        <v>14.285714285714286</v>
      </c>
    </row>
    <row r="121" spans="1:14" ht="16.5" customHeight="1">
      <c r="A121" s="1085" t="s">
        <v>3756</v>
      </c>
      <c r="B121" s="808" t="b">
        <v>1</v>
      </c>
      <c r="C121" s="1077" t="s">
        <v>230</v>
      </c>
      <c r="D121" s="1078" t="s">
        <v>3752</v>
      </c>
      <c r="E121" s="1084">
        <v>10</v>
      </c>
      <c r="F121" s="1084">
        <v>1.3</v>
      </c>
      <c r="G121" s="1084">
        <v>180</v>
      </c>
      <c r="H121" s="1081">
        <v>2</v>
      </c>
      <c r="I121" s="1081">
        <v>160006003</v>
      </c>
      <c r="J121" s="1081">
        <v>25</v>
      </c>
      <c r="L121" s="854">
        <f t="shared" si="2"/>
        <v>1250</v>
      </c>
      <c r="M121" s="854">
        <f t="shared" si="3"/>
        <v>50</v>
      </c>
      <c r="N121" s="854">
        <f>SUM(L112:L121)</f>
        <v>2381.603300081561</v>
      </c>
    </row>
    <row r="122" spans="1:14" ht="16.5" customHeight="1">
      <c r="A122" s="1086" t="s">
        <v>3753</v>
      </c>
      <c r="B122" s="808" t="b">
        <v>1</v>
      </c>
      <c r="C122" s="1073" t="s">
        <v>233</v>
      </c>
      <c r="D122" s="1074" t="s">
        <v>228</v>
      </c>
      <c r="E122" s="1083">
        <v>1</v>
      </c>
      <c r="F122" s="1083">
        <v>1.3</v>
      </c>
      <c r="G122" s="1083">
        <v>131</v>
      </c>
      <c r="H122" s="1083">
        <v>100</v>
      </c>
      <c r="I122" s="1083">
        <v>160006004</v>
      </c>
      <c r="J122" s="1083">
        <v>3</v>
      </c>
      <c r="L122" s="854">
        <f t="shared" si="2"/>
        <v>3</v>
      </c>
      <c r="M122" s="854">
        <f t="shared" si="3"/>
        <v>1</v>
      </c>
    </row>
    <row r="123" spans="1:14" ht="16.5" customHeight="1">
      <c r="A123" s="1086" t="s">
        <v>3753</v>
      </c>
      <c r="B123" s="808" t="b">
        <v>1</v>
      </c>
      <c r="C123" s="1073" t="s">
        <v>233</v>
      </c>
      <c r="D123" s="1074" t="s">
        <v>228</v>
      </c>
      <c r="E123" s="1083">
        <v>2</v>
      </c>
      <c r="F123" s="1083">
        <v>1.3</v>
      </c>
      <c r="G123" s="1083">
        <v>132</v>
      </c>
      <c r="H123" s="1083">
        <v>100</v>
      </c>
      <c r="I123" s="1083">
        <v>160006004</v>
      </c>
      <c r="J123" s="1083">
        <v>3</v>
      </c>
      <c r="L123" s="854">
        <f t="shared" si="2"/>
        <v>3</v>
      </c>
      <c r="M123" s="854">
        <f t="shared" si="3"/>
        <v>1</v>
      </c>
    </row>
    <row r="124" spans="1:14" ht="16.5" customHeight="1">
      <c r="A124" s="1086" t="s">
        <v>3753</v>
      </c>
      <c r="B124" s="808" t="b">
        <v>1</v>
      </c>
      <c r="C124" s="1073" t="s">
        <v>233</v>
      </c>
      <c r="D124" s="1074" t="s">
        <v>228</v>
      </c>
      <c r="E124" s="1083">
        <v>3</v>
      </c>
      <c r="F124" s="1083">
        <v>1.3</v>
      </c>
      <c r="G124" s="1083">
        <v>133</v>
      </c>
      <c r="H124" s="1083">
        <v>100</v>
      </c>
      <c r="I124" s="1083">
        <v>160006004</v>
      </c>
      <c r="J124" s="1083">
        <v>3</v>
      </c>
      <c r="L124" s="854">
        <f t="shared" si="2"/>
        <v>3</v>
      </c>
      <c r="M124" s="854">
        <f t="shared" si="3"/>
        <v>1</v>
      </c>
    </row>
    <row r="125" spans="1:14" ht="16.5" customHeight="1">
      <c r="A125" s="1086" t="s">
        <v>3753</v>
      </c>
      <c r="B125" s="808" t="b">
        <v>1</v>
      </c>
      <c r="C125" s="1073" t="s">
        <v>233</v>
      </c>
      <c r="D125" s="1074" t="s">
        <v>228</v>
      </c>
      <c r="E125" s="1083">
        <v>4</v>
      </c>
      <c r="F125" s="1083">
        <v>1.3</v>
      </c>
      <c r="G125" s="1083">
        <v>134</v>
      </c>
      <c r="H125" s="1083">
        <v>95</v>
      </c>
      <c r="I125" s="1083">
        <v>160006004</v>
      </c>
      <c r="J125" s="1083">
        <v>3</v>
      </c>
      <c r="L125" s="854">
        <f t="shared" si="2"/>
        <v>3.1578947368421053</v>
      </c>
      <c r="M125" s="854">
        <f t="shared" si="3"/>
        <v>1.0526315789473684</v>
      </c>
    </row>
    <row r="126" spans="1:14" ht="16.5" customHeight="1">
      <c r="A126" s="1086" t="s">
        <v>3753</v>
      </c>
      <c r="B126" s="808" t="b">
        <v>1</v>
      </c>
      <c r="C126" s="1073" t="s">
        <v>233</v>
      </c>
      <c r="D126" s="1074" t="s">
        <v>228</v>
      </c>
      <c r="E126" s="1083">
        <v>5</v>
      </c>
      <c r="F126" s="1083">
        <v>1.3</v>
      </c>
      <c r="G126" s="1083">
        <v>135</v>
      </c>
      <c r="H126" s="1083">
        <v>85</v>
      </c>
      <c r="I126" s="1083">
        <v>160006004</v>
      </c>
      <c r="J126" s="1083">
        <v>3</v>
      </c>
      <c r="L126" s="854">
        <f t="shared" si="2"/>
        <v>3.5294117647058822</v>
      </c>
      <c r="M126" s="854">
        <f t="shared" si="3"/>
        <v>1.1764705882352942</v>
      </c>
    </row>
    <row r="127" spans="1:14" ht="16.5" customHeight="1">
      <c r="A127" s="1086" t="s">
        <v>3753</v>
      </c>
      <c r="B127" s="808" t="b">
        <v>1</v>
      </c>
      <c r="C127" s="1073" t="s">
        <v>233</v>
      </c>
      <c r="D127" s="1074" t="s">
        <v>228</v>
      </c>
      <c r="E127" s="1083">
        <v>6</v>
      </c>
      <c r="F127" s="1083">
        <v>1.3</v>
      </c>
      <c r="G127" s="1083">
        <v>136</v>
      </c>
      <c r="H127" s="1076">
        <v>70</v>
      </c>
      <c r="I127" s="1076">
        <v>160006004</v>
      </c>
      <c r="J127" s="1076">
        <v>3</v>
      </c>
      <c r="L127" s="854">
        <f t="shared" si="2"/>
        <v>4.2857142857142856</v>
      </c>
      <c r="M127" s="854">
        <f t="shared" si="3"/>
        <v>1.4285714285714286</v>
      </c>
    </row>
    <row r="128" spans="1:14" ht="16.5" customHeight="1">
      <c r="A128" s="1086" t="s">
        <v>3753</v>
      </c>
      <c r="B128" s="808" t="b">
        <v>1</v>
      </c>
      <c r="C128" s="1073" t="s">
        <v>233</v>
      </c>
      <c r="D128" s="1074" t="s">
        <v>228</v>
      </c>
      <c r="E128" s="1083">
        <v>7</v>
      </c>
      <c r="F128" s="1083">
        <v>1.3</v>
      </c>
      <c r="G128" s="1083">
        <v>137</v>
      </c>
      <c r="H128" s="1076">
        <v>55</v>
      </c>
      <c r="I128" s="1076">
        <v>160006004</v>
      </c>
      <c r="J128" s="1076">
        <v>3</v>
      </c>
      <c r="L128" s="854">
        <f t="shared" si="2"/>
        <v>5.4545454545454541</v>
      </c>
      <c r="M128" s="854">
        <f t="shared" si="3"/>
        <v>1.8181818181818181</v>
      </c>
    </row>
    <row r="129" spans="1:14" ht="16.5" customHeight="1">
      <c r="A129" s="1086" t="s">
        <v>3753</v>
      </c>
      <c r="B129" s="808" t="b">
        <v>1</v>
      </c>
      <c r="C129" s="1073" t="s">
        <v>233</v>
      </c>
      <c r="D129" s="1074" t="s">
        <v>228</v>
      </c>
      <c r="E129" s="1083">
        <v>8</v>
      </c>
      <c r="F129" s="1083">
        <v>1.3</v>
      </c>
      <c r="G129" s="1083">
        <v>138</v>
      </c>
      <c r="H129" s="1076">
        <v>40</v>
      </c>
      <c r="I129" s="1076">
        <v>160006004</v>
      </c>
      <c r="J129" s="1076">
        <v>3</v>
      </c>
      <c r="L129" s="854">
        <f t="shared" si="2"/>
        <v>7.5</v>
      </c>
      <c r="M129" s="854">
        <f t="shared" si="3"/>
        <v>2.5</v>
      </c>
    </row>
    <row r="130" spans="1:14" ht="16.5" customHeight="1">
      <c r="A130" s="1086" t="s">
        <v>3753</v>
      </c>
      <c r="B130" s="808" t="b">
        <v>1</v>
      </c>
      <c r="C130" s="1073" t="s">
        <v>233</v>
      </c>
      <c r="D130" s="1074" t="s">
        <v>228</v>
      </c>
      <c r="E130" s="1083">
        <v>9</v>
      </c>
      <c r="F130" s="1083">
        <v>1.3</v>
      </c>
      <c r="G130" s="1083">
        <v>139</v>
      </c>
      <c r="H130" s="1076">
        <v>25</v>
      </c>
      <c r="I130" s="1076">
        <v>160006004</v>
      </c>
      <c r="J130" s="1076">
        <v>3</v>
      </c>
      <c r="L130" s="854">
        <f t="shared" ref="L130:L193" si="4">J130*M130</f>
        <v>12</v>
      </c>
      <c r="M130" s="854">
        <f t="shared" ref="M130:M193" si="5">100/H130</f>
        <v>4</v>
      </c>
    </row>
    <row r="131" spans="1:14" ht="16.5" customHeight="1">
      <c r="A131" s="1086" t="s">
        <v>3753</v>
      </c>
      <c r="B131" s="808" t="b">
        <v>1</v>
      </c>
      <c r="C131" s="1073" t="s">
        <v>233</v>
      </c>
      <c r="D131" s="1074" t="s">
        <v>228</v>
      </c>
      <c r="E131" s="1083">
        <v>10</v>
      </c>
      <c r="F131" s="1083">
        <v>1.3</v>
      </c>
      <c r="G131" s="1083">
        <v>140</v>
      </c>
      <c r="H131" s="1076">
        <v>10</v>
      </c>
      <c r="I131" s="1076">
        <v>160006004</v>
      </c>
      <c r="J131" s="1076">
        <v>3</v>
      </c>
      <c r="L131" s="854">
        <f t="shared" si="4"/>
        <v>30</v>
      </c>
      <c r="M131" s="854">
        <f t="shared" si="5"/>
        <v>10</v>
      </c>
      <c r="N131" s="854">
        <f>SUM(L122:L131)</f>
        <v>74.927566241807725</v>
      </c>
    </row>
    <row r="132" spans="1:14" ht="16.5" customHeight="1">
      <c r="A132" s="1086" t="s">
        <v>3754</v>
      </c>
      <c r="B132" s="808" t="b">
        <v>1</v>
      </c>
      <c r="C132" s="1077" t="s">
        <v>233</v>
      </c>
      <c r="D132" s="1078" t="s">
        <v>3748</v>
      </c>
      <c r="E132" s="1084">
        <v>1</v>
      </c>
      <c r="F132" s="1084">
        <v>1.3</v>
      </c>
      <c r="G132" s="1084">
        <v>132</v>
      </c>
      <c r="H132" s="1084">
        <v>100</v>
      </c>
      <c r="I132" s="1084">
        <v>160006004</v>
      </c>
      <c r="J132" s="1084">
        <v>5</v>
      </c>
      <c r="L132" s="854">
        <f t="shared" si="4"/>
        <v>5</v>
      </c>
      <c r="M132" s="854">
        <f t="shared" si="5"/>
        <v>1</v>
      </c>
    </row>
    <row r="133" spans="1:14" ht="16.5" customHeight="1">
      <c r="A133" s="1086" t="s">
        <v>3754</v>
      </c>
      <c r="B133" s="808" t="b">
        <v>1</v>
      </c>
      <c r="C133" s="1077" t="s">
        <v>233</v>
      </c>
      <c r="D133" s="1078" t="s">
        <v>3748</v>
      </c>
      <c r="E133" s="1084">
        <v>2</v>
      </c>
      <c r="F133" s="1084">
        <v>1.3</v>
      </c>
      <c r="G133" s="1084">
        <v>134</v>
      </c>
      <c r="H133" s="1084">
        <v>100</v>
      </c>
      <c r="I133" s="1084">
        <v>160006004</v>
      </c>
      <c r="J133" s="1084">
        <v>5</v>
      </c>
      <c r="L133" s="854">
        <f t="shared" si="4"/>
        <v>5</v>
      </c>
      <c r="M133" s="854">
        <f t="shared" si="5"/>
        <v>1</v>
      </c>
    </row>
    <row r="134" spans="1:14" ht="16.5" customHeight="1">
      <c r="A134" s="1086" t="s">
        <v>3754</v>
      </c>
      <c r="B134" s="808" t="b">
        <v>1</v>
      </c>
      <c r="C134" s="1077" t="s">
        <v>233</v>
      </c>
      <c r="D134" s="1078" t="s">
        <v>3748</v>
      </c>
      <c r="E134" s="1084">
        <v>3</v>
      </c>
      <c r="F134" s="1084">
        <v>1.3</v>
      </c>
      <c r="G134" s="1084">
        <v>136</v>
      </c>
      <c r="H134" s="1084">
        <v>100</v>
      </c>
      <c r="I134" s="1084">
        <v>160006004</v>
      </c>
      <c r="J134" s="1084">
        <v>5</v>
      </c>
      <c r="L134" s="854">
        <f t="shared" si="4"/>
        <v>5</v>
      </c>
      <c r="M134" s="854">
        <f t="shared" si="5"/>
        <v>1</v>
      </c>
    </row>
    <row r="135" spans="1:14" ht="16.5" customHeight="1">
      <c r="A135" s="1086" t="s">
        <v>3754</v>
      </c>
      <c r="B135" s="808" t="b">
        <v>1</v>
      </c>
      <c r="C135" s="1077" t="s">
        <v>233</v>
      </c>
      <c r="D135" s="1078" t="s">
        <v>3748</v>
      </c>
      <c r="E135" s="1084">
        <v>4</v>
      </c>
      <c r="F135" s="1084">
        <v>1.3</v>
      </c>
      <c r="G135" s="1084">
        <v>138</v>
      </c>
      <c r="H135" s="1084">
        <v>95</v>
      </c>
      <c r="I135" s="1084">
        <v>160006004</v>
      </c>
      <c r="J135" s="1084">
        <v>5</v>
      </c>
      <c r="L135" s="854">
        <f t="shared" si="4"/>
        <v>5.2631578947368416</v>
      </c>
      <c r="M135" s="854">
        <f t="shared" si="5"/>
        <v>1.0526315789473684</v>
      </c>
    </row>
    <row r="136" spans="1:14" ht="16.5" customHeight="1">
      <c r="A136" s="1086" t="s">
        <v>3754</v>
      </c>
      <c r="B136" s="808" t="b">
        <v>1</v>
      </c>
      <c r="C136" s="1077" t="s">
        <v>233</v>
      </c>
      <c r="D136" s="1078" t="s">
        <v>3748</v>
      </c>
      <c r="E136" s="1084">
        <v>5</v>
      </c>
      <c r="F136" s="1084">
        <v>1.3</v>
      </c>
      <c r="G136" s="1084">
        <v>140</v>
      </c>
      <c r="H136" s="1084">
        <v>85</v>
      </c>
      <c r="I136" s="1084">
        <v>160006004</v>
      </c>
      <c r="J136" s="1084">
        <v>5</v>
      </c>
      <c r="L136" s="854">
        <f t="shared" si="4"/>
        <v>5.882352941176471</v>
      </c>
      <c r="M136" s="854">
        <f t="shared" si="5"/>
        <v>1.1764705882352942</v>
      </c>
    </row>
    <row r="137" spans="1:14" ht="16.5" customHeight="1">
      <c r="A137" s="1086" t="s">
        <v>3754</v>
      </c>
      <c r="B137" s="808" t="b">
        <v>1</v>
      </c>
      <c r="C137" s="1077" t="s">
        <v>233</v>
      </c>
      <c r="D137" s="1078" t="s">
        <v>3748</v>
      </c>
      <c r="E137" s="1084">
        <v>6</v>
      </c>
      <c r="F137" s="1084">
        <v>1.3</v>
      </c>
      <c r="G137" s="1084">
        <v>142</v>
      </c>
      <c r="H137" s="1080">
        <v>70</v>
      </c>
      <c r="I137" s="1080">
        <v>160006004</v>
      </c>
      <c r="J137" s="1080">
        <v>5</v>
      </c>
      <c r="L137" s="854">
        <f t="shared" si="4"/>
        <v>7.1428571428571432</v>
      </c>
      <c r="M137" s="854">
        <f t="shared" si="5"/>
        <v>1.4285714285714286</v>
      </c>
    </row>
    <row r="138" spans="1:14" ht="16.5" customHeight="1">
      <c r="A138" s="1086" t="s">
        <v>3754</v>
      </c>
      <c r="B138" s="808" t="b">
        <v>1</v>
      </c>
      <c r="C138" s="1077" t="s">
        <v>233</v>
      </c>
      <c r="D138" s="1078" t="s">
        <v>3748</v>
      </c>
      <c r="E138" s="1084">
        <v>7</v>
      </c>
      <c r="F138" s="1084">
        <v>1.3</v>
      </c>
      <c r="G138" s="1084">
        <v>144</v>
      </c>
      <c r="H138" s="1080">
        <v>55</v>
      </c>
      <c r="I138" s="1080">
        <v>160006004</v>
      </c>
      <c r="J138" s="1080">
        <v>5</v>
      </c>
      <c r="L138" s="854">
        <f t="shared" si="4"/>
        <v>9.0909090909090899</v>
      </c>
      <c r="M138" s="854">
        <f t="shared" si="5"/>
        <v>1.8181818181818181</v>
      </c>
    </row>
    <row r="139" spans="1:14" ht="16.5" customHeight="1">
      <c r="A139" s="1086" t="s">
        <v>3754</v>
      </c>
      <c r="B139" s="808" t="b">
        <v>1</v>
      </c>
      <c r="C139" s="1077" t="s">
        <v>233</v>
      </c>
      <c r="D139" s="1078" t="s">
        <v>3748</v>
      </c>
      <c r="E139" s="1084">
        <v>8</v>
      </c>
      <c r="F139" s="1084">
        <v>1.3</v>
      </c>
      <c r="G139" s="1084">
        <v>146</v>
      </c>
      <c r="H139" s="1080">
        <v>40</v>
      </c>
      <c r="I139" s="1080">
        <v>160006004</v>
      </c>
      <c r="J139" s="1080">
        <v>5</v>
      </c>
      <c r="L139" s="854">
        <f t="shared" si="4"/>
        <v>12.5</v>
      </c>
      <c r="M139" s="854">
        <f t="shared" si="5"/>
        <v>2.5</v>
      </c>
    </row>
    <row r="140" spans="1:14" ht="16.5" customHeight="1">
      <c r="A140" s="1086" t="s">
        <v>3754</v>
      </c>
      <c r="B140" s="808" t="b">
        <v>1</v>
      </c>
      <c r="C140" s="1077" t="s">
        <v>233</v>
      </c>
      <c r="D140" s="1078" t="s">
        <v>3748</v>
      </c>
      <c r="E140" s="1084">
        <v>9</v>
      </c>
      <c r="F140" s="1084">
        <v>1.3</v>
      </c>
      <c r="G140" s="1084">
        <v>148</v>
      </c>
      <c r="H140" s="1080">
        <v>25</v>
      </c>
      <c r="I140" s="1080">
        <v>160006004</v>
      </c>
      <c r="J140" s="1080">
        <v>5</v>
      </c>
      <c r="L140" s="854">
        <f t="shared" si="4"/>
        <v>20</v>
      </c>
      <c r="M140" s="854">
        <f t="shared" si="5"/>
        <v>4</v>
      </c>
    </row>
    <row r="141" spans="1:14" ht="16.5" customHeight="1">
      <c r="A141" s="1086" t="s">
        <v>3754</v>
      </c>
      <c r="B141" s="808" t="b">
        <v>1</v>
      </c>
      <c r="C141" s="1077" t="s">
        <v>233</v>
      </c>
      <c r="D141" s="1078" t="s">
        <v>3748</v>
      </c>
      <c r="E141" s="1084">
        <v>10</v>
      </c>
      <c r="F141" s="1084">
        <v>1.3</v>
      </c>
      <c r="G141" s="1084">
        <v>150</v>
      </c>
      <c r="H141" s="1080">
        <v>10</v>
      </c>
      <c r="I141" s="1080">
        <v>160006004</v>
      </c>
      <c r="J141" s="1080">
        <v>5</v>
      </c>
      <c r="L141" s="854">
        <f t="shared" si="4"/>
        <v>50</v>
      </c>
      <c r="M141" s="854">
        <f t="shared" si="5"/>
        <v>10</v>
      </c>
      <c r="N141" s="854">
        <f>SUM(L132:L141)</f>
        <v>124.87927706967955</v>
      </c>
    </row>
    <row r="142" spans="1:14" ht="16.5" customHeight="1">
      <c r="A142" s="1086" t="s">
        <v>3755</v>
      </c>
      <c r="B142" s="808" t="b">
        <v>1</v>
      </c>
      <c r="C142" s="1073" t="s">
        <v>233</v>
      </c>
      <c r="D142" s="1074" t="s">
        <v>3750</v>
      </c>
      <c r="E142" s="1083">
        <v>1</v>
      </c>
      <c r="F142" s="1083">
        <v>1.3</v>
      </c>
      <c r="G142" s="1083">
        <v>133</v>
      </c>
      <c r="H142" s="1083">
        <v>100</v>
      </c>
      <c r="I142" s="1083">
        <v>160006004</v>
      </c>
      <c r="J142" s="1083">
        <v>15</v>
      </c>
      <c r="L142" s="854">
        <f t="shared" si="4"/>
        <v>15</v>
      </c>
      <c r="M142" s="854">
        <f t="shared" si="5"/>
        <v>1</v>
      </c>
    </row>
    <row r="143" spans="1:14" ht="16.5" customHeight="1">
      <c r="A143" s="1086" t="s">
        <v>3755</v>
      </c>
      <c r="B143" s="808" t="b">
        <v>1</v>
      </c>
      <c r="C143" s="1073" t="s">
        <v>233</v>
      </c>
      <c r="D143" s="1074" t="s">
        <v>3750</v>
      </c>
      <c r="E143" s="1083">
        <v>2</v>
      </c>
      <c r="F143" s="1083">
        <v>1.3</v>
      </c>
      <c r="G143" s="1083">
        <v>136</v>
      </c>
      <c r="H143" s="1083">
        <v>100</v>
      </c>
      <c r="I143" s="1083">
        <v>160006004</v>
      </c>
      <c r="J143" s="1083">
        <v>15</v>
      </c>
      <c r="L143" s="854">
        <f t="shared" si="4"/>
        <v>15</v>
      </c>
      <c r="M143" s="854">
        <f t="shared" si="5"/>
        <v>1</v>
      </c>
    </row>
    <row r="144" spans="1:14" ht="16.5" customHeight="1">
      <c r="A144" s="1086" t="s">
        <v>3755</v>
      </c>
      <c r="B144" s="808" t="b">
        <v>1</v>
      </c>
      <c r="C144" s="1073" t="s">
        <v>233</v>
      </c>
      <c r="D144" s="1074" t="s">
        <v>3750</v>
      </c>
      <c r="E144" s="1083">
        <v>3</v>
      </c>
      <c r="F144" s="1083">
        <v>1.3</v>
      </c>
      <c r="G144" s="1083">
        <v>139</v>
      </c>
      <c r="H144" s="1083">
        <v>100</v>
      </c>
      <c r="I144" s="1083">
        <v>160006004</v>
      </c>
      <c r="J144" s="1083">
        <v>15</v>
      </c>
      <c r="L144" s="854">
        <f t="shared" si="4"/>
        <v>15</v>
      </c>
      <c r="M144" s="854">
        <f t="shared" si="5"/>
        <v>1</v>
      </c>
    </row>
    <row r="145" spans="1:14" ht="16.5" customHeight="1">
      <c r="A145" s="1086" t="s">
        <v>3755</v>
      </c>
      <c r="B145" s="808" t="b">
        <v>1</v>
      </c>
      <c r="C145" s="1073" t="s">
        <v>233</v>
      </c>
      <c r="D145" s="1074" t="s">
        <v>3750</v>
      </c>
      <c r="E145" s="1083">
        <v>4</v>
      </c>
      <c r="F145" s="1083">
        <v>1.3</v>
      </c>
      <c r="G145" s="1083">
        <v>142</v>
      </c>
      <c r="H145" s="1083">
        <v>95</v>
      </c>
      <c r="I145" s="1083">
        <v>160006004</v>
      </c>
      <c r="J145" s="1083">
        <v>15</v>
      </c>
      <c r="L145" s="854">
        <f t="shared" si="4"/>
        <v>15.789473684210526</v>
      </c>
      <c r="M145" s="854">
        <f t="shared" si="5"/>
        <v>1.0526315789473684</v>
      </c>
    </row>
    <row r="146" spans="1:14" ht="16.5" customHeight="1">
      <c r="A146" s="1086" t="s">
        <v>3755</v>
      </c>
      <c r="B146" s="808" t="b">
        <v>1</v>
      </c>
      <c r="C146" s="1073" t="s">
        <v>233</v>
      </c>
      <c r="D146" s="1074" t="s">
        <v>3750</v>
      </c>
      <c r="E146" s="1083">
        <v>5</v>
      </c>
      <c r="F146" s="1083">
        <v>1.3</v>
      </c>
      <c r="G146" s="1083">
        <v>145</v>
      </c>
      <c r="H146" s="1083">
        <v>85</v>
      </c>
      <c r="I146" s="1083">
        <v>160006004</v>
      </c>
      <c r="J146" s="1083">
        <v>15</v>
      </c>
      <c r="L146" s="854">
        <f t="shared" si="4"/>
        <v>17.647058823529413</v>
      </c>
      <c r="M146" s="854">
        <f t="shared" si="5"/>
        <v>1.1764705882352942</v>
      </c>
    </row>
    <row r="147" spans="1:14" ht="16.5" customHeight="1">
      <c r="A147" s="1086" t="s">
        <v>3755</v>
      </c>
      <c r="B147" s="808" t="b">
        <v>1</v>
      </c>
      <c r="C147" s="1073" t="s">
        <v>233</v>
      </c>
      <c r="D147" s="1074" t="s">
        <v>3750</v>
      </c>
      <c r="E147" s="1083">
        <v>6</v>
      </c>
      <c r="F147" s="1083">
        <v>1.3</v>
      </c>
      <c r="G147" s="1083">
        <v>148</v>
      </c>
      <c r="H147" s="1076">
        <v>70</v>
      </c>
      <c r="I147" s="1076">
        <v>160006004</v>
      </c>
      <c r="J147" s="1076">
        <v>15</v>
      </c>
      <c r="L147" s="854">
        <f t="shared" si="4"/>
        <v>21.428571428571431</v>
      </c>
      <c r="M147" s="854">
        <f t="shared" si="5"/>
        <v>1.4285714285714286</v>
      </c>
    </row>
    <row r="148" spans="1:14" ht="16.5" customHeight="1">
      <c r="A148" s="1086" t="s">
        <v>3755</v>
      </c>
      <c r="B148" s="808" t="b">
        <v>1</v>
      </c>
      <c r="C148" s="1073" t="s">
        <v>233</v>
      </c>
      <c r="D148" s="1074" t="s">
        <v>3750</v>
      </c>
      <c r="E148" s="1083">
        <v>7</v>
      </c>
      <c r="F148" s="1083">
        <v>1.3</v>
      </c>
      <c r="G148" s="1083">
        <v>151</v>
      </c>
      <c r="H148" s="1076">
        <v>55</v>
      </c>
      <c r="I148" s="1076">
        <v>160006004</v>
      </c>
      <c r="J148" s="1076">
        <v>15</v>
      </c>
      <c r="L148" s="854">
        <f t="shared" si="4"/>
        <v>27.272727272727273</v>
      </c>
      <c r="M148" s="854">
        <f t="shared" si="5"/>
        <v>1.8181818181818181</v>
      </c>
    </row>
    <row r="149" spans="1:14" ht="16.5" customHeight="1">
      <c r="A149" s="1086" t="s">
        <v>3755</v>
      </c>
      <c r="B149" s="808" t="b">
        <v>1</v>
      </c>
      <c r="C149" s="1073" t="s">
        <v>233</v>
      </c>
      <c r="D149" s="1074" t="s">
        <v>3750</v>
      </c>
      <c r="E149" s="1083">
        <v>8</v>
      </c>
      <c r="F149" s="1083">
        <v>1.3</v>
      </c>
      <c r="G149" s="1083">
        <v>154</v>
      </c>
      <c r="H149" s="1076">
        <v>40</v>
      </c>
      <c r="I149" s="1076">
        <v>160006004</v>
      </c>
      <c r="J149" s="1076">
        <v>15</v>
      </c>
      <c r="L149" s="854">
        <f t="shared" si="4"/>
        <v>37.5</v>
      </c>
      <c r="M149" s="854">
        <f t="shared" si="5"/>
        <v>2.5</v>
      </c>
    </row>
    <row r="150" spans="1:14" ht="16.5" customHeight="1">
      <c r="A150" s="1086" t="s">
        <v>3755</v>
      </c>
      <c r="B150" s="808" t="b">
        <v>1</v>
      </c>
      <c r="C150" s="1073" t="s">
        <v>233</v>
      </c>
      <c r="D150" s="1074" t="s">
        <v>3750</v>
      </c>
      <c r="E150" s="1083">
        <v>9</v>
      </c>
      <c r="F150" s="1083">
        <v>1.3</v>
      </c>
      <c r="G150" s="1083">
        <v>157</v>
      </c>
      <c r="H150" s="1076">
        <v>25</v>
      </c>
      <c r="I150" s="1076">
        <v>160006004</v>
      </c>
      <c r="J150" s="1076">
        <v>15</v>
      </c>
      <c r="L150" s="854">
        <f t="shared" si="4"/>
        <v>60</v>
      </c>
      <c r="M150" s="854">
        <f t="shared" si="5"/>
        <v>4</v>
      </c>
    </row>
    <row r="151" spans="1:14" ht="16.5" customHeight="1">
      <c r="A151" s="1086" t="s">
        <v>3755</v>
      </c>
      <c r="B151" s="808" t="b">
        <v>1</v>
      </c>
      <c r="C151" s="1073" t="s">
        <v>233</v>
      </c>
      <c r="D151" s="1074" t="s">
        <v>3750</v>
      </c>
      <c r="E151" s="1083">
        <v>10</v>
      </c>
      <c r="F151" s="1083">
        <v>1.3</v>
      </c>
      <c r="G151" s="1083">
        <v>160</v>
      </c>
      <c r="H151" s="1076">
        <v>10</v>
      </c>
      <c r="I151" s="1076">
        <v>160006004</v>
      </c>
      <c r="J151" s="1076">
        <v>15</v>
      </c>
      <c r="L151" s="854">
        <f t="shared" si="4"/>
        <v>150</v>
      </c>
      <c r="M151" s="854">
        <f t="shared" si="5"/>
        <v>10</v>
      </c>
      <c r="N151" s="854">
        <f>SUM(L142:L151)</f>
        <v>374.63783120903861</v>
      </c>
    </row>
    <row r="152" spans="1:14" ht="16.5" customHeight="1">
      <c r="A152" s="1086" t="s">
        <v>3756</v>
      </c>
      <c r="B152" s="808" t="b">
        <v>1</v>
      </c>
      <c r="C152" s="1077" t="s">
        <v>233</v>
      </c>
      <c r="D152" s="1078" t="s">
        <v>3752</v>
      </c>
      <c r="E152" s="1084">
        <v>1</v>
      </c>
      <c r="F152" s="1084">
        <v>1.3</v>
      </c>
      <c r="G152" s="1084">
        <v>135</v>
      </c>
      <c r="H152" s="1084">
        <v>100</v>
      </c>
      <c r="I152" s="1084">
        <v>160006004</v>
      </c>
      <c r="J152" s="1084">
        <v>25</v>
      </c>
      <c r="L152" s="854">
        <f t="shared" si="4"/>
        <v>25</v>
      </c>
      <c r="M152" s="854">
        <f t="shared" si="5"/>
        <v>1</v>
      </c>
    </row>
    <row r="153" spans="1:14" ht="16.5" customHeight="1">
      <c r="A153" s="1086" t="s">
        <v>3756</v>
      </c>
      <c r="B153" s="808" t="b">
        <v>1</v>
      </c>
      <c r="C153" s="1077" t="s">
        <v>233</v>
      </c>
      <c r="D153" s="1078" t="s">
        <v>3752</v>
      </c>
      <c r="E153" s="1084">
        <v>2</v>
      </c>
      <c r="F153" s="1084">
        <v>1.3</v>
      </c>
      <c r="G153" s="1084">
        <v>140</v>
      </c>
      <c r="H153" s="1084">
        <v>100</v>
      </c>
      <c r="I153" s="1084">
        <v>160006004</v>
      </c>
      <c r="J153" s="1084">
        <v>25</v>
      </c>
      <c r="L153" s="854">
        <f t="shared" si="4"/>
        <v>25</v>
      </c>
      <c r="M153" s="854">
        <f t="shared" si="5"/>
        <v>1</v>
      </c>
    </row>
    <row r="154" spans="1:14" ht="16.5" customHeight="1">
      <c r="A154" s="1086" t="s">
        <v>3756</v>
      </c>
      <c r="B154" s="808" t="b">
        <v>1</v>
      </c>
      <c r="C154" s="1077" t="s">
        <v>233</v>
      </c>
      <c r="D154" s="1078" t="s">
        <v>3752</v>
      </c>
      <c r="E154" s="1084">
        <v>3</v>
      </c>
      <c r="F154" s="1084">
        <v>1.3</v>
      </c>
      <c r="G154" s="1084">
        <v>145</v>
      </c>
      <c r="H154" s="1084">
        <v>100</v>
      </c>
      <c r="I154" s="1084">
        <v>160006004</v>
      </c>
      <c r="J154" s="1084">
        <v>25</v>
      </c>
      <c r="L154" s="854">
        <f t="shared" si="4"/>
        <v>25</v>
      </c>
      <c r="M154" s="854">
        <f t="shared" si="5"/>
        <v>1</v>
      </c>
    </row>
    <row r="155" spans="1:14" ht="16.5" customHeight="1">
      <c r="A155" s="1086" t="s">
        <v>3756</v>
      </c>
      <c r="B155" s="808" t="b">
        <v>1</v>
      </c>
      <c r="C155" s="1077" t="s">
        <v>233</v>
      </c>
      <c r="D155" s="1078" t="s">
        <v>3752</v>
      </c>
      <c r="E155" s="1084">
        <v>4</v>
      </c>
      <c r="F155" s="1084">
        <v>1.3</v>
      </c>
      <c r="G155" s="1084">
        <v>150</v>
      </c>
      <c r="H155" s="1084">
        <v>70</v>
      </c>
      <c r="I155" s="1084">
        <v>160006004</v>
      </c>
      <c r="J155" s="1084">
        <v>25</v>
      </c>
      <c r="L155" s="854">
        <f t="shared" si="4"/>
        <v>35.714285714285715</v>
      </c>
      <c r="M155" s="854">
        <f t="shared" si="5"/>
        <v>1.4285714285714286</v>
      </c>
    </row>
    <row r="156" spans="1:14" ht="16.5" customHeight="1">
      <c r="A156" s="1086" t="s">
        <v>3756</v>
      </c>
      <c r="B156" s="808" t="b">
        <v>1</v>
      </c>
      <c r="C156" s="1077" t="s">
        <v>233</v>
      </c>
      <c r="D156" s="1078" t="s">
        <v>3752</v>
      </c>
      <c r="E156" s="1084">
        <v>5</v>
      </c>
      <c r="F156" s="1084">
        <v>1.3</v>
      </c>
      <c r="G156" s="1084">
        <v>155</v>
      </c>
      <c r="H156" s="1084">
        <v>50</v>
      </c>
      <c r="I156" s="1084">
        <v>160006004</v>
      </c>
      <c r="J156" s="1084">
        <v>25</v>
      </c>
      <c r="L156" s="854">
        <f t="shared" si="4"/>
        <v>50</v>
      </c>
      <c r="M156" s="854">
        <f t="shared" si="5"/>
        <v>2</v>
      </c>
    </row>
    <row r="157" spans="1:14" ht="16.5" customHeight="1">
      <c r="A157" s="1086" t="s">
        <v>3756</v>
      </c>
      <c r="B157" s="808" t="b">
        <v>1</v>
      </c>
      <c r="C157" s="1077" t="s">
        <v>233</v>
      </c>
      <c r="D157" s="1078" t="s">
        <v>3752</v>
      </c>
      <c r="E157" s="1084">
        <v>6</v>
      </c>
      <c r="F157" s="1084">
        <v>1.3</v>
      </c>
      <c r="G157" s="1084">
        <v>160</v>
      </c>
      <c r="H157" s="1081">
        <v>23</v>
      </c>
      <c r="I157" s="1081">
        <v>160006004</v>
      </c>
      <c r="J157" s="1081">
        <v>25</v>
      </c>
      <c r="L157" s="854">
        <f t="shared" si="4"/>
        <v>108.69565217391303</v>
      </c>
      <c r="M157" s="854">
        <f t="shared" si="5"/>
        <v>4.3478260869565215</v>
      </c>
    </row>
    <row r="158" spans="1:14" ht="16.5" customHeight="1">
      <c r="A158" s="1086" t="s">
        <v>3756</v>
      </c>
      <c r="B158" s="808" t="b">
        <v>1</v>
      </c>
      <c r="C158" s="1077" t="s">
        <v>233</v>
      </c>
      <c r="D158" s="1078" t="s">
        <v>3752</v>
      </c>
      <c r="E158" s="1084">
        <v>7</v>
      </c>
      <c r="F158" s="1084">
        <v>1.3</v>
      </c>
      <c r="G158" s="1084">
        <v>165</v>
      </c>
      <c r="H158" s="1081">
        <v>11</v>
      </c>
      <c r="I158" s="1081">
        <v>160006004</v>
      </c>
      <c r="J158" s="1081">
        <v>25</v>
      </c>
      <c r="L158" s="854">
        <f t="shared" si="4"/>
        <v>227.27272727272728</v>
      </c>
      <c r="M158" s="854">
        <f t="shared" si="5"/>
        <v>9.0909090909090917</v>
      </c>
    </row>
    <row r="159" spans="1:14" ht="16.5" customHeight="1">
      <c r="A159" s="1086" t="s">
        <v>3756</v>
      </c>
      <c r="B159" s="808" t="b">
        <v>1</v>
      </c>
      <c r="C159" s="1077" t="s">
        <v>233</v>
      </c>
      <c r="D159" s="1078" t="s">
        <v>3752</v>
      </c>
      <c r="E159" s="1084">
        <v>8</v>
      </c>
      <c r="F159" s="1084">
        <v>1.3</v>
      </c>
      <c r="G159" s="1084">
        <v>170</v>
      </c>
      <c r="H159" s="1081">
        <v>9</v>
      </c>
      <c r="I159" s="1081">
        <v>160006004</v>
      </c>
      <c r="J159" s="1081">
        <v>25</v>
      </c>
      <c r="L159" s="854">
        <f t="shared" si="4"/>
        <v>277.77777777777777</v>
      </c>
      <c r="M159" s="854">
        <f t="shared" si="5"/>
        <v>11.111111111111111</v>
      </c>
    </row>
    <row r="160" spans="1:14" ht="16.5" customHeight="1">
      <c r="A160" s="1086" t="s">
        <v>3756</v>
      </c>
      <c r="B160" s="808" t="b">
        <v>1</v>
      </c>
      <c r="C160" s="1077" t="s">
        <v>233</v>
      </c>
      <c r="D160" s="1078" t="s">
        <v>3752</v>
      </c>
      <c r="E160" s="1084">
        <v>9</v>
      </c>
      <c r="F160" s="1084">
        <v>1.3</v>
      </c>
      <c r="G160" s="1084">
        <v>175</v>
      </c>
      <c r="H160" s="1081">
        <v>7</v>
      </c>
      <c r="I160" s="1081">
        <v>160006004</v>
      </c>
      <c r="J160" s="1081">
        <v>25</v>
      </c>
      <c r="L160" s="854">
        <f t="shared" si="4"/>
        <v>357.14285714285717</v>
      </c>
      <c r="M160" s="854">
        <f t="shared" si="5"/>
        <v>14.285714285714286</v>
      </c>
    </row>
    <row r="161" spans="1:14" ht="16.5" customHeight="1">
      <c r="A161" s="1086" t="s">
        <v>3756</v>
      </c>
      <c r="B161" s="808" t="b">
        <v>1</v>
      </c>
      <c r="C161" s="1077" t="s">
        <v>233</v>
      </c>
      <c r="D161" s="1078" t="s">
        <v>3752</v>
      </c>
      <c r="E161" s="1084">
        <v>10</v>
      </c>
      <c r="F161" s="1084">
        <v>1.3</v>
      </c>
      <c r="G161" s="1084">
        <v>180</v>
      </c>
      <c r="H161" s="1081">
        <v>2</v>
      </c>
      <c r="I161" s="1081">
        <v>160006004</v>
      </c>
      <c r="J161" s="1081">
        <v>25</v>
      </c>
      <c r="L161" s="854">
        <f t="shared" si="4"/>
        <v>1250</v>
      </c>
      <c r="M161" s="854">
        <f t="shared" si="5"/>
        <v>50</v>
      </c>
      <c r="N161" s="854">
        <f>SUM(L152:L161)</f>
        <v>2381.603300081561</v>
      </c>
    </row>
    <row r="162" spans="1:14" ht="16.5" customHeight="1">
      <c r="A162" s="1087" t="s">
        <v>3753</v>
      </c>
      <c r="B162" s="808" t="b">
        <v>1</v>
      </c>
      <c r="C162" s="1073" t="s">
        <v>234</v>
      </c>
      <c r="D162" s="1074" t="s">
        <v>228</v>
      </c>
      <c r="E162" s="1083">
        <v>1</v>
      </c>
      <c r="F162" s="1083">
        <v>1.3</v>
      </c>
      <c r="G162" s="1083">
        <v>131</v>
      </c>
      <c r="H162" s="1083">
        <v>100</v>
      </c>
      <c r="I162" s="1083">
        <v>160006005</v>
      </c>
      <c r="J162" s="1083">
        <v>3</v>
      </c>
      <c r="L162" s="854">
        <f t="shared" si="4"/>
        <v>3</v>
      </c>
      <c r="M162" s="854">
        <f t="shared" si="5"/>
        <v>1</v>
      </c>
    </row>
    <row r="163" spans="1:14" ht="16.5" customHeight="1">
      <c r="A163" s="1087" t="s">
        <v>3753</v>
      </c>
      <c r="B163" s="808" t="b">
        <v>1</v>
      </c>
      <c r="C163" s="1073" t="s">
        <v>234</v>
      </c>
      <c r="D163" s="1074" t="s">
        <v>228</v>
      </c>
      <c r="E163" s="1083">
        <v>2</v>
      </c>
      <c r="F163" s="1083">
        <v>1.3</v>
      </c>
      <c r="G163" s="1083">
        <v>132</v>
      </c>
      <c r="H163" s="1083">
        <v>100</v>
      </c>
      <c r="I163" s="1083">
        <v>160006005</v>
      </c>
      <c r="J163" s="1083">
        <v>3</v>
      </c>
      <c r="L163" s="854">
        <f t="shared" si="4"/>
        <v>3</v>
      </c>
      <c r="M163" s="854">
        <f t="shared" si="5"/>
        <v>1</v>
      </c>
    </row>
    <row r="164" spans="1:14" ht="16.5" customHeight="1">
      <c r="A164" s="1087" t="s">
        <v>3753</v>
      </c>
      <c r="B164" s="808" t="b">
        <v>1</v>
      </c>
      <c r="C164" s="1073" t="s">
        <v>234</v>
      </c>
      <c r="D164" s="1074" t="s">
        <v>228</v>
      </c>
      <c r="E164" s="1083">
        <v>3</v>
      </c>
      <c r="F164" s="1083">
        <v>1.3</v>
      </c>
      <c r="G164" s="1083">
        <v>133</v>
      </c>
      <c r="H164" s="1083">
        <v>100</v>
      </c>
      <c r="I164" s="1083">
        <v>160006005</v>
      </c>
      <c r="J164" s="1083">
        <v>3</v>
      </c>
      <c r="L164" s="854">
        <f t="shared" si="4"/>
        <v>3</v>
      </c>
      <c r="M164" s="854">
        <f t="shared" si="5"/>
        <v>1</v>
      </c>
    </row>
    <row r="165" spans="1:14" ht="16.5" customHeight="1">
      <c r="A165" s="1087" t="s">
        <v>3753</v>
      </c>
      <c r="B165" s="808" t="b">
        <v>1</v>
      </c>
      <c r="C165" s="1073" t="s">
        <v>234</v>
      </c>
      <c r="D165" s="1074" t="s">
        <v>228</v>
      </c>
      <c r="E165" s="1083">
        <v>4</v>
      </c>
      <c r="F165" s="1083">
        <v>1.3</v>
      </c>
      <c r="G165" s="1083">
        <v>134</v>
      </c>
      <c r="H165" s="1083">
        <v>95</v>
      </c>
      <c r="I165" s="1083">
        <v>160006005</v>
      </c>
      <c r="J165" s="1083">
        <v>3</v>
      </c>
      <c r="L165" s="854">
        <f t="shared" si="4"/>
        <v>3.1578947368421053</v>
      </c>
      <c r="M165" s="854">
        <f t="shared" si="5"/>
        <v>1.0526315789473684</v>
      </c>
    </row>
    <row r="166" spans="1:14" ht="16.5" customHeight="1">
      <c r="A166" s="1087" t="s">
        <v>3753</v>
      </c>
      <c r="B166" s="808" t="b">
        <v>1</v>
      </c>
      <c r="C166" s="1073" t="s">
        <v>234</v>
      </c>
      <c r="D166" s="1074" t="s">
        <v>228</v>
      </c>
      <c r="E166" s="1083">
        <v>5</v>
      </c>
      <c r="F166" s="1083">
        <v>1.3</v>
      </c>
      <c r="G166" s="1083">
        <v>135</v>
      </c>
      <c r="H166" s="1083">
        <v>85</v>
      </c>
      <c r="I166" s="1083">
        <v>160006005</v>
      </c>
      <c r="J166" s="1083">
        <v>3</v>
      </c>
      <c r="L166" s="854">
        <f t="shared" si="4"/>
        <v>3.5294117647058822</v>
      </c>
      <c r="M166" s="854">
        <f t="shared" si="5"/>
        <v>1.1764705882352942</v>
      </c>
    </row>
    <row r="167" spans="1:14" ht="16.5" customHeight="1">
      <c r="A167" s="1087" t="s">
        <v>3753</v>
      </c>
      <c r="B167" s="808" t="b">
        <v>1</v>
      </c>
      <c r="C167" s="1073" t="s">
        <v>234</v>
      </c>
      <c r="D167" s="1074" t="s">
        <v>228</v>
      </c>
      <c r="E167" s="1083">
        <v>6</v>
      </c>
      <c r="F167" s="1083">
        <v>1.3</v>
      </c>
      <c r="G167" s="1083">
        <v>136</v>
      </c>
      <c r="H167" s="1076">
        <v>70</v>
      </c>
      <c r="I167" s="1076">
        <v>160006005</v>
      </c>
      <c r="J167" s="1076">
        <v>3</v>
      </c>
      <c r="L167" s="854">
        <f t="shared" si="4"/>
        <v>4.2857142857142856</v>
      </c>
      <c r="M167" s="854">
        <f t="shared" si="5"/>
        <v>1.4285714285714286</v>
      </c>
    </row>
    <row r="168" spans="1:14" ht="16.5" customHeight="1">
      <c r="A168" s="1087" t="s">
        <v>3753</v>
      </c>
      <c r="B168" s="808" t="b">
        <v>1</v>
      </c>
      <c r="C168" s="1073" t="s">
        <v>234</v>
      </c>
      <c r="D168" s="1074" t="s">
        <v>228</v>
      </c>
      <c r="E168" s="1083">
        <v>7</v>
      </c>
      <c r="F168" s="1083">
        <v>1.3</v>
      </c>
      <c r="G168" s="1083">
        <v>137</v>
      </c>
      <c r="H168" s="1076">
        <v>55</v>
      </c>
      <c r="I168" s="1076">
        <v>160006005</v>
      </c>
      <c r="J168" s="1076">
        <v>3</v>
      </c>
      <c r="L168" s="854">
        <f t="shared" si="4"/>
        <v>5.4545454545454541</v>
      </c>
      <c r="M168" s="854">
        <f t="shared" si="5"/>
        <v>1.8181818181818181</v>
      </c>
    </row>
    <row r="169" spans="1:14" ht="16.5" customHeight="1">
      <c r="A169" s="1087" t="s">
        <v>3753</v>
      </c>
      <c r="B169" s="808" t="b">
        <v>1</v>
      </c>
      <c r="C169" s="1073" t="s">
        <v>234</v>
      </c>
      <c r="D169" s="1074" t="s">
        <v>228</v>
      </c>
      <c r="E169" s="1083">
        <v>8</v>
      </c>
      <c r="F169" s="1083">
        <v>1.3</v>
      </c>
      <c r="G169" s="1083">
        <v>138</v>
      </c>
      <c r="H169" s="1076">
        <v>40</v>
      </c>
      <c r="I169" s="1076">
        <v>160006005</v>
      </c>
      <c r="J169" s="1076">
        <v>3</v>
      </c>
      <c r="L169" s="854">
        <f t="shared" si="4"/>
        <v>7.5</v>
      </c>
      <c r="M169" s="854">
        <f t="shared" si="5"/>
        <v>2.5</v>
      </c>
    </row>
    <row r="170" spans="1:14" ht="16.5" customHeight="1">
      <c r="A170" s="1087" t="s">
        <v>3753</v>
      </c>
      <c r="B170" s="808" t="b">
        <v>1</v>
      </c>
      <c r="C170" s="1073" t="s">
        <v>234</v>
      </c>
      <c r="D170" s="1074" t="s">
        <v>228</v>
      </c>
      <c r="E170" s="1083">
        <v>9</v>
      </c>
      <c r="F170" s="1083">
        <v>1.3</v>
      </c>
      <c r="G170" s="1083">
        <v>139</v>
      </c>
      <c r="H170" s="1076">
        <v>25</v>
      </c>
      <c r="I170" s="1076">
        <v>160006005</v>
      </c>
      <c r="J170" s="1076">
        <v>3</v>
      </c>
      <c r="L170" s="854">
        <f t="shared" si="4"/>
        <v>12</v>
      </c>
      <c r="M170" s="854">
        <f t="shared" si="5"/>
        <v>4</v>
      </c>
    </row>
    <row r="171" spans="1:14" ht="16.5" customHeight="1">
      <c r="A171" s="1087" t="s">
        <v>3753</v>
      </c>
      <c r="B171" s="808" t="b">
        <v>1</v>
      </c>
      <c r="C171" s="1073" t="s">
        <v>234</v>
      </c>
      <c r="D171" s="1074" t="s">
        <v>228</v>
      </c>
      <c r="E171" s="1083">
        <v>10</v>
      </c>
      <c r="F171" s="1083">
        <v>1.3</v>
      </c>
      <c r="G171" s="1083">
        <v>140</v>
      </c>
      <c r="H171" s="1076">
        <v>10</v>
      </c>
      <c r="I171" s="1076">
        <v>160006005</v>
      </c>
      <c r="J171" s="1076">
        <v>3</v>
      </c>
      <c r="L171" s="854">
        <f t="shared" si="4"/>
        <v>30</v>
      </c>
      <c r="M171" s="854">
        <f t="shared" si="5"/>
        <v>10</v>
      </c>
      <c r="N171" s="854">
        <f>SUM(L162:L171)</f>
        <v>74.927566241807725</v>
      </c>
    </row>
    <row r="172" spans="1:14" ht="16.5" customHeight="1">
      <c r="A172" s="1087" t="s">
        <v>3754</v>
      </c>
      <c r="B172" s="808" t="b">
        <v>1</v>
      </c>
      <c r="C172" s="1077" t="s">
        <v>234</v>
      </c>
      <c r="D172" s="1078" t="s">
        <v>3748</v>
      </c>
      <c r="E172" s="1084">
        <v>1</v>
      </c>
      <c r="F172" s="1084">
        <v>1.3</v>
      </c>
      <c r="G172" s="1084">
        <v>132</v>
      </c>
      <c r="H172" s="1084">
        <v>100</v>
      </c>
      <c r="I172" s="1084">
        <v>160006005</v>
      </c>
      <c r="J172" s="1084">
        <v>5</v>
      </c>
      <c r="L172" s="854">
        <f t="shared" si="4"/>
        <v>5</v>
      </c>
      <c r="M172" s="854">
        <f t="shared" si="5"/>
        <v>1</v>
      </c>
    </row>
    <row r="173" spans="1:14" ht="16.5" customHeight="1">
      <c r="A173" s="1087" t="s">
        <v>3754</v>
      </c>
      <c r="B173" s="808" t="b">
        <v>1</v>
      </c>
      <c r="C173" s="1077" t="s">
        <v>234</v>
      </c>
      <c r="D173" s="1078" t="s">
        <v>3748</v>
      </c>
      <c r="E173" s="1084">
        <v>2</v>
      </c>
      <c r="F173" s="1084">
        <v>1.3</v>
      </c>
      <c r="G173" s="1084">
        <v>134</v>
      </c>
      <c r="H173" s="1084">
        <v>100</v>
      </c>
      <c r="I173" s="1084">
        <v>160006005</v>
      </c>
      <c r="J173" s="1084">
        <v>5</v>
      </c>
      <c r="L173" s="854">
        <f t="shared" si="4"/>
        <v>5</v>
      </c>
      <c r="M173" s="854">
        <f t="shared" si="5"/>
        <v>1</v>
      </c>
    </row>
    <row r="174" spans="1:14" ht="16.5" customHeight="1">
      <c r="A174" s="1087" t="s">
        <v>3754</v>
      </c>
      <c r="B174" s="808" t="b">
        <v>1</v>
      </c>
      <c r="C174" s="1077" t="s">
        <v>234</v>
      </c>
      <c r="D174" s="1078" t="s">
        <v>3748</v>
      </c>
      <c r="E174" s="1084">
        <v>3</v>
      </c>
      <c r="F174" s="1084">
        <v>1.3</v>
      </c>
      <c r="G174" s="1084">
        <v>136</v>
      </c>
      <c r="H174" s="1084">
        <v>100</v>
      </c>
      <c r="I174" s="1084">
        <v>160006005</v>
      </c>
      <c r="J174" s="1084">
        <v>5</v>
      </c>
      <c r="L174" s="854">
        <f t="shared" si="4"/>
        <v>5</v>
      </c>
      <c r="M174" s="854">
        <f t="shared" si="5"/>
        <v>1</v>
      </c>
    </row>
    <row r="175" spans="1:14" ht="16.5" customHeight="1">
      <c r="A175" s="1087" t="s">
        <v>3754</v>
      </c>
      <c r="B175" s="808" t="b">
        <v>1</v>
      </c>
      <c r="C175" s="1077" t="s">
        <v>234</v>
      </c>
      <c r="D175" s="1078" t="s">
        <v>3748</v>
      </c>
      <c r="E175" s="1084">
        <v>4</v>
      </c>
      <c r="F175" s="1084">
        <v>1.3</v>
      </c>
      <c r="G175" s="1084">
        <v>138</v>
      </c>
      <c r="H175" s="1084">
        <v>95</v>
      </c>
      <c r="I175" s="1084">
        <v>160006005</v>
      </c>
      <c r="J175" s="1084">
        <v>5</v>
      </c>
      <c r="L175" s="854">
        <f t="shared" si="4"/>
        <v>5.2631578947368416</v>
      </c>
      <c r="M175" s="854">
        <f t="shared" si="5"/>
        <v>1.0526315789473684</v>
      </c>
    </row>
    <row r="176" spans="1:14" ht="16.5" customHeight="1">
      <c r="A176" s="1087" t="s">
        <v>3754</v>
      </c>
      <c r="B176" s="808" t="b">
        <v>1</v>
      </c>
      <c r="C176" s="1077" t="s">
        <v>234</v>
      </c>
      <c r="D176" s="1078" t="s">
        <v>3748</v>
      </c>
      <c r="E176" s="1084">
        <v>5</v>
      </c>
      <c r="F176" s="1084">
        <v>1.3</v>
      </c>
      <c r="G176" s="1084">
        <v>140</v>
      </c>
      <c r="H176" s="1084">
        <v>85</v>
      </c>
      <c r="I176" s="1084">
        <v>160006005</v>
      </c>
      <c r="J176" s="1084">
        <v>5</v>
      </c>
      <c r="L176" s="854">
        <f t="shared" si="4"/>
        <v>5.882352941176471</v>
      </c>
      <c r="M176" s="854">
        <f t="shared" si="5"/>
        <v>1.1764705882352942</v>
      </c>
    </row>
    <row r="177" spans="1:14" ht="16.5" customHeight="1">
      <c r="A177" s="1087" t="s">
        <v>3754</v>
      </c>
      <c r="B177" s="808" t="b">
        <v>1</v>
      </c>
      <c r="C177" s="1077" t="s">
        <v>234</v>
      </c>
      <c r="D177" s="1078" t="s">
        <v>3748</v>
      </c>
      <c r="E177" s="1084">
        <v>6</v>
      </c>
      <c r="F177" s="1084">
        <v>1.3</v>
      </c>
      <c r="G177" s="1084">
        <v>142</v>
      </c>
      <c r="H177" s="1080">
        <v>70</v>
      </c>
      <c r="I177" s="1080">
        <v>160006005</v>
      </c>
      <c r="J177" s="1080">
        <v>5</v>
      </c>
      <c r="L177" s="854">
        <f t="shared" si="4"/>
        <v>7.1428571428571432</v>
      </c>
      <c r="M177" s="854">
        <f t="shared" si="5"/>
        <v>1.4285714285714286</v>
      </c>
    </row>
    <row r="178" spans="1:14" ht="16.5" customHeight="1">
      <c r="A178" s="1087" t="s">
        <v>3754</v>
      </c>
      <c r="B178" s="808" t="b">
        <v>1</v>
      </c>
      <c r="C178" s="1077" t="s">
        <v>234</v>
      </c>
      <c r="D178" s="1078" t="s">
        <v>3748</v>
      </c>
      <c r="E178" s="1084">
        <v>7</v>
      </c>
      <c r="F178" s="1084">
        <v>1.3</v>
      </c>
      <c r="G178" s="1084">
        <v>144</v>
      </c>
      <c r="H178" s="1080">
        <v>55</v>
      </c>
      <c r="I178" s="1080">
        <v>160006005</v>
      </c>
      <c r="J178" s="1080">
        <v>5</v>
      </c>
      <c r="L178" s="854">
        <f t="shared" si="4"/>
        <v>9.0909090909090899</v>
      </c>
      <c r="M178" s="854">
        <f t="shared" si="5"/>
        <v>1.8181818181818181</v>
      </c>
    </row>
    <row r="179" spans="1:14" ht="16.5" customHeight="1">
      <c r="A179" s="1087" t="s">
        <v>3754</v>
      </c>
      <c r="B179" s="808" t="b">
        <v>1</v>
      </c>
      <c r="C179" s="1077" t="s">
        <v>234</v>
      </c>
      <c r="D179" s="1078" t="s">
        <v>3748</v>
      </c>
      <c r="E179" s="1084">
        <v>8</v>
      </c>
      <c r="F179" s="1084">
        <v>1.3</v>
      </c>
      <c r="G179" s="1084">
        <v>146</v>
      </c>
      <c r="H179" s="1080">
        <v>40</v>
      </c>
      <c r="I179" s="1080">
        <v>160006005</v>
      </c>
      <c r="J179" s="1080">
        <v>5</v>
      </c>
      <c r="L179" s="854">
        <f t="shared" si="4"/>
        <v>12.5</v>
      </c>
      <c r="M179" s="854">
        <f t="shared" si="5"/>
        <v>2.5</v>
      </c>
    </row>
    <row r="180" spans="1:14" ht="16.5" customHeight="1">
      <c r="A180" s="1087" t="s">
        <v>3754</v>
      </c>
      <c r="B180" s="808" t="b">
        <v>1</v>
      </c>
      <c r="C180" s="1077" t="s">
        <v>234</v>
      </c>
      <c r="D180" s="1078" t="s">
        <v>3748</v>
      </c>
      <c r="E180" s="1084">
        <v>9</v>
      </c>
      <c r="F180" s="1084">
        <v>1.3</v>
      </c>
      <c r="G180" s="1084">
        <v>148</v>
      </c>
      <c r="H180" s="1080">
        <v>25</v>
      </c>
      <c r="I180" s="1080">
        <v>160006005</v>
      </c>
      <c r="J180" s="1080">
        <v>5</v>
      </c>
      <c r="L180" s="854">
        <f t="shared" si="4"/>
        <v>20</v>
      </c>
      <c r="M180" s="854">
        <f t="shared" si="5"/>
        <v>4</v>
      </c>
    </row>
    <row r="181" spans="1:14" ht="16.5" customHeight="1">
      <c r="A181" s="1087" t="s">
        <v>3754</v>
      </c>
      <c r="B181" s="808" t="b">
        <v>1</v>
      </c>
      <c r="C181" s="1077" t="s">
        <v>234</v>
      </c>
      <c r="D181" s="1078" t="s">
        <v>3748</v>
      </c>
      <c r="E181" s="1084">
        <v>10</v>
      </c>
      <c r="F181" s="1084">
        <v>1.3</v>
      </c>
      <c r="G181" s="1084">
        <v>150</v>
      </c>
      <c r="H181" s="1080">
        <v>10</v>
      </c>
      <c r="I181" s="1080">
        <v>160006005</v>
      </c>
      <c r="J181" s="1080">
        <v>5</v>
      </c>
      <c r="L181" s="854">
        <f t="shared" si="4"/>
        <v>50</v>
      </c>
      <c r="M181" s="854">
        <f t="shared" si="5"/>
        <v>10</v>
      </c>
      <c r="N181" s="854">
        <f>SUM(L172:L181)</f>
        <v>124.87927706967955</v>
      </c>
    </row>
    <row r="182" spans="1:14" ht="16.5" customHeight="1">
      <c r="A182" s="1087" t="s">
        <v>3755</v>
      </c>
      <c r="B182" s="808" t="b">
        <v>1</v>
      </c>
      <c r="C182" s="1073" t="s">
        <v>234</v>
      </c>
      <c r="D182" s="1074" t="s">
        <v>3750</v>
      </c>
      <c r="E182" s="1083">
        <v>1</v>
      </c>
      <c r="F182" s="1083">
        <v>1.3</v>
      </c>
      <c r="G182" s="1083">
        <v>133</v>
      </c>
      <c r="H182" s="1083">
        <v>100</v>
      </c>
      <c r="I182" s="1083">
        <v>160006005</v>
      </c>
      <c r="J182" s="1083">
        <v>15</v>
      </c>
      <c r="L182" s="854">
        <f t="shared" si="4"/>
        <v>15</v>
      </c>
      <c r="M182" s="854">
        <f t="shared" si="5"/>
        <v>1</v>
      </c>
    </row>
    <row r="183" spans="1:14" ht="16.5" customHeight="1">
      <c r="A183" s="1087" t="s">
        <v>3755</v>
      </c>
      <c r="B183" s="808" t="b">
        <v>1</v>
      </c>
      <c r="C183" s="1073" t="s">
        <v>234</v>
      </c>
      <c r="D183" s="1074" t="s">
        <v>3750</v>
      </c>
      <c r="E183" s="1083">
        <v>2</v>
      </c>
      <c r="F183" s="1083">
        <v>1.3</v>
      </c>
      <c r="G183" s="1083">
        <v>136</v>
      </c>
      <c r="H183" s="1083">
        <v>100</v>
      </c>
      <c r="I183" s="1083">
        <v>160006005</v>
      </c>
      <c r="J183" s="1083">
        <v>15</v>
      </c>
      <c r="L183" s="854">
        <f t="shared" si="4"/>
        <v>15</v>
      </c>
      <c r="M183" s="854">
        <f t="shared" si="5"/>
        <v>1</v>
      </c>
    </row>
    <row r="184" spans="1:14" ht="16.5" customHeight="1">
      <c r="A184" s="1087" t="s">
        <v>3755</v>
      </c>
      <c r="B184" s="808" t="b">
        <v>1</v>
      </c>
      <c r="C184" s="1073" t="s">
        <v>234</v>
      </c>
      <c r="D184" s="1074" t="s">
        <v>3750</v>
      </c>
      <c r="E184" s="1083">
        <v>3</v>
      </c>
      <c r="F184" s="1083">
        <v>1.3</v>
      </c>
      <c r="G184" s="1083">
        <v>139</v>
      </c>
      <c r="H184" s="1083">
        <v>100</v>
      </c>
      <c r="I184" s="1083">
        <v>160006005</v>
      </c>
      <c r="J184" s="1083">
        <v>15</v>
      </c>
      <c r="L184" s="854">
        <f t="shared" si="4"/>
        <v>15</v>
      </c>
      <c r="M184" s="854">
        <f t="shared" si="5"/>
        <v>1</v>
      </c>
    </row>
    <row r="185" spans="1:14" ht="16.5" customHeight="1">
      <c r="A185" s="1087" t="s">
        <v>3755</v>
      </c>
      <c r="B185" s="808" t="b">
        <v>1</v>
      </c>
      <c r="C185" s="1073" t="s">
        <v>234</v>
      </c>
      <c r="D185" s="1074" t="s">
        <v>3750</v>
      </c>
      <c r="E185" s="1083">
        <v>4</v>
      </c>
      <c r="F185" s="1083">
        <v>1.3</v>
      </c>
      <c r="G185" s="1083">
        <v>142</v>
      </c>
      <c r="H185" s="1083">
        <v>95</v>
      </c>
      <c r="I185" s="1083">
        <v>160006005</v>
      </c>
      <c r="J185" s="1083">
        <v>15</v>
      </c>
      <c r="L185" s="854">
        <f t="shared" si="4"/>
        <v>15.789473684210526</v>
      </c>
      <c r="M185" s="854">
        <f t="shared" si="5"/>
        <v>1.0526315789473684</v>
      </c>
    </row>
    <row r="186" spans="1:14" ht="16.5" customHeight="1">
      <c r="A186" s="1087" t="s">
        <v>3755</v>
      </c>
      <c r="B186" s="808" t="b">
        <v>1</v>
      </c>
      <c r="C186" s="1073" t="s">
        <v>234</v>
      </c>
      <c r="D186" s="1074" t="s">
        <v>3750</v>
      </c>
      <c r="E186" s="1083">
        <v>5</v>
      </c>
      <c r="F186" s="1083">
        <v>1.3</v>
      </c>
      <c r="G186" s="1083">
        <v>145</v>
      </c>
      <c r="H186" s="1083">
        <v>85</v>
      </c>
      <c r="I186" s="1083">
        <v>160006005</v>
      </c>
      <c r="J186" s="1083">
        <v>15</v>
      </c>
      <c r="L186" s="854">
        <f t="shared" si="4"/>
        <v>17.647058823529413</v>
      </c>
      <c r="M186" s="854">
        <f t="shared" si="5"/>
        <v>1.1764705882352942</v>
      </c>
    </row>
    <row r="187" spans="1:14" ht="16.5" customHeight="1">
      <c r="A187" s="1087" t="s">
        <v>3755</v>
      </c>
      <c r="B187" s="808" t="b">
        <v>1</v>
      </c>
      <c r="C187" s="1073" t="s">
        <v>234</v>
      </c>
      <c r="D187" s="1074" t="s">
        <v>3750</v>
      </c>
      <c r="E187" s="1083">
        <v>6</v>
      </c>
      <c r="F187" s="1083">
        <v>1.3</v>
      </c>
      <c r="G187" s="1083">
        <v>148</v>
      </c>
      <c r="H187" s="1076">
        <v>70</v>
      </c>
      <c r="I187" s="1076">
        <v>160006005</v>
      </c>
      <c r="J187" s="1076">
        <v>15</v>
      </c>
      <c r="L187" s="854">
        <f t="shared" si="4"/>
        <v>21.428571428571431</v>
      </c>
      <c r="M187" s="854">
        <f t="shared" si="5"/>
        <v>1.4285714285714286</v>
      </c>
    </row>
    <row r="188" spans="1:14" ht="16.5" customHeight="1">
      <c r="A188" s="1087" t="s">
        <v>3755</v>
      </c>
      <c r="B188" s="808" t="b">
        <v>1</v>
      </c>
      <c r="C188" s="1073" t="s">
        <v>234</v>
      </c>
      <c r="D188" s="1074" t="s">
        <v>3750</v>
      </c>
      <c r="E188" s="1083">
        <v>7</v>
      </c>
      <c r="F188" s="1083">
        <v>1.3</v>
      </c>
      <c r="G188" s="1083">
        <v>151</v>
      </c>
      <c r="H188" s="1076">
        <v>55</v>
      </c>
      <c r="I188" s="1076">
        <v>160006005</v>
      </c>
      <c r="J188" s="1076">
        <v>15</v>
      </c>
      <c r="L188" s="854">
        <f t="shared" si="4"/>
        <v>27.272727272727273</v>
      </c>
      <c r="M188" s="854">
        <f t="shared" si="5"/>
        <v>1.8181818181818181</v>
      </c>
    </row>
    <row r="189" spans="1:14" ht="16.5" customHeight="1">
      <c r="A189" s="1087" t="s">
        <v>3755</v>
      </c>
      <c r="B189" s="808" t="b">
        <v>1</v>
      </c>
      <c r="C189" s="1073" t="s">
        <v>234</v>
      </c>
      <c r="D189" s="1074" t="s">
        <v>3750</v>
      </c>
      <c r="E189" s="1083">
        <v>8</v>
      </c>
      <c r="F189" s="1083">
        <v>1.3</v>
      </c>
      <c r="G189" s="1083">
        <v>154</v>
      </c>
      <c r="H189" s="1076">
        <v>40</v>
      </c>
      <c r="I189" s="1076">
        <v>160006005</v>
      </c>
      <c r="J189" s="1076">
        <v>15</v>
      </c>
      <c r="L189" s="854">
        <f t="shared" si="4"/>
        <v>37.5</v>
      </c>
      <c r="M189" s="854">
        <f t="shared" si="5"/>
        <v>2.5</v>
      </c>
    </row>
    <row r="190" spans="1:14" ht="16.5" customHeight="1">
      <c r="A190" s="1087" t="s">
        <v>3755</v>
      </c>
      <c r="B190" s="808" t="b">
        <v>1</v>
      </c>
      <c r="C190" s="1073" t="s">
        <v>234</v>
      </c>
      <c r="D190" s="1074" t="s">
        <v>3750</v>
      </c>
      <c r="E190" s="1083">
        <v>9</v>
      </c>
      <c r="F190" s="1083">
        <v>1.3</v>
      </c>
      <c r="G190" s="1083">
        <v>157</v>
      </c>
      <c r="H190" s="1076">
        <v>25</v>
      </c>
      <c r="I190" s="1076">
        <v>160006005</v>
      </c>
      <c r="J190" s="1076">
        <v>15</v>
      </c>
      <c r="L190" s="854">
        <f t="shared" si="4"/>
        <v>60</v>
      </c>
      <c r="M190" s="854">
        <f t="shared" si="5"/>
        <v>4</v>
      </c>
    </row>
    <row r="191" spans="1:14" ht="16.5" customHeight="1">
      <c r="A191" s="1087" t="s">
        <v>3755</v>
      </c>
      <c r="B191" s="808" t="b">
        <v>1</v>
      </c>
      <c r="C191" s="1073" t="s">
        <v>234</v>
      </c>
      <c r="D191" s="1074" t="s">
        <v>3750</v>
      </c>
      <c r="E191" s="1083">
        <v>10</v>
      </c>
      <c r="F191" s="1083">
        <v>1.3</v>
      </c>
      <c r="G191" s="1083">
        <v>160</v>
      </c>
      <c r="H191" s="1076">
        <v>10</v>
      </c>
      <c r="I191" s="1076">
        <v>160006005</v>
      </c>
      <c r="J191" s="1076">
        <v>15</v>
      </c>
      <c r="L191" s="854">
        <f t="shared" si="4"/>
        <v>150</v>
      </c>
      <c r="M191" s="854">
        <f t="shared" si="5"/>
        <v>10</v>
      </c>
      <c r="N191" s="854">
        <f>SUM(L182:L191)</f>
        <v>374.63783120903861</v>
      </c>
    </row>
    <row r="192" spans="1:14" ht="16.5" customHeight="1">
      <c r="A192" s="1087" t="s">
        <v>3756</v>
      </c>
      <c r="B192" s="808" t="b">
        <v>1</v>
      </c>
      <c r="C192" s="1077" t="s">
        <v>234</v>
      </c>
      <c r="D192" s="1078" t="s">
        <v>3752</v>
      </c>
      <c r="E192" s="1084">
        <v>1</v>
      </c>
      <c r="F192" s="1084">
        <v>1.3</v>
      </c>
      <c r="G192" s="1084">
        <v>135</v>
      </c>
      <c r="H192" s="1084">
        <v>100</v>
      </c>
      <c r="I192" s="1084">
        <v>160006005</v>
      </c>
      <c r="J192" s="1084">
        <v>25</v>
      </c>
      <c r="L192" s="854">
        <f t="shared" si="4"/>
        <v>25</v>
      </c>
      <c r="M192" s="854">
        <f t="shared" si="5"/>
        <v>1</v>
      </c>
    </row>
    <row r="193" spans="1:14" ht="16.5" customHeight="1">
      <c r="A193" s="1087" t="s">
        <v>3756</v>
      </c>
      <c r="B193" s="808" t="b">
        <v>1</v>
      </c>
      <c r="C193" s="1077" t="s">
        <v>234</v>
      </c>
      <c r="D193" s="1078" t="s">
        <v>3752</v>
      </c>
      <c r="E193" s="1084">
        <v>2</v>
      </c>
      <c r="F193" s="1084">
        <v>1.3</v>
      </c>
      <c r="G193" s="1084">
        <v>140</v>
      </c>
      <c r="H193" s="1084">
        <v>100</v>
      </c>
      <c r="I193" s="1084">
        <v>160006005</v>
      </c>
      <c r="J193" s="1084">
        <v>25</v>
      </c>
      <c r="L193" s="854">
        <f t="shared" si="4"/>
        <v>25</v>
      </c>
      <c r="M193" s="854">
        <f t="shared" si="5"/>
        <v>1</v>
      </c>
    </row>
    <row r="194" spans="1:14" ht="16.5" customHeight="1">
      <c r="A194" s="1087" t="s">
        <v>3756</v>
      </c>
      <c r="B194" s="808" t="b">
        <v>1</v>
      </c>
      <c r="C194" s="1077" t="s">
        <v>234</v>
      </c>
      <c r="D194" s="1078" t="s">
        <v>3752</v>
      </c>
      <c r="E194" s="1084">
        <v>3</v>
      </c>
      <c r="F194" s="1084">
        <v>1.3</v>
      </c>
      <c r="G194" s="1084">
        <v>145</v>
      </c>
      <c r="H194" s="1084">
        <v>100</v>
      </c>
      <c r="I194" s="1084">
        <v>160006005</v>
      </c>
      <c r="J194" s="1084">
        <v>25</v>
      </c>
      <c r="L194" s="854">
        <f t="shared" ref="L194:L257" si="6">J194*M194</f>
        <v>25</v>
      </c>
      <c r="M194" s="854">
        <f t="shared" ref="M194:M257" si="7">100/H194</f>
        <v>1</v>
      </c>
    </row>
    <row r="195" spans="1:14" ht="16.5" customHeight="1">
      <c r="A195" s="1087" t="s">
        <v>3756</v>
      </c>
      <c r="B195" s="808" t="b">
        <v>1</v>
      </c>
      <c r="C195" s="1077" t="s">
        <v>234</v>
      </c>
      <c r="D195" s="1078" t="s">
        <v>3752</v>
      </c>
      <c r="E195" s="1084">
        <v>4</v>
      </c>
      <c r="F195" s="1084">
        <v>1.3</v>
      </c>
      <c r="G195" s="1084">
        <v>150</v>
      </c>
      <c r="H195" s="1084">
        <v>70</v>
      </c>
      <c r="I195" s="1084">
        <v>160006005</v>
      </c>
      <c r="J195" s="1084">
        <v>25</v>
      </c>
      <c r="L195" s="854">
        <f t="shared" si="6"/>
        <v>35.714285714285715</v>
      </c>
      <c r="M195" s="854">
        <f t="shared" si="7"/>
        <v>1.4285714285714286</v>
      </c>
    </row>
    <row r="196" spans="1:14" ht="16.5" customHeight="1">
      <c r="A196" s="1087" t="s">
        <v>3756</v>
      </c>
      <c r="B196" s="808" t="b">
        <v>1</v>
      </c>
      <c r="C196" s="1077" t="s">
        <v>234</v>
      </c>
      <c r="D196" s="1078" t="s">
        <v>3752</v>
      </c>
      <c r="E196" s="1084">
        <v>5</v>
      </c>
      <c r="F196" s="1084">
        <v>1.3</v>
      </c>
      <c r="G196" s="1084">
        <v>155</v>
      </c>
      <c r="H196" s="1084">
        <v>50</v>
      </c>
      <c r="I196" s="1084">
        <v>160006005</v>
      </c>
      <c r="J196" s="1084">
        <v>25</v>
      </c>
      <c r="L196" s="854">
        <f t="shared" si="6"/>
        <v>50</v>
      </c>
      <c r="M196" s="854">
        <f t="shared" si="7"/>
        <v>2</v>
      </c>
    </row>
    <row r="197" spans="1:14" ht="16.5" customHeight="1">
      <c r="A197" s="1087" t="s">
        <v>3756</v>
      </c>
      <c r="B197" s="808" t="b">
        <v>1</v>
      </c>
      <c r="C197" s="1077" t="s">
        <v>234</v>
      </c>
      <c r="D197" s="1078" t="s">
        <v>3752</v>
      </c>
      <c r="E197" s="1084">
        <v>6</v>
      </c>
      <c r="F197" s="1084">
        <v>1.3</v>
      </c>
      <c r="G197" s="1084">
        <v>160</v>
      </c>
      <c r="H197" s="1081">
        <v>23</v>
      </c>
      <c r="I197" s="1081">
        <v>160006005</v>
      </c>
      <c r="J197" s="1081">
        <v>25</v>
      </c>
      <c r="L197" s="854">
        <f t="shared" si="6"/>
        <v>108.69565217391303</v>
      </c>
      <c r="M197" s="854">
        <f t="shared" si="7"/>
        <v>4.3478260869565215</v>
      </c>
    </row>
    <row r="198" spans="1:14" ht="16.5" customHeight="1">
      <c r="A198" s="1087" t="s">
        <v>3756</v>
      </c>
      <c r="B198" s="808" t="b">
        <v>1</v>
      </c>
      <c r="C198" s="1077" t="s">
        <v>234</v>
      </c>
      <c r="D198" s="1078" t="s">
        <v>3752</v>
      </c>
      <c r="E198" s="1084">
        <v>7</v>
      </c>
      <c r="F198" s="1084">
        <v>1.3</v>
      </c>
      <c r="G198" s="1084">
        <v>165</v>
      </c>
      <c r="H198" s="1081">
        <v>11</v>
      </c>
      <c r="I198" s="1081">
        <v>160006005</v>
      </c>
      <c r="J198" s="1081">
        <v>25</v>
      </c>
      <c r="L198" s="854">
        <f t="shared" si="6"/>
        <v>227.27272727272728</v>
      </c>
      <c r="M198" s="854">
        <f t="shared" si="7"/>
        <v>9.0909090909090917</v>
      </c>
    </row>
    <row r="199" spans="1:14" ht="16.5" customHeight="1">
      <c r="A199" s="1087" t="s">
        <v>3756</v>
      </c>
      <c r="B199" s="808" t="b">
        <v>1</v>
      </c>
      <c r="C199" s="1077" t="s">
        <v>234</v>
      </c>
      <c r="D199" s="1078" t="s">
        <v>3752</v>
      </c>
      <c r="E199" s="1084">
        <v>8</v>
      </c>
      <c r="F199" s="1084">
        <v>1.3</v>
      </c>
      <c r="G199" s="1084">
        <v>170</v>
      </c>
      <c r="H199" s="1081">
        <v>9</v>
      </c>
      <c r="I199" s="1081">
        <v>160006005</v>
      </c>
      <c r="J199" s="1081">
        <v>25</v>
      </c>
      <c r="L199" s="854">
        <f t="shared" si="6"/>
        <v>277.77777777777777</v>
      </c>
      <c r="M199" s="854">
        <f t="shared" si="7"/>
        <v>11.111111111111111</v>
      </c>
    </row>
    <row r="200" spans="1:14" ht="16.5" customHeight="1">
      <c r="A200" s="1087" t="s">
        <v>3756</v>
      </c>
      <c r="B200" s="808" t="b">
        <v>1</v>
      </c>
      <c r="C200" s="1077" t="s">
        <v>234</v>
      </c>
      <c r="D200" s="1078" t="s">
        <v>3752</v>
      </c>
      <c r="E200" s="1084">
        <v>9</v>
      </c>
      <c r="F200" s="1084">
        <v>1.3</v>
      </c>
      <c r="G200" s="1084">
        <v>175</v>
      </c>
      <c r="H200" s="1081">
        <v>7</v>
      </c>
      <c r="I200" s="1081">
        <v>160006005</v>
      </c>
      <c r="J200" s="1081">
        <v>25</v>
      </c>
      <c r="L200" s="854">
        <f t="shared" si="6"/>
        <v>357.14285714285717</v>
      </c>
      <c r="M200" s="854">
        <f t="shared" si="7"/>
        <v>14.285714285714286</v>
      </c>
    </row>
    <row r="201" spans="1:14" ht="16.5" customHeight="1">
      <c r="A201" s="1087" t="s">
        <v>3756</v>
      </c>
      <c r="B201" s="808" t="b">
        <v>1</v>
      </c>
      <c r="C201" s="1077" t="s">
        <v>234</v>
      </c>
      <c r="D201" s="1078" t="s">
        <v>3752</v>
      </c>
      <c r="E201" s="1084">
        <v>10</v>
      </c>
      <c r="F201" s="1084">
        <v>1.3</v>
      </c>
      <c r="G201" s="1084">
        <v>180</v>
      </c>
      <c r="H201" s="1081">
        <v>2</v>
      </c>
      <c r="I201" s="1081">
        <v>160006005</v>
      </c>
      <c r="J201" s="1081">
        <v>25</v>
      </c>
      <c r="L201" s="854">
        <f t="shared" si="6"/>
        <v>1250</v>
      </c>
      <c r="M201" s="854">
        <f t="shared" si="7"/>
        <v>50</v>
      </c>
      <c r="N201" s="854">
        <f>SUM(L192:L201)</f>
        <v>2381.603300081561</v>
      </c>
    </row>
    <row r="202" spans="1:14" ht="16.5" customHeight="1">
      <c r="A202" s="1088" t="s">
        <v>3753</v>
      </c>
      <c r="B202" s="808" t="b">
        <v>1</v>
      </c>
      <c r="C202" s="1073" t="s">
        <v>232</v>
      </c>
      <c r="D202" s="1074" t="s">
        <v>228</v>
      </c>
      <c r="E202" s="1083">
        <v>1</v>
      </c>
      <c r="F202" s="1083">
        <v>1.3</v>
      </c>
      <c r="G202" s="1083">
        <v>131</v>
      </c>
      <c r="H202" s="1083">
        <v>100</v>
      </c>
      <c r="I202" s="1083">
        <v>160006006</v>
      </c>
      <c r="J202" s="1083">
        <v>3</v>
      </c>
      <c r="L202" s="854">
        <f t="shared" si="6"/>
        <v>3</v>
      </c>
      <c r="M202" s="854">
        <f t="shared" si="7"/>
        <v>1</v>
      </c>
    </row>
    <row r="203" spans="1:14" ht="16.5" customHeight="1">
      <c r="A203" s="1088" t="s">
        <v>3753</v>
      </c>
      <c r="B203" s="808" t="b">
        <v>1</v>
      </c>
      <c r="C203" s="1073" t="s">
        <v>232</v>
      </c>
      <c r="D203" s="1074" t="s">
        <v>228</v>
      </c>
      <c r="E203" s="1083">
        <v>2</v>
      </c>
      <c r="F203" s="1083">
        <v>1.3</v>
      </c>
      <c r="G203" s="1083">
        <v>132</v>
      </c>
      <c r="H203" s="1083">
        <v>100</v>
      </c>
      <c r="I203" s="1083">
        <v>160006006</v>
      </c>
      <c r="J203" s="1083">
        <v>3</v>
      </c>
      <c r="L203" s="854">
        <f t="shared" si="6"/>
        <v>3</v>
      </c>
      <c r="M203" s="854">
        <f t="shared" si="7"/>
        <v>1</v>
      </c>
    </row>
    <row r="204" spans="1:14" ht="16.5" customHeight="1">
      <c r="A204" s="1088" t="s">
        <v>3753</v>
      </c>
      <c r="B204" s="808" t="b">
        <v>1</v>
      </c>
      <c r="C204" s="1073" t="s">
        <v>232</v>
      </c>
      <c r="D204" s="1074" t="s">
        <v>228</v>
      </c>
      <c r="E204" s="1083">
        <v>3</v>
      </c>
      <c r="F204" s="1083">
        <v>1.3</v>
      </c>
      <c r="G204" s="1083">
        <v>133</v>
      </c>
      <c r="H204" s="1083">
        <v>100</v>
      </c>
      <c r="I204" s="1083">
        <v>160006006</v>
      </c>
      <c r="J204" s="1083">
        <v>3</v>
      </c>
      <c r="L204" s="854">
        <f t="shared" si="6"/>
        <v>3</v>
      </c>
      <c r="M204" s="854">
        <f t="shared" si="7"/>
        <v>1</v>
      </c>
    </row>
    <row r="205" spans="1:14" ht="16.5" customHeight="1">
      <c r="A205" s="1088" t="s">
        <v>3753</v>
      </c>
      <c r="B205" s="808" t="b">
        <v>1</v>
      </c>
      <c r="C205" s="1073" t="s">
        <v>232</v>
      </c>
      <c r="D205" s="1074" t="s">
        <v>228</v>
      </c>
      <c r="E205" s="1083">
        <v>4</v>
      </c>
      <c r="F205" s="1083">
        <v>1.3</v>
      </c>
      <c r="G205" s="1083">
        <v>134</v>
      </c>
      <c r="H205" s="1083">
        <v>95</v>
      </c>
      <c r="I205" s="1083">
        <v>160006006</v>
      </c>
      <c r="J205" s="1083">
        <v>3</v>
      </c>
      <c r="L205" s="854">
        <f t="shared" si="6"/>
        <v>3.1578947368421053</v>
      </c>
      <c r="M205" s="854">
        <f t="shared" si="7"/>
        <v>1.0526315789473684</v>
      </c>
    </row>
    <row r="206" spans="1:14" ht="16.5" customHeight="1">
      <c r="A206" s="1088" t="s">
        <v>3753</v>
      </c>
      <c r="B206" s="808" t="b">
        <v>1</v>
      </c>
      <c r="C206" s="1073" t="s">
        <v>232</v>
      </c>
      <c r="D206" s="1074" t="s">
        <v>228</v>
      </c>
      <c r="E206" s="1083">
        <v>5</v>
      </c>
      <c r="F206" s="1083">
        <v>1.3</v>
      </c>
      <c r="G206" s="1083">
        <v>135</v>
      </c>
      <c r="H206" s="1083">
        <v>85</v>
      </c>
      <c r="I206" s="1083">
        <v>160006006</v>
      </c>
      <c r="J206" s="1083">
        <v>3</v>
      </c>
      <c r="L206" s="854">
        <f t="shared" si="6"/>
        <v>3.5294117647058822</v>
      </c>
      <c r="M206" s="854">
        <f t="shared" si="7"/>
        <v>1.1764705882352942</v>
      </c>
    </row>
    <row r="207" spans="1:14" ht="16.5" customHeight="1">
      <c r="A207" s="1088" t="s">
        <v>3753</v>
      </c>
      <c r="B207" s="808" t="b">
        <v>1</v>
      </c>
      <c r="C207" s="1073" t="s">
        <v>232</v>
      </c>
      <c r="D207" s="1074" t="s">
        <v>228</v>
      </c>
      <c r="E207" s="1083">
        <v>6</v>
      </c>
      <c r="F207" s="1083">
        <v>1.3</v>
      </c>
      <c r="G207" s="1083">
        <v>136</v>
      </c>
      <c r="H207" s="1076">
        <v>70</v>
      </c>
      <c r="I207" s="1076">
        <v>160006006</v>
      </c>
      <c r="J207" s="1076">
        <v>3</v>
      </c>
      <c r="L207" s="854">
        <f t="shared" si="6"/>
        <v>4.2857142857142856</v>
      </c>
      <c r="M207" s="854">
        <f t="shared" si="7"/>
        <v>1.4285714285714286</v>
      </c>
    </row>
    <row r="208" spans="1:14" ht="16.5" customHeight="1">
      <c r="A208" s="1088" t="s">
        <v>3753</v>
      </c>
      <c r="B208" s="808" t="b">
        <v>1</v>
      </c>
      <c r="C208" s="1073" t="s">
        <v>232</v>
      </c>
      <c r="D208" s="1074" t="s">
        <v>228</v>
      </c>
      <c r="E208" s="1083">
        <v>7</v>
      </c>
      <c r="F208" s="1083">
        <v>1.3</v>
      </c>
      <c r="G208" s="1083">
        <v>137</v>
      </c>
      <c r="H208" s="1076">
        <v>55</v>
      </c>
      <c r="I208" s="1076">
        <v>160006006</v>
      </c>
      <c r="J208" s="1076">
        <v>3</v>
      </c>
      <c r="L208" s="854">
        <f t="shared" si="6"/>
        <v>5.4545454545454541</v>
      </c>
      <c r="M208" s="854">
        <f t="shared" si="7"/>
        <v>1.8181818181818181</v>
      </c>
    </row>
    <row r="209" spans="1:14" ht="16.5" customHeight="1">
      <c r="A209" s="1088" t="s">
        <v>3753</v>
      </c>
      <c r="B209" s="808" t="b">
        <v>1</v>
      </c>
      <c r="C209" s="1073" t="s">
        <v>232</v>
      </c>
      <c r="D209" s="1074" t="s">
        <v>228</v>
      </c>
      <c r="E209" s="1083">
        <v>8</v>
      </c>
      <c r="F209" s="1083">
        <v>1.3</v>
      </c>
      <c r="G209" s="1083">
        <v>138</v>
      </c>
      <c r="H209" s="1076">
        <v>40</v>
      </c>
      <c r="I209" s="1076">
        <v>160006006</v>
      </c>
      <c r="J209" s="1076">
        <v>3</v>
      </c>
      <c r="L209" s="854">
        <f t="shared" si="6"/>
        <v>7.5</v>
      </c>
      <c r="M209" s="854">
        <f t="shared" si="7"/>
        <v>2.5</v>
      </c>
    </row>
    <row r="210" spans="1:14" ht="16.5" customHeight="1">
      <c r="A210" s="1088" t="s">
        <v>3753</v>
      </c>
      <c r="B210" s="808" t="b">
        <v>1</v>
      </c>
      <c r="C210" s="1073" t="s">
        <v>232</v>
      </c>
      <c r="D210" s="1074" t="s">
        <v>228</v>
      </c>
      <c r="E210" s="1083">
        <v>9</v>
      </c>
      <c r="F210" s="1083">
        <v>1.3</v>
      </c>
      <c r="G210" s="1083">
        <v>139</v>
      </c>
      <c r="H210" s="1076">
        <v>25</v>
      </c>
      <c r="I210" s="1076">
        <v>160006006</v>
      </c>
      <c r="J210" s="1076">
        <v>3</v>
      </c>
      <c r="L210" s="854">
        <f t="shared" si="6"/>
        <v>12</v>
      </c>
      <c r="M210" s="854">
        <f t="shared" si="7"/>
        <v>4</v>
      </c>
    </row>
    <row r="211" spans="1:14" ht="16.5" customHeight="1">
      <c r="A211" s="1088" t="s">
        <v>3753</v>
      </c>
      <c r="B211" s="808" t="b">
        <v>1</v>
      </c>
      <c r="C211" s="1073" t="s">
        <v>232</v>
      </c>
      <c r="D211" s="1074" t="s">
        <v>228</v>
      </c>
      <c r="E211" s="1083">
        <v>10</v>
      </c>
      <c r="F211" s="1083">
        <v>1.3</v>
      </c>
      <c r="G211" s="1083">
        <v>140</v>
      </c>
      <c r="H211" s="1076">
        <v>10</v>
      </c>
      <c r="I211" s="1076">
        <v>160006006</v>
      </c>
      <c r="J211" s="1076">
        <v>3</v>
      </c>
      <c r="L211" s="854">
        <f t="shared" si="6"/>
        <v>30</v>
      </c>
      <c r="M211" s="854">
        <f t="shared" si="7"/>
        <v>10</v>
      </c>
      <c r="N211" s="854">
        <f>SUM(L202:L211)</f>
        <v>74.927566241807725</v>
      </c>
    </row>
    <row r="212" spans="1:14" ht="16.5" customHeight="1">
      <c r="A212" s="1088" t="s">
        <v>3754</v>
      </c>
      <c r="B212" s="808" t="b">
        <v>1</v>
      </c>
      <c r="C212" s="1077" t="s">
        <v>232</v>
      </c>
      <c r="D212" s="1078" t="s">
        <v>3748</v>
      </c>
      <c r="E212" s="1084">
        <v>1</v>
      </c>
      <c r="F212" s="1084">
        <v>1.3</v>
      </c>
      <c r="G212" s="1084">
        <v>132</v>
      </c>
      <c r="H212" s="1084">
        <v>100</v>
      </c>
      <c r="I212" s="1084">
        <v>160006006</v>
      </c>
      <c r="J212" s="1084">
        <v>5</v>
      </c>
      <c r="L212" s="854">
        <f t="shared" si="6"/>
        <v>5</v>
      </c>
      <c r="M212" s="854">
        <f t="shared" si="7"/>
        <v>1</v>
      </c>
    </row>
    <row r="213" spans="1:14" ht="16.5" customHeight="1">
      <c r="A213" s="1088" t="s">
        <v>3754</v>
      </c>
      <c r="B213" s="808" t="b">
        <v>1</v>
      </c>
      <c r="C213" s="1077" t="s">
        <v>232</v>
      </c>
      <c r="D213" s="1078" t="s">
        <v>3748</v>
      </c>
      <c r="E213" s="1084">
        <v>2</v>
      </c>
      <c r="F213" s="1084">
        <v>1.3</v>
      </c>
      <c r="G213" s="1084">
        <v>134</v>
      </c>
      <c r="H213" s="1084">
        <v>100</v>
      </c>
      <c r="I213" s="1084">
        <v>160006006</v>
      </c>
      <c r="J213" s="1084">
        <v>5</v>
      </c>
      <c r="L213" s="854">
        <f t="shared" si="6"/>
        <v>5</v>
      </c>
      <c r="M213" s="854">
        <f t="shared" si="7"/>
        <v>1</v>
      </c>
    </row>
    <row r="214" spans="1:14" ht="16.5" customHeight="1">
      <c r="A214" s="1088" t="s">
        <v>3754</v>
      </c>
      <c r="B214" s="808" t="b">
        <v>1</v>
      </c>
      <c r="C214" s="1077" t="s">
        <v>232</v>
      </c>
      <c r="D214" s="1078" t="s">
        <v>3748</v>
      </c>
      <c r="E214" s="1084">
        <v>3</v>
      </c>
      <c r="F214" s="1084">
        <v>1.3</v>
      </c>
      <c r="G214" s="1084">
        <v>136</v>
      </c>
      <c r="H214" s="1084">
        <v>100</v>
      </c>
      <c r="I214" s="1084">
        <v>160006006</v>
      </c>
      <c r="J214" s="1084">
        <v>5</v>
      </c>
      <c r="L214" s="854">
        <f t="shared" si="6"/>
        <v>5</v>
      </c>
      <c r="M214" s="854">
        <f t="shared" si="7"/>
        <v>1</v>
      </c>
    </row>
    <row r="215" spans="1:14" ht="16.5" customHeight="1">
      <c r="A215" s="1088" t="s">
        <v>3754</v>
      </c>
      <c r="B215" s="808" t="b">
        <v>1</v>
      </c>
      <c r="C215" s="1077" t="s">
        <v>232</v>
      </c>
      <c r="D215" s="1078" t="s">
        <v>3748</v>
      </c>
      <c r="E215" s="1084">
        <v>4</v>
      </c>
      <c r="F215" s="1084">
        <v>1.3</v>
      </c>
      <c r="G215" s="1084">
        <v>138</v>
      </c>
      <c r="H215" s="1084">
        <v>95</v>
      </c>
      <c r="I215" s="1084">
        <v>160006006</v>
      </c>
      <c r="J215" s="1084">
        <v>5</v>
      </c>
      <c r="L215" s="854">
        <f t="shared" si="6"/>
        <v>5.2631578947368416</v>
      </c>
      <c r="M215" s="854">
        <f t="shared" si="7"/>
        <v>1.0526315789473684</v>
      </c>
    </row>
    <row r="216" spans="1:14" ht="16.5" customHeight="1">
      <c r="A216" s="1088" t="s">
        <v>3754</v>
      </c>
      <c r="B216" s="808" t="b">
        <v>1</v>
      </c>
      <c r="C216" s="1077" t="s">
        <v>232</v>
      </c>
      <c r="D216" s="1078" t="s">
        <v>3748</v>
      </c>
      <c r="E216" s="1084">
        <v>5</v>
      </c>
      <c r="F216" s="1084">
        <v>1.3</v>
      </c>
      <c r="G216" s="1084">
        <v>140</v>
      </c>
      <c r="H216" s="1084">
        <v>85</v>
      </c>
      <c r="I216" s="1084">
        <v>160006006</v>
      </c>
      <c r="J216" s="1084">
        <v>5</v>
      </c>
      <c r="L216" s="854">
        <f t="shared" si="6"/>
        <v>5.882352941176471</v>
      </c>
      <c r="M216" s="854">
        <f t="shared" si="7"/>
        <v>1.1764705882352942</v>
      </c>
    </row>
    <row r="217" spans="1:14" ht="16.5" customHeight="1">
      <c r="A217" s="1088" t="s">
        <v>3754</v>
      </c>
      <c r="B217" s="808" t="b">
        <v>1</v>
      </c>
      <c r="C217" s="1077" t="s">
        <v>232</v>
      </c>
      <c r="D217" s="1078" t="s">
        <v>3748</v>
      </c>
      <c r="E217" s="1084">
        <v>6</v>
      </c>
      <c r="F217" s="1084">
        <v>1.3</v>
      </c>
      <c r="G217" s="1084">
        <v>142</v>
      </c>
      <c r="H217" s="1080">
        <v>70</v>
      </c>
      <c r="I217" s="1080">
        <v>160006006</v>
      </c>
      <c r="J217" s="1080">
        <v>5</v>
      </c>
      <c r="L217" s="854">
        <f t="shared" si="6"/>
        <v>7.1428571428571432</v>
      </c>
      <c r="M217" s="854">
        <f t="shared" si="7"/>
        <v>1.4285714285714286</v>
      </c>
    </row>
    <row r="218" spans="1:14" ht="16.5" customHeight="1">
      <c r="A218" s="1088" t="s">
        <v>3754</v>
      </c>
      <c r="B218" s="808" t="b">
        <v>1</v>
      </c>
      <c r="C218" s="1077" t="s">
        <v>232</v>
      </c>
      <c r="D218" s="1078" t="s">
        <v>3748</v>
      </c>
      <c r="E218" s="1084">
        <v>7</v>
      </c>
      <c r="F218" s="1084">
        <v>1.3</v>
      </c>
      <c r="G218" s="1084">
        <v>144</v>
      </c>
      <c r="H218" s="1080">
        <v>55</v>
      </c>
      <c r="I218" s="1080">
        <v>160006006</v>
      </c>
      <c r="J218" s="1080">
        <v>5</v>
      </c>
      <c r="L218" s="854">
        <f t="shared" si="6"/>
        <v>9.0909090909090899</v>
      </c>
      <c r="M218" s="854">
        <f t="shared" si="7"/>
        <v>1.8181818181818181</v>
      </c>
    </row>
    <row r="219" spans="1:14" ht="16.5" customHeight="1">
      <c r="A219" s="1088" t="s">
        <v>3754</v>
      </c>
      <c r="B219" s="808" t="b">
        <v>1</v>
      </c>
      <c r="C219" s="1077" t="s">
        <v>232</v>
      </c>
      <c r="D219" s="1078" t="s">
        <v>3748</v>
      </c>
      <c r="E219" s="1084">
        <v>8</v>
      </c>
      <c r="F219" s="1084">
        <v>1.3</v>
      </c>
      <c r="G219" s="1084">
        <v>146</v>
      </c>
      <c r="H219" s="1080">
        <v>40</v>
      </c>
      <c r="I219" s="1080">
        <v>160006006</v>
      </c>
      <c r="J219" s="1080">
        <v>5</v>
      </c>
      <c r="L219" s="854">
        <f t="shared" si="6"/>
        <v>12.5</v>
      </c>
      <c r="M219" s="854">
        <f t="shared" si="7"/>
        <v>2.5</v>
      </c>
    </row>
    <row r="220" spans="1:14" ht="16.5" customHeight="1">
      <c r="A220" s="1088" t="s">
        <v>3754</v>
      </c>
      <c r="B220" s="808" t="b">
        <v>1</v>
      </c>
      <c r="C220" s="1077" t="s">
        <v>232</v>
      </c>
      <c r="D220" s="1078" t="s">
        <v>3748</v>
      </c>
      <c r="E220" s="1084">
        <v>9</v>
      </c>
      <c r="F220" s="1084">
        <v>1.3</v>
      </c>
      <c r="G220" s="1084">
        <v>148</v>
      </c>
      <c r="H220" s="1080">
        <v>25</v>
      </c>
      <c r="I220" s="1080">
        <v>160006006</v>
      </c>
      <c r="J220" s="1080">
        <v>5</v>
      </c>
      <c r="L220" s="854">
        <f t="shared" si="6"/>
        <v>20</v>
      </c>
      <c r="M220" s="854">
        <f t="shared" si="7"/>
        <v>4</v>
      </c>
    </row>
    <row r="221" spans="1:14" ht="16.5" customHeight="1">
      <c r="A221" s="1088" t="s">
        <v>3754</v>
      </c>
      <c r="B221" s="808" t="b">
        <v>1</v>
      </c>
      <c r="C221" s="1077" t="s">
        <v>232</v>
      </c>
      <c r="D221" s="1078" t="s">
        <v>3748</v>
      </c>
      <c r="E221" s="1084">
        <v>10</v>
      </c>
      <c r="F221" s="1084">
        <v>1.3</v>
      </c>
      <c r="G221" s="1084">
        <v>150</v>
      </c>
      <c r="H221" s="1080">
        <v>10</v>
      </c>
      <c r="I221" s="1080">
        <v>160006006</v>
      </c>
      <c r="J221" s="1080">
        <v>5</v>
      </c>
      <c r="L221" s="854">
        <f t="shared" si="6"/>
        <v>50</v>
      </c>
      <c r="M221" s="854">
        <f t="shared" si="7"/>
        <v>10</v>
      </c>
      <c r="N221" s="854">
        <f>SUM(L212:L221)</f>
        <v>124.87927706967955</v>
      </c>
    </row>
    <row r="222" spans="1:14" ht="16.5" customHeight="1">
      <c r="A222" s="1088" t="s">
        <v>3755</v>
      </c>
      <c r="B222" s="808" t="b">
        <v>1</v>
      </c>
      <c r="C222" s="1073" t="s">
        <v>232</v>
      </c>
      <c r="D222" s="1074" t="s">
        <v>3750</v>
      </c>
      <c r="E222" s="1083">
        <v>1</v>
      </c>
      <c r="F222" s="1083">
        <v>1.3</v>
      </c>
      <c r="G222" s="1083">
        <v>133</v>
      </c>
      <c r="H222" s="1083">
        <v>100</v>
      </c>
      <c r="I222" s="1083">
        <v>160006006</v>
      </c>
      <c r="J222" s="1083">
        <v>15</v>
      </c>
      <c r="L222" s="854">
        <f t="shared" si="6"/>
        <v>15</v>
      </c>
      <c r="M222" s="854">
        <f t="shared" si="7"/>
        <v>1</v>
      </c>
    </row>
    <row r="223" spans="1:14" ht="16.5" customHeight="1">
      <c r="A223" s="1088" t="s">
        <v>3755</v>
      </c>
      <c r="B223" s="808" t="b">
        <v>1</v>
      </c>
      <c r="C223" s="1073" t="s">
        <v>232</v>
      </c>
      <c r="D223" s="1074" t="s">
        <v>3750</v>
      </c>
      <c r="E223" s="1083">
        <v>2</v>
      </c>
      <c r="F223" s="1083">
        <v>1.3</v>
      </c>
      <c r="G223" s="1083">
        <v>136</v>
      </c>
      <c r="H223" s="1083">
        <v>100</v>
      </c>
      <c r="I223" s="1083">
        <v>160006006</v>
      </c>
      <c r="J223" s="1083">
        <v>15</v>
      </c>
      <c r="L223" s="854">
        <f t="shared" si="6"/>
        <v>15</v>
      </c>
      <c r="M223" s="854">
        <f t="shared" si="7"/>
        <v>1</v>
      </c>
    </row>
    <row r="224" spans="1:14" ht="16.5" customHeight="1">
      <c r="A224" s="1088" t="s">
        <v>3755</v>
      </c>
      <c r="B224" s="808" t="b">
        <v>1</v>
      </c>
      <c r="C224" s="1073" t="s">
        <v>232</v>
      </c>
      <c r="D224" s="1074" t="s">
        <v>3750</v>
      </c>
      <c r="E224" s="1083">
        <v>3</v>
      </c>
      <c r="F224" s="1083">
        <v>1.3</v>
      </c>
      <c r="G224" s="1083">
        <v>139</v>
      </c>
      <c r="H224" s="1083">
        <v>100</v>
      </c>
      <c r="I224" s="1083">
        <v>160006006</v>
      </c>
      <c r="J224" s="1083">
        <v>15</v>
      </c>
      <c r="L224" s="854">
        <f t="shared" si="6"/>
        <v>15</v>
      </c>
      <c r="M224" s="854">
        <f t="shared" si="7"/>
        <v>1</v>
      </c>
    </row>
    <row r="225" spans="1:14" ht="16.5" customHeight="1">
      <c r="A225" s="1088" t="s">
        <v>3755</v>
      </c>
      <c r="B225" s="808" t="b">
        <v>1</v>
      </c>
      <c r="C225" s="1073" t="s">
        <v>232</v>
      </c>
      <c r="D225" s="1074" t="s">
        <v>3750</v>
      </c>
      <c r="E225" s="1083">
        <v>4</v>
      </c>
      <c r="F225" s="1083">
        <v>1.3</v>
      </c>
      <c r="G225" s="1083">
        <v>142</v>
      </c>
      <c r="H225" s="1083">
        <v>95</v>
      </c>
      <c r="I225" s="1083">
        <v>160006006</v>
      </c>
      <c r="J225" s="1083">
        <v>15</v>
      </c>
      <c r="L225" s="854">
        <f t="shared" si="6"/>
        <v>15.789473684210526</v>
      </c>
      <c r="M225" s="854">
        <f t="shared" si="7"/>
        <v>1.0526315789473684</v>
      </c>
    </row>
    <row r="226" spans="1:14" ht="16.5" customHeight="1">
      <c r="A226" s="1088" t="s">
        <v>3755</v>
      </c>
      <c r="B226" s="808" t="b">
        <v>1</v>
      </c>
      <c r="C226" s="1073" t="s">
        <v>232</v>
      </c>
      <c r="D226" s="1074" t="s">
        <v>3750</v>
      </c>
      <c r="E226" s="1083">
        <v>5</v>
      </c>
      <c r="F226" s="1083">
        <v>1.3</v>
      </c>
      <c r="G226" s="1083">
        <v>145</v>
      </c>
      <c r="H226" s="1083">
        <v>85</v>
      </c>
      <c r="I226" s="1083">
        <v>160006006</v>
      </c>
      <c r="J226" s="1083">
        <v>15</v>
      </c>
      <c r="L226" s="854">
        <f t="shared" si="6"/>
        <v>17.647058823529413</v>
      </c>
      <c r="M226" s="854">
        <f t="shared" si="7"/>
        <v>1.1764705882352942</v>
      </c>
    </row>
    <row r="227" spans="1:14" ht="16.5" customHeight="1">
      <c r="A227" s="1088" t="s">
        <v>3755</v>
      </c>
      <c r="B227" s="808" t="b">
        <v>1</v>
      </c>
      <c r="C227" s="1073" t="s">
        <v>232</v>
      </c>
      <c r="D227" s="1074" t="s">
        <v>3750</v>
      </c>
      <c r="E227" s="1083">
        <v>6</v>
      </c>
      <c r="F227" s="1083">
        <v>1.3</v>
      </c>
      <c r="G227" s="1083">
        <v>148</v>
      </c>
      <c r="H227" s="1076">
        <v>70</v>
      </c>
      <c r="I227" s="1076">
        <v>160006006</v>
      </c>
      <c r="J227" s="1076">
        <v>15</v>
      </c>
      <c r="L227" s="854">
        <f t="shared" si="6"/>
        <v>21.428571428571431</v>
      </c>
      <c r="M227" s="854">
        <f t="shared" si="7"/>
        <v>1.4285714285714286</v>
      </c>
    </row>
    <row r="228" spans="1:14" ht="16.5" customHeight="1">
      <c r="A228" s="1088" t="s">
        <v>3755</v>
      </c>
      <c r="B228" s="808" t="b">
        <v>1</v>
      </c>
      <c r="C228" s="1073" t="s">
        <v>232</v>
      </c>
      <c r="D228" s="1074" t="s">
        <v>3750</v>
      </c>
      <c r="E228" s="1083">
        <v>7</v>
      </c>
      <c r="F228" s="1083">
        <v>1.3</v>
      </c>
      <c r="G228" s="1083">
        <v>151</v>
      </c>
      <c r="H228" s="1076">
        <v>55</v>
      </c>
      <c r="I228" s="1076">
        <v>160006006</v>
      </c>
      <c r="J228" s="1076">
        <v>15</v>
      </c>
      <c r="L228" s="854">
        <f t="shared" si="6"/>
        <v>27.272727272727273</v>
      </c>
      <c r="M228" s="854">
        <f t="shared" si="7"/>
        <v>1.8181818181818181</v>
      </c>
    </row>
    <row r="229" spans="1:14" ht="16.5" customHeight="1">
      <c r="A229" s="1088" t="s">
        <v>3755</v>
      </c>
      <c r="B229" s="808" t="b">
        <v>1</v>
      </c>
      <c r="C229" s="1073" t="s">
        <v>232</v>
      </c>
      <c r="D229" s="1074" t="s">
        <v>3750</v>
      </c>
      <c r="E229" s="1083">
        <v>8</v>
      </c>
      <c r="F229" s="1083">
        <v>1.3</v>
      </c>
      <c r="G229" s="1083">
        <v>154</v>
      </c>
      <c r="H229" s="1076">
        <v>40</v>
      </c>
      <c r="I229" s="1076">
        <v>160006006</v>
      </c>
      <c r="J229" s="1076">
        <v>15</v>
      </c>
      <c r="L229" s="854">
        <f t="shared" si="6"/>
        <v>37.5</v>
      </c>
      <c r="M229" s="854">
        <f t="shared" si="7"/>
        <v>2.5</v>
      </c>
    </row>
    <row r="230" spans="1:14" ht="16.5" customHeight="1">
      <c r="A230" s="1088" t="s">
        <v>3755</v>
      </c>
      <c r="B230" s="808" t="b">
        <v>1</v>
      </c>
      <c r="C230" s="1073" t="s">
        <v>232</v>
      </c>
      <c r="D230" s="1074" t="s">
        <v>3750</v>
      </c>
      <c r="E230" s="1083">
        <v>9</v>
      </c>
      <c r="F230" s="1083">
        <v>1.3</v>
      </c>
      <c r="G230" s="1083">
        <v>157</v>
      </c>
      <c r="H230" s="1076">
        <v>25</v>
      </c>
      <c r="I230" s="1076">
        <v>160006006</v>
      </c>
      <c r="J230" s="1076">
        <v>15</v>
      </c>
      <c r="L230" s="854">
        <f t="shared" si="6"/>
        <v>60</v>
      </c>
      <c r="M230" s="854">
        <f t="shared" si="7"/>
        <v>4</v>
      </c>
    </row>
    <row r="231" spans="1:14" ht="16.5" customHeight="1">
      <c r="A231" s="1088" t="s">
        <v>3755</v>
      </c>
      <c r="B231" s="808" t="b">
        <v>1</v>
      </c>
      <c r="C231" s="1073" t="s">
        <v>232</v>
      </c>
      <c r="D231" s="1074" t="s">
        <v>3750</v>
      </c>
      <c r="E231" s="1083">
        <v>10</v>
      </c>
      <c r="F231" s="1083">
        <v>1.3</v>
      </c>
      <c r="G231" s="1083">
        <v>160</v>
      </c>
      <c r="H231" s="1076">
        <v>10</v>
      </c>
      <c r="I231" s="1076">
        <v>160006006</v>
      </c>
      <c r="J231" s="1076">
        <v>15</v>
      </c>
      <c r="L231" s="854">
        <f t="shared" si="6"/>
        <v>150</v>
      </c>
      <c r="M231" s="854">
        <f t="shared" si="7"/>
        <v>10</v>
      </c>
      <c r="N231" s="854">
        <f>SUM(L222:L231)</f>
        <v>374.63783120903861</v>
      </c>
    </row>
    <row r="232" spans="1:14" ht="16.5" customHeight="1">
      <c r="A232" s="1088" t="s">
        <v>3756</v>
      </c>
      <c r="B232" s="808" t="b">
        <v>1</v>
      </c>
      <c r="C232" s="1077" t="s">
        <v>232</v>
      </c>
      <c r="D232" s="1078" t="s">
        <v>3752</v>
      </c>
      <c r="E232" s="1084">
        <v>1</v>
      </c>
      <c r="F232" s="1084">
        <v>1.3</v>
      </c>
      <c r="G232" s="1084">
        <v>135</v>
      </c>
      <c r="H232" s="1084">
        <v>100</v>
      </c>
      <c r="I232" s="1084">
        <v>160006006</v>
      </c>
      <c r="J232" s="1084">
        <v>25</v>
      </c>
      <c r="L232" s="854">
        <f t="shared" si="6"/>
        <v>25</v>
      </c>
      <c r="M232" s="854">
        <f t="shared" si="7"/>
        <v>1</v>
      </c>
    </row>
    <row r="233" spans="1:14" ht="16.5" customHeight="1">
      <c r="A233" s="1088" t="s">
        <v>3756</v>
      </c>
      <c r="B233" s="808" t="b">
        <v>1</v>
      </c>
      <c r="C233" s="1077" t="s">
        <v>232</v>
      </c>
      <c r="D233" s="1078" t="s">
        <v>3752</v>
      </c>
      <c r="E233" s="1084">
        <v>2</v>
      </c>
      <c r="F233" s="1084">
        <v>1.3</v>
      </c>
      <c r="G233" s="1084">
        <v>140</v>
      </c>
      <c r="H233" s="1084">
        <v>100</v>
      </c>
      <c r="I233" s="1084">
        <v>160006006</v>
      </c>
      <c r="J233" s="1084">
        <v>25</v>
      </c>
      <c r="L233" s="854">
        <f t="shared" si="6"/>
        <v>25</v>
      </c>
      <c r="M233" s="854">
        <f t="shared" si="7"/>
        <v>1</v>
      </c>
    </row>
    <row r="234" spans="1:14" ht="16.5" customHeight="1">
      <c r="A234" s="1088" t="s">
        <v>3756</v>
      </c>
      <c r="B234" s="808" t="b">
        <v>1</v>
      </c>
      <c r="C234" s="1077" t="s">
        <v>232</v>
      </c>
      <c r="D234" s="1078" t="s">
        <v>3752</v>
      </c>
      <c r="E234" s="1084">
        <v>3</v>
      </c>
      <c r="F234" s="1084">
        <v>1.3</v>
      </c>
      <c r="G234" s="1084">
        <v>145</v>
      </c>
      <c r="H234" s="1084">
        <v>100</v>
      </c>
      <c r="I234" s="1084">
        <v>160006006</v>
      </c>
      <c r="J234" s="1084">
        <v>25</v>
      </c>
      <c r="L234" s="854">
        <f t="shared" si="6"/>
        <v>25</v>
      </c>
      <c r="M234" s="854">
        <f t="shared" si="7"/>
        <v>1</v>
      </c>
    </row>
    <row r="235" spans="1:14" ht="16.5" customHeight="1">
      <c r="A235" s="1088" t="s">
        <v>3756</v>
      </c>
      <c r="B235" s="808" t="b">
        <v>1</v>
      </c>
      <c r="C235" s="1077" t="s">
        <v>232</v>
      </c>
      <c r="D235" s="1078" t="s">
        <v>3752</v>
      </c>
      <c r="E235" s="1084">
        <v>4</v>
      </c>
      <c r="F235" s="1084">
        <v>1.3</v>
      </c>
      <c r="G235" s="1084">
        <v>150</v>
      </c>
      <c r="H235" s="1084">
        <v>70</v>
      </c>
      <c r="I235" s="1084">
        <v>160006006</v>
      </c>
      <c r="J235" s="1084">
        <v>25</v>
      </c>
      <c r="L235" s="854">
        <f t="shared" si="6"/>
        <v>35.714285714285715</v>
      </c>
      <c r="M235" s="854">
        <f t="shared" si="7"/>
        <v>1.4285714285714286</v>
      </c>
    </row>
    <row r="236" spans="1:14" ht="16.5" customHeight="1">
      <c r="A236" s="1088" t="s">
        <v>3756</v>
      </c>
      <c r="B236" s="808" t="b">
        <v>1</v>
      </c>
      <c r="C236" s="1077" t="s">
        <v>232</v>
      </c>
      <c r="D236" s="1078" t="s">
        <v>3752</v>
      </c>
      <c r="E236" s="1084">
        <v>5</v>
      </c>
      <c r="F236" s="1084">
        <v>1.3</v>
      </c>
      <c r="G236" s="1084">
        <v>155</v>
      </c>
      <c r="H236" s="1084">
        <v>50</v>
      </c>
      <c r="I236" s="1084">
        <v>160006006</v>
      </c>
      <c r="J236" s="1084">
        <v>25</v>
      </c>
      <c r="L236" s="854">
        <f t="shared" si="6"/>
        <v>50</v>
      </c>
      <c r="M236" s="854">
        <f t="shared" si="7"/>
        <v>2</v>
      </c>
    </row>
    <row r="237" spans="1:14" ht="16.5" customHeight="1">
      <c r="A237" s="1088" t="s">
        <v>3756</v>
      </c>
      <c r="B237" s="808" t="b">
        <v>1</v>
      </c>
      <c r="C237" s="1077" t="s">
        <v>232</v>
      </c>
      <c r="D237" s="1078" t="s">
        <v>3752</v>
      </c>
      <c r="E237" s="1084">
        <v>6</v>
      </c>
      <c r="F237" s="1084">
        <v>1.3</v>
      </c>
      <c r="G237" s="1084">
        <v>160</v>
      </c>
      <c r="H237" s="1081">
        <v>23</v>
      </c>
      <c r="I237" s="1081">
        <v>160006006</v>
      </c>
      <c r="J237" s="1081">
        <v>25</v>
      </c>
      <c r="L237" s="854">
        <f t="shared" si="6"/>
        <v>108.69565217391303</v>
      </c>
      <c r="M237" s="854">
        <f t="shared" si="7"/>
        <v>4.3478260869565215</v>
      </c>
    </row>
    <row r="238" spans="1:14" ht="16.5" customHeight="1">
      <c r="A238" s="1088" t="s">
        <v>3756</v>
      </c>
      <c r="B238" s="808" t="b">
        <v>1</v>
      </c>
      <c r="C238" s="1077" t="s">
        <v>232</v>
      </c>
      <c r="D238" s="1078" t="s">
        <v>3752</v>
      </c>
      <c r="E238" s="1084">
        <v>7</v>
      </c>
      <c r="F238" s="1084">
        <v>1.3</v>
      </c>
      <c r="G238" s="1084">
        <v>165</v>
      </c>
      <c r="H238" s="1081">
        <v>11</v>
      </c>
      <c r="I238" s="1081">
        <v>160006006</v>
      </c>
      <c r="J238" s="1081">
        <v>25</v>
      </c>
      <c r="L238" s="854">
        <f t="shared" si="6"/>
        <v>227.27272727272728</v>
      </c>
      <c r="M238" s="854">
        <f t="shared" si="7"/>
        <v>9.0909090909090917</v>
      </c>
    </row>
    <row r="239" spans="1:14" ht="16.5" customHeight="1">
      <c r="A239" s="1088" t="s">
        <v>3756</v>
      </c>
      <c r="B239" s="808" t="b">
        <v>1</v>
      </c>
      <c r="C239" s="1077" t="s">
        <v>232</v>
      </c>
      <c r="D239" s="1078" t="s">
        <v>3752</v>
      </c>
      <c r="E239" s="1084">
        <v>8</v>
      </c>
      <c r="F239" s="1084">
        <v>1.3</v>
      </c>
      <c r="G239" s="1084">
        <v>170</v>
      </c>
      <c r="H239" s="1081">
        <v>9</v>
      </c>
      <c r="I239" s="1081">
        <v>160006006</v>
      </c>
      <c r="J239" s="1081">
        <v>25</v>
      </c>
      <c r="L239" s="854">
        <f t="shared" si="6"/>
        <v>277.77777777777777</v>
      </c>
      <c r="M239" s="854">
        <f t="shared" si="7"/>
        <v>11.111111111111111</v>
      </c>
    </row>
    <row r="240" spans="1:14" ht="16.5" customHeight="1">
      <c r="A240" s="1088" t="s">
        <v>3756</v>
      </c>
      <c r="B240" s="808" t="b">
        <v>1</v>
      </c>
      <c r="C240" s="1077" t="s">
        <v>232</v>
      </c>
      <c r="D240" s="1078" t="s">
        <v>3752</v>
      </c>
      <c r="E240" s="1084">
        <v>9</v>
      </c>
      <c r="F240" s="1084">
        <v>1.3</v>
      </c>
      <c r="G240" s="1084">
        <v>175</v>
      </c>
      <c r="H240" s="1081">
        <v>7</v>
      </c>
      <c r="I240" s="1081">
        <v>160006006</v>
      </c>
      <c r="J240" s="1081">
        <v>25</v>
      </c>
      <c r="L240" s="854">
        <f t="shared" si="6"/>
        <v>357.14285714285717</v>
      </c>
      <c r="M240" s="854">
        <f t="shared" si="7"/>
        <v>14.285714285714286</v>
      </c>
    </row>
    <row r="241" spans="1:14" ht="16.5" customHeight="1">
      <c r="A241" s="1088" t="s">
        <v>3756</v>
      </c>
      <c r="B241" s="808" t="b">
        <v>1</v>
      </c>
      <c r="C241" s="1077" t="s">
        <v>232</v>
      </c>
      <c r="D241" s="1078" t="s">
        <v>3752</v>
      </c>
      <c r="E241" s="1084">
        <v>10</v>
      </c>
      <c r="F241" s="1084">
        <v>1.3</v>
      </c>
      <c r="G241" s="1084">
        <v>180</v>
      </c>
      <c r="H241" s="1081">
        <v>2</v>
      </c>
      <c r="I241" s="1081">
        <v>160006006</v>
      </c>
      <c r="J241" s="1081">
        <v>25</v>
      </c>
      <c r="L241" s="854">
        <f t="shared" si="6"/>
        <v>1250</v>
      </c>
      <c r="M241" s="854">
        <f t="shared" si="7"/>
        <v>50</v>
      </c>
      <c r="N241" s="854">
        <f>SUM(L232:L241)</f>
        <v>2381.603300081561</v>
      </c>
    </row>
    <row r="242" spans="1:14" ht="16.5" customHeight="1">
      <c r="A242" s="1089" t="s">
        <v>3757</v>
      </c>
      <c r="B242" s="808" t="b">
        <v>1</v>
      </c>
      <c r="C242" s="1073" t="s">
        <v>3758</v>
      </c>
      <c r="D242" s="1074" t="s">
        <v>228</v>
      </c>
      <c r="E242" s="1083">
        <v>1</v>
      </c>
      <c r="F242" s="1083">
        <v>1.5</v>
      </c>
      <c r="G242" s="1083">
        <v>151</v>
      </c>
      <c r="H242" s="1083">
        <v>100</v>
      </c>
      <c r="I242" s="1083">
        <v>160006007</v>
      </c>
      <c r="J242" s="1083">
        <v>3</v>
      </c>
      <c r="L242" s="854">
        <f t="shared" si="6"/>
        <v>3</v>
      </c>
      <c r="M242" s="854">
        <f t="shared" si="7"/>
        <v>1</v>
      </c>
    </row>
    <row r="243" spans="1:14" ht="16.5" customHeight="1">
      <c r="A243" s="1089" t="s">
        <v>3757</v>
      </c>
      <c r="B243" s="808" t="b">
        <v>1</v>
      </c>
      <c r="C243" s="1073" t="s">
        <v>3758</v>
      </c>
      <c r="D243" s="1074" t="s">
        <v>228</v>
      </c>
      <c r="E243" s="1083">
        <v>2</v>
      </c>
      <c r="F243" s="1083">
        <v>1.5</v>
      </c>
      <c r="G243" s="1083">
        <v>152</v>
      </c>
      <c r="H243" s="1083">
        <v>100</v>
      </c>
      <c r="I243" s="1083">
        <v>160006007</v>
      </c>
      <c r="J243" s="1083">
        <v>3</v>
      </c>
      <c r="L243" s="854">
        <f t="shared" si="6"/>
        <v>3</v>
      </c>
      <c r="M243" s="854">
        <f t="shared" si="7"/>
        <v>1</v>
      </c>
    </row>
    <row r="244" spans="1:14" ht="16.5" customHeight="1">
      <c r="A244" s="1089" t="s">
        <v>3757</v>
      </c>
      <c r="B244" s="808" t="b">
        <v>1</v>
      </c>
      <c r="C244" s="1073" t="s">
        <v>3758</v>
      </c>
      <c r="D244" s="1074" t="s">
        <v>228</v>
      </c>
      <c r="E244" s="1083">
        <v>3</v>
      </c>
      <c r="F244" s="1083">
        <v>1.5</v>
      </c>
      <c r="G244" s="1083">
        <v>153</v>
      </c>
      <c r="H244" s="1083">
        <v>100</v>
      </c>
      <c r="I244" s="1083">
        <v>160006007</v>
      </c>
      <c r="J244" s="1083">
        <v>3</v>
      </c>
      <c r="L244" s="854">
        <f t="shared" si="6"/>
        <v>3</v>
      </c>
      <c r="M244" s="854">
        <f t="shared" si="7"/>
        <v>1</v>
      </c>
    </row>
    <row r="245" spans="1:14" ht="16.5" customHeight="1">
      <c r="A245" s="1089" t="s">
        <v>3757</v>
      </c>
      <c r="B245" s="808" t="b">
        <v>1</v>
      </c>
      <c r="C245" s="1073" t="s">
        <v>3758</v>
      </c>
      <c r="D245" s="1074" t="s">
        <v>228</v>
      </c>
      <c r="E245" s="1083">
        <v>4</v>
      </c>
      <c r="F245" s="1083">
        <v>1.5</v>
      </c>
      <c r="G245" s="1083">
        <v>154</v>
      </c>
      <c r="H245" s="1076">
        <v>95</v>
      </c>
      <c r="I245" s="1083">
        <v>160006007</v>
      </c>
      <c r="J245" s="1083">
        <v>3</v>
      </c>
      <c r="L245" s="854">
        <f t="shared" si="6"/>
        <v>3.1578947368421053</v>
      </c>
      <c r="M245" s="854">
        <f t="shared" si="7"/>
        <v>1.0526315789473684</v>
      </c>
    </row>
    <row r="246" spans="1:14" ht="16.5" customHeight="1">
      <c r="A246" s="1089" t="s">
        <v>3757</v>
      </c>
      <c r="B246" s="808" t="b">
        <v>1</v>
      </c>
      <c r="C246" s="1073" t="s">
        <v>3758</v>
      </c>
      <c r="D246" s="1074" t="s">
        <v>228</v>
      </c>
      <c r="E246" s="1083">
        <v>5</v>
      </c>
      <c r="F246" s="1083">
        <v>1.5</v>
      </c>
      <c r="G246" s="1083">
        <v>155</v>
      </c>
      <c r="H246" s="1076">
        <v>85</v>
      </c>
      <c r="I246" s="1083">
        <v>160006007</v>
      </c>
      <c r="J246" s="1083">
        <v>3</v>
      </c>
      <c r="L246" s="854">
        <f t="shared" si="6"/>
        <v>3.5294117647058822</v>
      </c>
      <c r="M246" s="854">
        <f t="shared" si="7"/>
        <v>1.1764705882352942</v>
      </c>
    </row>
    <row r="247" spans="1:14" ht="16.5" customHeight="1">
      <c r="A247" s="1089" t="s">
        <v>3757</v>
      </c>
      <c r="B247" s="808" t="b">
        <v>1</v>
      </c>
      <c r="C247" s="1073" t="s">
        <v>3758</v>
      </c>
      <c r="D247" s="1074" t="s">
        <v>228</v>
      </c>
      <c r="E247" s="1083">
        <v>6</v>
      </c>
      <c r="F247" s="1083">
        <v>1.5</v>
      </c>
      <c r="G247" s="1083">
        <v>156</v>
      </c>
      <c r="H247" s="1076">
        <v>75</v>
      </c>
      <c r="I247" s="1076">
        <v>160006007</v>
      </c>
      <c r="J247" s="1076">
        <v>3</v>
      </c>
      <c r="L247" s="854">
        <f t="shared" si="6"/>
        <v>4</v>
      </c>
      <c r="M247" s="854">
        <f t="shared" si="7"/>
        <v>1.3333333333333333</v>
      </c>
    </row>
    <row r="248" spans="1:14" ht="16.5" customHeight="1">
      <c r="A248" s="1089" t="s">
        <v>3757</v>
      </c>
      <c r="B248" s="808" t="b">
        <v>1</v>
      </c>
      <c r="C248" s="1073" t="s">
        <v>3758</v>
      </c>
      <c r="D248" s="1074" t="s">
        <v>228</v>
      </c>
      <c r="E248" s="1083">
        <v>7</v>
      </c>
      <c r="F248" s="1083">
        <v>1.5</v>
      </c>
      <c r="G248" s="1083">
        <v>157</v>
      </c>
      <c r="H248" s="1076">
        <v>60</v>
      </c>
      <c r="I248" s="1076">
        <v>160006007</v>
      </c>
      <c r="J248" s="1076">
        <v>3</v>
      </c>
      <c r="L248" s="854">
        <f t="shared" si="6"/>
        <v>5</v>
      </c>
      <c r="M248" s="854">
        <f t="shared" si="7"/>
        <v>1.6666666666666667</v>
      </c>
    </row>
    <row r="249" spans="1:14" ht="16.5" customHeight="1">
      <c r="A249" s="1089" t="s">
        <v>3757</v>
      </c>
      <c r="B249" s="808" t="b">
        <v>1</v>
      </c>
      <c r="C249" s="1073" t="s">
        <v>3758</v>
      </c>
      <c r="D249" s="1074" t="s">
        <v>228</v>
      </c>
      <c r="E249" s="1083">
        <v>8</v>
      </c>
      <c r="F249" s="1083">
        <v>1.5</v>
      </c>
      <c r="G249" s="1083">
        <v>158</v>
      </c>
      <c r="H249" s="1076">
        <v>45</v>
      </c>
      <c r="I249" s="1076">
        <v>160006007</v>
      </c>
      <c r="J249" s="1076">
        <v>3</v>
      </c>
      <c r="L249" s="854">
        <f t="shared" si="6"/>
        <v>6.666666666666667</v>
      </c>
      <c r="M249" s="854">
        <f t="shared" si="7"/>
        <v>2.2222222222222223</v>
      </c>
    </row>
    <row r="250" spans="1:14" ht="16.5" customHeight="1">
      <c r="A250" s="1089" t="s">
        <v>3757</v>
      </c>
      <c r="B250" s="808" t="b">
        <v>1</v>
      </c>
      <c r="C250" s="1073" t="s">
        <v>3758</v>
      </c>
      <c r="D250" s="1074" t="s">
        <v>228</v>
      </c>
      <c r="E250" s="1083">
        <v>9</v>
      </c>
      <c r="F250" s="1083">
        <v>1.5</v>
      </c>
      <c r="G250" s="1083">
        <v>159</v>
      </c>
      <c r="H250" s="1076">
        <v>30</v>
      </c>
      <c r="I250" s="1076">
        <v>160006007</v>
      </c>
      <c r="J250" s="1076">
        <v>3</v>
      </c>
      <c r="L250" s="854">
        <f t="shared" si="6"/>
        <v>10</v>
      </c>
      <c r="M250" s="854">
        <f t="shared" si="7"/>
        <v>3.3333333333333335</v>
      </c>
    </row>
    <row r="251" spans="1:14" ht="16.5" customHeight="1">
      <c r="A251" s="1089" t="s">
        <v>3757</v>
      </c>
      <c r="B251" s="808" t="b">
        <v>1</v>
      </c>
      <c r="C251" s="1073" t="s">
        <v>3758</v>
      </c>
      <c r="D251" s="1074" t="s">
        <v>228</v>
      </c>
      <c r="E251" s="1083">
        <v>10</v>
      </c>
      <c r="F251" s="1083">
        <v>1.5</v>
      </c>
      <c r="G251" s="1083">
        <v>160</v>
      </c>
      <c r="H251" s="1076">
        <v>15</v>
      </c>
      <c r="I251" s="1076">
        <v>160006007</v>
      </c>
      <c r="J251" s="1076">
        <v>3</v>
      </c>
      <c r="L251" s="854">
        <f t="shared" si="6"/>
        <v>20</v>
      </c>
      <c r="M251" s="854">
        <f t="shared" si="7"/>
        <v>6.666666666666667</v>
      </c>
      <c r="N251" s="854">
        <f>SUM(L242:L251)</f>
        <v>61.353973168214651</v>
      </c>
    </row>
    <row r="252" spans="1:14" ht="16.5" customHeight="1">
      <c r="A252" s="1089" t="s">
        <v>3759</v>
      </c>
      <c r="B252" s="808" t="b">
        <v>1</v>
      </c>
      <c r="C252" s="1077" t="s">
        <v>3758</v>
      </c>
      <c r="D252" s="1078" t="s">
        <v>3748</v>
      </c>
      <c r="E252" s="1084">
        <v>1</v>
      </c>
      <c r="F252" s="1084">
        <v>1.5</v>
      </c>
      <c r="G252" s="1084">
        <v>152</v>
      </c>
      <c r="H252" s="1084">
        <v>100</v>
      </c>
      <c r="I252" s="1084">
        <v>160006007</v>
      </c>
      <c r="J252" s="1084">
        <v>5</v>
      </c>
      <c r="L252" s="854">
        <f t="shared" si="6"/>
        <v>5</v>
      </c>
      <c r="M252" s="854">
        <f t="shared" si="7"/>
        <v>1</v>
      </c>
    </row>
    <row r="253" spans="1:14" ht="16.5" customHeight="1">
      <c r="A253" s="1089" t="s">
        <v>3759</v>
      </c>
      <c r="B253" s="808" t="b">
        <v>1</v>
      </c>
      <c r="C253" s="1077" t="s">
        <v>3758</v>
      </c>
      <c r="D253" s="1078" t="s">
        <v>3748</v>
      </c>
      <c r="E253" s="1084">
        <v>2</v>
      </c>
      <c r="F253" s="1084">
        <v>1.5</v>
      </c>
      <c r="G253" s="1084">
        <v>154</v>
      </c>
      <c r="H253" s="1084">
        <v>100</v>
      </c>
      <c r="I253" s="1084">
        <v>160006007</v>
      </c>
      <c r="J253" s="1084">
        <v>5</v>
      </c>
      <c r="L253" s="854">
        <f t="shared" si="6"/>
        <v>5</v>
      </c>
      <c r="M253" s="854">
        <f t="shared" si="7"/>
        <v>1</v>
      </c>
    </row>
    <row r="254" spans="1:14" ht="16.5" customHeight="1">
      <c r="A254" s="1089" t="s">
        <v>3759</v>
      </c>
      <c r="B254" s="808" t="b">
        <v>1</v>
      </c>
      <c r="C254" s="1077" t="s">
        <v>3758</v>
      </c>
      <c r="D254" s="1078" t="s">
        <v>3748</v>
      </c>
      <c r="E254" s="1084">
        <v>3</v>
      </c>
      <c r="F254" s="1084">
        <v>1.5</v>
      </c>
      <c r="G254" s="1084">
        <v>156</v>
      </c>
      <c r="H254" s="1084">
        <v>100</v>
      </c>
      <c r="I254" s="1084">
        <v>160006007</v>
      </c>
      <c r="J254" s="1084">
        <v>5</v>
      </c>
      <c r="L254" s="854">
        <f t="shared" si="6"/>
        <v>5</v>
      </c>
      <c r="M254" s="854">
        <f t="shared" si="7"/>
        <v>1</v>
      </c>
    </row>
    <row r="255" spans="1:14" ht="16.5" customHeight="1">
      <c r="A255" s="1089" t="s">
        <v>3759</v>
      </c>
      <c r="B255" s="808" t="b">
        <v>1</v>
      </c>
      <c r="C255" s="1077" t="s">
        <v>3758</v>
      </c>
      <c r="D255" s="1078" t="s">
        <v>3748</v>
      </c>
      <c r="E255" s="1084">
        <v>4</v>
      </c>
      <c r="F255" s="1084">
        <v>1.5</v>
      </c>
      <c r="G255" s="1084">
        <v>158</v>
      </c>
      <c r="H255" s="1084">
        <v>95</v>
      </c>
      <c r="I255" s="1084">
        <v>160006007</v>
      </c>
      <c r="J255" s="1084">
        <v>5</v>
      </c>
      <c r="L255" s="854">
        <f t="shared" si="6"/>
        <v>5.2631578947368416</v>
      </c>
      <c r="M255" s="854">
        <f t="shared" si="7"/>
        <v>1.0526315789473684</v>
      </c>
    </row>
    <row r="256" spans="1:14" ht="16.5" customHeight="1">
      <c r="A256" s="1089" t="s">
        <v>3759</v>
      </c>
      <c r="B256" s="808" t="b">
        <v>1</v>
      </c>
      <c r="C256" s="1077" t="s">
        <v>3758</v>
      </c>
      <c r="D256" s="1078" t="s">
        <v>3748</v>
      </c>
      <c r="E256" s="1084">
        <v>5</v>
      </c>
      <c r="F256" s="1084">
        <v>1.5</v>
      </c>
      <c r="G256" s="1084">
        <v>160</v>
      </c>
      <c r="H256" s="1084">
        <v>85</v>
      </c>
      <c r="I256" s="1084">
        <v>160006007</v>
      </c>
      <c r="J256" s="1084">
        <v>5</v>
      </c>
      <c r="L256" s="854">
        <f t="shared" si="6"/>
        <v>5.882352941176471</v>
      </c>
      <c r="M256" s="854">
        <f t="shared" si="7"/>
        <v>1.1764705882352942</v>
      </c>
    </row>
    <row r="257" spans="1:14" ht="16.5" customHeight="1">
      <c r="A257" s="1089" t="s">
        <v>3759</v>
      </c>
      <c r="B257" s="808" t="b">
        <v>1</v>
      </c>
      <c r="C257" s="1077" t="s">
        <v>3758</v>
      </c>
      <c r="D257" s="1078" t="s">
        <v>3748</v>
      </c>
      <c r="E257" s="1084">
        <v>6</v>
      </c>
      <c r="F257" s="1084">
        <v>1.5</v>
      </c>
      <c r="G257" s="1084">
        <v>162</v>
      </c>
      <c r="H257" s="1080">
        <v>75</v>
      </c>
      <c r="I257" s="1080">
        <v>160006007</v>
      </c>
      <c r="J257" s="1080">
        <v>5</v>
      </c>
      <c r="L257" s="854">
        <f t="shared" si="6"/>
        <v>6.6666666666666661</v>
      </c>
      <c r="M257" s="854">
        <f t="shared" si="7"/>
        <v>1.3333333333333333</v>
      </c>
    </row>
    <row r="258" spans="1:14" ht="16.5" customHeight="1">
      <c r="A258" s="1089" t="s">
        <v>3759</v>
      </c>
      <c r="B258" s="808" t="b">
        <v>1</v>
      </c>
      <c r="C258" s="1077" t="s">
        <v>3758</v>
      </c>
      <c r="D258" s="1078" t="s">
        <v>3748</v>
      </c>
      <c r="E258" s="1084">
        <v>7</v>
      </c>
      <c r="F258" s="1084">
        <v>1.5</v>
      </c>
      <c r="G258" s="1084">
        <v>164</v>
      </c>
      <c r="H258" s="1080">
        <v>60</v>
      </c>
      <c r="I258" s="1080">
        <v>160006007</v>
      </c>
      <c r="J258" s="1080">
        <v>5</v>
      </c>
      <c r="L258" s="854">
        <f t="shared" ref="L258:L321" si="8">J258*M258</f>
        <v>8.3333333333333339</v>
      </c>
      <c r="M258" s="854">
        <f t="shared" ref="M258:M321" si="9">100/H258</f>
        <v>1.6666666666666667</v>
      </c>
    </row>
    <row r="259" spans="1:14" ht="16.5" customHeight="1">
      <c r="A259" s="1089" t="s">
        <v>3759</v>
      </c>
      <c r="B259" s="808" t="b">
        <v>1</v>
      </c>
      <c r="C259" s="1077" t="s">
        <v>3758</v>
      </c>
      <c r="D259" s="1078" t="s">
        <v>3748</v>
      </c>
      <c r="E259" s="1084">
        <v>8</v>
      </c>
      <c r="F259" s="1084">
        <v>1.5</v>
      </c>
      <c r="G259" s="1084">
        <v>166</v>
      </c>
      <c r="H259" s="1080">
        <v>45</v>
      </c>
      <c r="I259" s="1080">
        <v>160006007</v>
      </c>
      <c r="J259" s="1080">
        <v>5</v>
      </c>
      <c r="L259" s="854">
        <f t="shared" si="8"/>
        <v>11.111111111111111</v>
      </c>
      <c r="M259" s="854">
        <f t="shared" si="9"/>
        <v>2.2222222222222223</v>
      </c>
    </row>
    <row r="260" spans="1:14" ht="16.5" customHeight="1">
      <c r="A260" s="1089" t="s">
        <v>3759</v>
      </c>
      <c r="B260" s="808" t="b">
        <v>1</v>
      </c>
      <c r="C260" s="1077" t="s">
        <v>3758</v>
      </c>
      <c r="D260" s="1078" t="s">
        <v>3748</v>
      </c>
      <c r="E260" s="1084">
        <v>9</v>
      </c>
      <c r="F260" s="1084">
        <v>1.5</v>
      </c>
      <c r="G260" s="1084">
        <v>168</v>
      </c>
      <c r="H260" s="1080">
        <v>30</v>
      </c>
      <c r="I260" s="1080">
        <v>160006007</v>
      </c>
      <c r="J260" s="1080">
        <v>5</v>
      </c>
      <c r="L260" s="854">
        <f t="shared" si="8"/>
        <v>16.666666666666668</v>
      </c>
      <c r="M260" s="854">
        <f t="shared" si="9"/>
        <v>3.3333333333333335</v>
      </c>
    </row>
    <row r="261" spans="1:14" ht="16.5" customHeight="1">
      <c r="A261" s="1089" t="s">
        <v>3759</v>
      </c>
      <c r="B261" s="808" t="b">
        <v>1</v>
      </c>
      <c r="C261" s="1077" t="s">
        <v>3758</v>
      </c>
      <c r="D261" s="1078" t="s">
        <v>3748</v>
      </c>
      <c r="E261" s="1084">
        <v>10</v>
      </c>
      <c r="F261" s="1084">
        <v>1.5</v>
      </c>
      <c r="G261" s="1084">
        <v>170</v>
      </c>
      <c r="H261" s="1080">
        <v>15</v>
      </c>
      <c r="I261" s="1080">
        <v>160006007</v>
      </c>
      <c r="J261" s="1080">
        <v>5</v>
      </c>
      <c r="L261" s="854">
        <f t="shared" si="8"/>
        <v>33.333333333333336</v>
      </c>
      <c r="M261" s="854">
        <f t="shared" si="9"/>
        <v>6.666666666666667</v>
      </c>
      <c r="N261" s="854">
        <f>SUM(L252:L261)</f>
        <v>102.25662194702443</v>
      </c>
    </row>
    <row r="262" spans="1:14" ht="16.5" customHeight="1">
      <c r="A262" s="1089" t="s">
        <v>3760</v>
      </c>
      <c r="B262" s="808" t="b">
        <v>1</v>
      </c>
      <c r="C262" s="1073" t="s">
        <v>3758</v>
      </c>
      <c r="D262" s="1074" t="s">
        <v>3750</v>
      </c>
      <c r="E262" s="1083">
        <v>1</v>
      </c>
      <c r="F262" s="1083">
        <v>1.5</v>
      </c>
      <c r="G262" s="1083">
        <v>153</v>
      </c>
      <c r="H262" s="1083">
        <v>100</v>
      </c>
      <c r="I262" s="1083">
        <v>160006007</v>
      </c>
      <c r="J262" s="1083">
        <v>10</v>
      </c>
      <c r="L262" s="854">
        <f t="shared" si="8"/>
        <v>10</v>
      </c>
      <c r="M262" s="854">
        <f t="shared" si="9"/>
        <v>1</v>
      </c>
    </row>
    <row r="263" spans="1:14" ht="16.5" customHeight="1">
      <c r="A263" s="1089" t="s">
        <v>3760</v>
      </c>
      <c r="B263" s="808" t="b">
        <v>1</v>
      </c>
      <c r="C263" s="1073" t="s">
        <v>3758</v>
      </c>
      <c r="D263" s="1074" t="s">
        <v>3750</v>
      </c>
      <c r="E263" s="1083">
        <v>2</v>
      </c>
      <c r="F263" s="1083">
        <v>1.5</v>
      </c>
      <c r="G263" s="1083">
        <v>156</v>
      </c>
      <c r="H263" s="1083">
        <v>100</v>
      </c>
      <c r="I263" s="1083">
        <v>160006007</v>
      </c>
      <c r="J263" s="1083">
        <v>10</v>
      </c>
      <c r="L263" s="854">
        <f t="shared" si="8"/>
        <v>10</v>
      </c>
      <c r="M263" s="854">
        <f t="shared" si="9"/>
        <v>1</v>
      </c>
    </row>
    <row r="264" spans="1:14" ht="16.5" customHeight="1">
      <c r="A264" s="1089" t="s">
        <v>3760</v>
      </c>
      <c r="B264" s="808" t="b">
        <v>1</v>
      </c>
      <c r="C264" s="1073" t="s">
        <v>3758</v>
      </c>
      <c r="D264" s="1074" t="s">
        <v>3750</v>
      </c>
      <c r="E264" s="1083">
        <v>3</v>
      </c>
      <c r="F264" s="1083">
        <v>1.5</v>
      </c>
      <c r="G264" s="1083">
        <v>159</v>
      </c>
      <c r="H264" s="1083">
        <v>100</v>
      </c>
      <c r="I264" s="1083">
        <v>160006007</v>
      </c>
      <c r="J264" s="1083">
        <v>10</v>
      </c>
      <c r="L264" s="854">
        <f t="shared" si="8"/>
        <v>10</v>
      </c>
      <c r="M264" s="854">
        <f t="shared" si="9"/>
        <v>1</v>
      </c>
    </row>
    <row r="265" spans="1:14" ht="16.5" customHeight="1">
      <c r="A265" s="1089" t="s">
        <v>3760</v>
      </c>
      <c r="B265" s="808" t="b">
        <v>1</v>
      </c>
      <c r="C265" s="1073" t="s">
        <v>3758</v>
      </c>
      <c r="D265" s="1074" t="s">
        <v>3750</v>
      </c>
      <c r="E265" s="1083">
        <v>4</v>
      </c>
      <c r="F265" s="1083">
        <v>1.5</v>
      </c>
      <c r="G265" s="1083">
        <v>162</v>
      </c>
      <c r="H265" s="1083">
        <v>95</v>
      </c>
      <c r="I265" s="1083">
        <v>160006007</v>
      </c>
      <c r="J265" s="1083">
        <v>10</v>
      </c>
      <c r="L265" s="854">
        <f t="shared" si="8"/>
        <v>10.526315789473683</v>
      </c>
      <c r="M265" s="854">
        <f t="shared" si="9"/>
        <v>1.0526315789473684</v>
      </c>
    </row>
    <row r="266" spans="1:14" ht="16.5" customHeight="1">
      <c r="A266" s="1089" t="s">
        <v>3760</v>
      </c>
      <c r="B266" s="808" t="b">
        <v>1</v>
      </c>
      <c r="C266" s="1073" t="s">
        <v>3758</v>
      </c>
      <c r="D266" s="1074" t="s">
        <v>3750</v>
      </c>
      <c r="E266" s="1083">
        <v>5</v>
      </c>
      <c r="F266" s="1083">
        <v>1.5</v>
      </c>
      <c r="G266" s="1083">
        <v>165</v>
      </c>
      <c r="H266" s="1083">
        <v>85</v>
      </c>
      <c r="I266" s="1083">
        <v>160006007</v>
      </c>
      <c r="J266" s="1083">
        <v>10</v>
      </c>
      <c r="L266" s="854">
        <f t="shared" si="8"/>
        <v>11.764705882352942</v>
      </c>
      <c r="M266" s="854">
        <f t="shared" si="9"/>
        <v>1.1764705882352942</v>
      </c>
    </row>
    <row r="267" spans="1:14" ht="16.5" customHeight="1">
      <c r="A267" s="1089" t="s">
        <v>3760</v>
      </c>
      <c r="B267" s="808" t="b">
        <v>1</v>
      </c>
      <c r="C267" s="1073" t="s">
        <v>3758</v>
      </c>
      <c r="D267" s="1074" t="s">
        <v>3750</v>
      </c>
      <c r="E267" s="1083">
        <v>6</v>
      </c>
      <c r="F267" s="1083">
        <v>1.5</v>
      </c>
      <c r="G267" s="1083">
        <v>168</v>
      </c>
      <c r="H267" s="1076">
        <v>75</v>
      </c>
      <c r="I267" s="1076">
        <v>160006007</v>
      </c>
      <c r="J267" s="1076">
        <v>10</v>
      </c>
      <c r="L267" s="854">
        <f t="shared" si="8"/>
        <v>13.333333333333332</v>
      </c>
      <c r="M267" s="854">
        <f t="shared" si="9"/>
        <v>1.3333333333333333</v>
      </c>
    </row>
    <row r="268" spans="1:14" ht="16.5" customHeight="1">
      <c r="A268" s="1089" t="s">
        <v>3760</v>
      </c>
      <c r="B268" s="808" t="b">
        <v>1</v>
      </c>
      <c r="C268" s="1073" t="s">
        <v>3758</v>
      </c>
      <c r="D268" s="1074" t="s">
        <v>3750</v>
      </c>
      <c r="E268" s="1083">
        <v>7</v>
      </c>
      <c r="F268" s="1083">
        <v>1.5</v>
      </c>
      <c r="G268" s="1083">
        <v>171</v>
      </c>
      <c r="H268" s="1076">
        <v>60</v>
      </c>
      <c r="I268" s="1076">
        <v>160006007</v>
      </c>
      <c r="J268" s="1076">
        <v>10</v>
      </c>
      <c r="L268" s="854">
        <f t="shared" si="8"/>
        <v>16.666666666666668</v>
      </c>
      <c r="M268" s="854">
        <f t="shared" si="9"/>
        <v>1.6666666666666667</v>
      </c>
    </row>
    <row r="269" spans="1:14" ht="16.5" customHeight="1">
      <c r="A269" s="1089" t="s">
        <v>3760</v>
      </c>
      <c r="B269" s="808" t="b">
        <v>1</v>
      </c>
      <c r="C269" s="1073" t="s">
        <v>3758</v>
      </c>
      <c r="D269" s="1074" t="s">
        <v>3750</v>
      </c>
      <c r="E269" s="1083">
        <v>8</v>
      </c>
      <c r="F269" s="1083">
        <v>1.5</v>
      </c>
      <c r="G269" s="1083">
        <v>174</v>
      </c>
      <c r="H269" s="1076">
        <v>45</v>
      </c>
      <c r="I269" s="1076">
        <v>160006007</v>
      </c>
      <c r="J269" s="1076">
        <v>10</v>
      </c>
      <c r="L269" s="854">
        <f t="shared" si="8"/>
        <v>22.222222222222221</v>
      </c>
      <c r="M269" s="854">
        <f t="shared" si="9"/>
        <v>2.2222222222222223</v>
      </c>
    </row>
    <row r="270" spans="1:14" ht="16.5" customHeight="1">
      <c r="A270" s="1089" t="s">
        <v>3760</v>
      </c>
      <c r="B270" s="808" t="b">
        <v>1</v>
      </c>
      <c r="C270" s="1073" t="s">
        <v>3758</v>
      </c>
      <c r="D270" s="1074" t="s">
        <v>3750</v>
      </c>
      <c r="E270" s="1083">
        <v>9</v>
      </c>
      <c r="F270" s="1083">
        <v>1.5</v>
      </c>
      <c r="G270" s="1083">
        <v>177</v>
      </c>
      <c r="H270" s="1076">
        <v>30</v>
      </c>
      <c r="I270" s="1076">
        <v>160006007</v>
      </c>
      <c r="J270" s="1076">
        <v>10</v>
      </c>
      <c r="L270" s="854">
        <f t="shared" si="8"/>
        <v>33.333333333333336</v>
      </c>
      <c r="M270" s="854">
        <f t="shared" si="9"/>
        <v>3.3333333333333335</v>
      </c>
    </row>
    <row r="271" spans="1:14" ht="16.5" customHeight="1">
      <c r="A271" s="1089" t="s">
        <v>3760</v>
      </c>
      <c r="B271" s="808" t="b">
        <v>1</v>
      </c>
      <c r="C271" s="1073" t="s">
        <v>3758</v>
      </c>
      <c r="D271" s="1074" t="s">
        <v>3750</v>
      </c>
      <c r="E271" s="1083">
        <v>10</v>
      </c>
      <c r="F271" s="1083">
        <v>1.5</v>
      </c>
      <c r="G271" s="1083">
        <v>180</v>
      </c>
      <c r="H271" s="1076">
        <v>15</v>
      </c>
      <c r="I271" s="1076">
        <v>160006007</v>
      </c>
      <c r="J271" s="1076">
        <v>10</v>
      </c>
      <c r="L271" s="854">
        <f t="shared" si="8"/>
        <v>66.666666666666671</v>
      </c>
      <c r="M271" s="854">
        <f t="shared" si="9"/>
        <v>6.666666666666667</v>
      </c>
      <c r="N271" s="854">
        <f>SUM(L262:L271)</f>
        <v>204.51324389404886</v>
      </c>
    </row>
    <row r="272" spans="1:14" ht="16.5" customHeight="1">
      <c r="A272" s="1089" t="s">
        <v>3761</v>
      </c>
      <c r="B272" s="808" t="b">
        <v>1</v>
      </c>
      <c r="C272" s="1077" t="s">
        <v>3758</v>
      </c>
      <c r="D272" s="1078" t="s">
        <v>3752</v>
      </c>
      <c r="E272" s="1084">
        <v>1</v>
      </c>
      <c r="F272" s="1084">
        <v>1.5</v>
      </c>
      <c r="G272" s="1084">
        <v>154</v>
      </c>
      <c r="H272" s="1084">
        <v>100</v>
      </c>
      <c r="I272" s="1084">
        <v>160006007</v>
      </c>
      <c r="J272" s="1084">
        <v>15</v>
      </c>
      <c r="L272" s="854">
        <f t="shared" si="8"/>
        <v>15</v>
      </c>
      <c r="M272" s="854">
        <f t="shared" si="9"/>
        <v>1</v>
      </c>
    </row>
    <row r="273" spans="1:14" ht="16.5" customHeight="1">
      <c r="A273" s="1089" t="s">
        <v>3761</v>
      </c>
      <c r="B273" s="808" t="b">
        <v>1</v>
      </c>
      <c r="C273" s="1077" t="s">
        <v>3758</v>
      </c>
      <c r="D273" s="1078" t="s">
        <v>3752</v>
      </c>
      <c r="E273" s="1084">
        <v>2</v>
      </c>
      <c r="F273" s="1084">
        <v>1.5</v>
      </c>
      <c r="G273" s="1084">
        <v>158</v>
      </c>
      <c r="H273" s="1084">
        <v>100</v>
      </c>
      <c r="I273" s="1084">
        <v>160006007</v>
      </c>
      <c r="J273" s="1084">
        <v>15</v>
      </c>
      <c r="L273" s="854">
        <f t="shared" si="8"/>
        <v>15</v>
      </c>
      <c r="M273" s="854">
        <f t="shared" si="9"/>
        <v>1</v>
      </c>
    </row>
    <row r="274" spans="1:14" ht="16.5" customHeight="1">
      <c r="A274" s="1089" t="s">
        <v>3761</v>
      </c>
      <c r="B274" s="808" t="b">
        <v>1</v>
      </c>
      <c r="C274" s="1077" t="s">
        <v>3758</v>
      </c>
      <c r="D274" s="1078" t="s">
        <v>3752</v>
      </c>
      <c r="E274" s="1084">
        <v>3</v>
      </c>
      <c r="F274" s="1084">
        <v>1.5</v>
      </c>
      <c r="G274" s="1084">
        <v>162</v>
      </c>
      <c r="H274" s="1084">
        <v>100</v>
      </c>
      <c r="I274" s="1084">
        <v>160006007</v>
      </c>
      <c r="J274" s="1084">
        <v>15</v>
      </c>
      <c r="L274" s="854">
        <f t="shared" si="8"/>
        <v>15</v>
      </c>
      <c r="M274" s="854">
        <f t="shared" si="9"/>
        <v>1</v>
      </c>
    </row>
    <row r="275" spans="1:14" ht="16.5" customHeight="1">
      <c r="A275" s="1089" t="s">
        <v>3761</v>
      </c>
      <c r="B275" s="808" t="b">
        <v>1</v>
      </c>
      <c r="C275" s="1077" t="s">
        <v>3758</v>
      </c>
      <c r="D275" s="1078" t="s">
        <v>3752</v>
      </c>
      <c r="E275" s="1084">
        <v>4</v>
      </c>
      <c r="F275" s="1084">
        <v>1.5</v>
      </c>
      <c r="G275" s="1084">
        <v>166</v>
      </c>
      <c r="H275" s="1080">
        <v>70</v>
      </c>
      <c r="I275" s="1084">
        <v>160006007</v>
      </c>
      <c r="J275" s="1084">
        <v>15</v>
      </c>
      <c r="L275" s="854">
        <f t="shared" si="8"/>
        <v>21.428571428571431</v>
      </c>
      <c r="M275" s="854">
        <f t="shared" si="9"/>
        <v>1.4285714285714286</v>
      </c>
    </row>
    <row r="276" spans="1:14" ht="16.5" customHeight="1">
      <c r="A276" s="1089" t="s">
        <v>3761</v>
      </c>
      <c r="B276" s="808" t="b">
        <v>1</v>
      </c>
      <c r="C276" s="1077" t="s">
        <v>3758</v>
      </c>
      <c r="D276" s="1078" t="s">
        <v>3752</v>
      </c>
      <c r="E276" s="1084">
        <v>5</v>
      </c>
      <c r="F276" s="1084">
        <v>1.5</v>
      </c>
      <c r="G276" s="1084">
        <v>170</v>
      </c>
      <c r="H276" s="1080">
        <v>50</v>
      </c>
      <c r="I276" s="1084">
        <v>160006007</v>
      </c>
      <c r="J276" s="1084">
        <v>15</v>
      </c>
      <c r="L276" s="854">
        <f t="shared" si="8"/>
        <v>30</v>
      </c>
      <c r="M276" s="854">
        <f t="shared" si="9"/>
        <v>2</v>
      </c>
    </row>
    <row r="277" spans="1:14" ht="16.5" customHeight="1">
      <c r="A277" s="1089" t="s">
        <v>3761</v>
      </c>
      <c r="B277" s="808" t="b">
        <v>1</v>
      </c>
      <c r="C277" s="1077" t="s">
        <v>3758</v>
      </c>
      <c r="D277" s="1078" t="s">
        <v>3752</v>
      </c>
      <c r="E277" s="1084">
        <v>6</v>
      </c>
      <c r="F277" s="1084">
        <v>1.5</v>
      </c>
      <c r="G277" s="1084">
        <v>174</v>
      </c>
      <c r="H277" s="1081">
        <v>25</v>
      </c>
      <c r="I277" s="1081">
        <v>160006007</v>
      </c>
      <c r="J277" s="1081">
        <v>15</v>
      </c>
      <c r="L277" s="854">
        <f t="shared" si="8"/>
        <v>60</v>
      </c>
      <c r="M277" s="854">
        <f t="shared" si="9"/>
        <v>4</v>
      </c>
    </row>
    <row r="278" spans="1:14" ht="16.5" customHeight="1">
      <c r="A278" s="1089" t="s">
        <v>3761</v>
      </c>
      <c r="B278" s="808" t="b">
        <v>1</v>
      </c>
      <c r="C278" s="1077" t="s">
        <v>3758</v>
      </c>
      <c r="D278" s="1078" t="s">
        <v>3752</v>
      </c>
      <c r="E278" s="1084">
        <v>7</v>
      </c>
      <c r="F278" s="1084">
        <v>1.5</v>
      </c>
      <c r="G278" s="1084">
        <v>178</v>
      </c>
      <c r="H278" s="1081">
        <v>13</v>
      </c>
      <c r="I278" s="1081">
        <v>160006007</v>
      </c>
      <c r="J278" s="1081">
        <v>15</v>
      </c>
      <c r="L278" s="854">
        <f t="shared" si="8"/>
        <v>115.38461538461539</v>
      </c>
      <c r="M278" s="854">
        <f t="shared" si="9"/>
        <v>7.6923076923076925</v>
      </c>
    </row>
    <row r="279" spans="1:14" ht="16.5" customHeight="1">
      <c r="A279" s="1089" t="s">
        <v>3761</v>
      </c>
      <c r="B279" s="808" t="b">
        <v>1</v>
      </c>
      <c r="C279" s="1077" t="s">
        <v>3758</v>
      </c>
      <c r="D279" s="1078" t="s">
        <v>3752</v>
      </c>
      <c r="E279" s="1084">
        <v>8</v>
      </c>
      <c r="F279" s="1084">
        <v>1.5</v>
      </c>
      <c r="G279" s="1084">
        <v>182</v>
      </c>
      <c r="H279" s="1081">
        <v>9</v>
      </c>
      <c r="I279" s="1081">
        <v>160006007</v>
      </c>
      <c r="J279" s="1081">
        <v>15</v>
      </c>
      <c r="L279" s="854">
        <f t="shared" si="8"/>
        <v>166.66666666666666</v>
      </c>
      <c r="M279" s="854">
        <f t="shared" si="9"/>
        <v>11.111111111111111</v>
      </c>
    </row>
    <row r="280" spans="1:14" ht="16.5" customHeight="1">
      <c r="A280" s="1089" t="s">
        <v>3761</v>
      </c>
      <c r="B280" s="808" t="b">
        <v>1</v>
      </c>
      <c r="C280" s="1077" t="s">
        <v>3758</v>
      </c>
      <c r="D280" s="1078" t="s">
        <v>3752</v>
      </c>
      <c r="E280" s="1084">
        <v>9</v>
      </c>
      <c r="F280" s="1084">
        <v>1.5</v>
      </c>
      <c r="G280" s="1084">
        <v>186</v>
      </c>
      <c r="H280" s="1081">
        <v>7</v>
      </c>
      <c r="I280" s="1081">
        <v>160006007</v>
      </c>
      <c r="J280" s="1081">
        <v>15</v>
      </c>
      <c r="L280" s="854">
        <f t="shared" si="8"/>
        <v>214.28571428571431</v>
      </c>
      <c r="M280" s="854">
        <f t="shared" si="9"/>
        <v>14.285714285714286</v>
      </c>
    </row>
    <row r="281" spans="1:14" ht="16.5" customHeight="1">
      <c r="A281" s="1089" t="s">
        <v>3761</v>
      </c>
      <c r="B281" s="808" t="b">
        <v>1</v>
      </c>
      <c r="C281" s="1077" t="s">
        <v>3758</v>
      </c>
      <c r="D281" s="1078" t="s">
        <v>3752</v>
      </c>
      <c r="E281" s="1084">
        <v>10</v>
      </c>
      <c r="F281" s="1084">
        <v>1.5</v>
      </c>
      <c r="G281" s="1084">
        <v>190</v>
      </c>
      <c r="H281" s="1081">
        <v>3</v>
      </c>
      <c r="I281" s="1081">
        <v>160006007</v>
      </c>
      <c r="J281" s="1081">
        <v>15</v>
      </c>
      <c r="L281" s="854">
        <f t="shared" si="8"/>
        <v>500.00000000000006</v>
      </c>
      <c r="M281" s="854">
        <f t="shared" si="9"/>
        <v>33.333333333333336</v>
      </c>
      <c r="N281" s="854">
        <f>SUM(L272:L281)</f>
        <v>1152.7655677655678</v>
      </c>
    </row>
    <row r="282" spans="1:14" ht="16.5" customHeight="1">
      <c r="A282" s="1090" t="s">
        <v>3757</v>
      </c>
      <c r="B282" s="808" t="b">
        <v>1</v>
      </c>
      <c r="C282" s="1073" t="s">
        <v>3762</v>
      </c>
      <c r="D282" s="1074" t="s">
        <v>228</v>
      </c>
      <c r="E282" s="1083">
        <v>1</v>
      </c>
      <c r="F282" s="1083">
        <v>1.5</v>
      </c>
      <c r="G282" s="1083">
        <v>151</v>
      </c>
      <c r="H282" s="1083">
        <v>100</v>
      </c>
      <c r="I282" s="1083">
        <v>160006008</v>
      </c>
      <c r="J282" s="1083">
        <v>3</v>
      </c>
      <c r="L282" s="854">
        <f t="shared" si="8"/>
        <v>3</v>
      </c>
      <c r="M282" s="854">
        <f t="shared" si="9"/>
        <v>1</v>
      </c>
    </row>
    <row r="283" spans="1:14" ht="16.5" customHeight="1">
      <c r="A283" s="1090" t="s">
        <v>3757</v>
      </c>
      <c r="B283" s="808" t="b">
        <v>1</v>
      </c>
      <c r="C283" s="1073" t="s">
        <v>3762</v>
      </c>
      <c r="D283" s="1074" t="s">
        <v>228</v>
      </c>
      <c r="E283" s="1083">
        <v>2</v>
      </c>
      <c r="F283" s="1083">
        <v>1.5</v>
      </c>
      <c r="G283" s="1083">
        <v>152</v>
      </c>
      <c r="H283" s="1083">
        <v>100</v>
      </c>
      <c r="I283" s="1083">
        <v>160006008</v>
      </c>
      <c r="J283" s="1083">
        <v>3</v>
      </c>
      <c r="L283" s="854">
        <f t="shared" si="8"/>
        <v>3</v>
      </c>
      <c r="M283" s="854">
        <f t="shared" si="9"/>
        <v>1</v>
      </c>
    </row>
    <row r="284" spans="1:14" ht="16.5" customHeight="1">
      <c r="A284" s="1090" t="s">
        <v>3757</v>
      </c>
      <c r="B284" s="808" t="b">
        <v>1</v>
      </c>
      <c r="C284" s="1073" t="s">
        <v>3762</v>
      </c>
      <c r="D284" s="1074" t="s">
        <v>228</v>
      </c>
      <c r="E284" s="1083">
        <v>3</v>
      </c>
      <c r="F284" s="1083">
        <v>1.5</v>
      </c>
      <c r="G284" s="1083">
        <v>153</v>
      </c>
      <c r="H284" s="1083">
        <v>100</v>
      </c>
      <c r="I284" s="1083">
        <v>160006008</v>
      </c>
      <c r="J284" s="1083">
        <v>3</v>
      </c>
      <c r="L284" s="854">
        <f t="shared" si="8"/>
        <v>3</v>
      </c>
      <c r="M284" s="854">
        <f t="shared" si="9"/>
        <v>1</v>
      </c>
    </row>
    <row r="285" spans="1:14" ht="16.5" customHeight="1">
      <c r="A285" s="1090" t="s">
        <v>3757</v>
      </c>
      <c r="B285" s="808" t="b">
        <v>1</v>
      </c>
      <c r="C285" s="1073" t="s">
        <v>3762</v>
      </c>
      <c r="D285" s="1074" t="s">
        <v>228</v>
      </c>
      <c r="E285" s="1083">
        <v>4</v>
      </c>
      <c r="F285" s="1083">
        <v>1.5</v>
      </c>
      <c r="G285" s="1083">
        <v>154</v>
      </c>
      <c r="H285" s="1083">
        <v>95</v>
      </c>
      <c r="I285" s="1083">
        <v>160006008</v>
      </c>
      <c r="J285" s="1083">
        <v>3</v>
      </c>
      <c r="L285" s="854">
        <f t="shared" si="8"/>
        <v>3.1578947368421053</v>
      </c>
      <c r="M285" s="854">
        <f t="shared" si="9"/>
        <v>1.0526315789473684</v>
      </c>
    </row>
    <row r="286" spans="1:14" ht="16.5" customHeight="1">
      <c r="A286" s="1090" t="s">
        <v>3757</v>
      </c>
      <c r="B286" s="808" t="b">
        <v>1</v>
      </c>
      <c r="C286" s="1073" t="s">
        <v>3762</v>
      </c>
      <c r="D286" s="1074" t="s">
        <v>228</v>
      </c>
      <c r="E286" s="1083">
        <v>5</v>
      </c>
      <c r="F286" s="1083">
        <v>1.5</v>
      </c>
      <c r="G286" s="1083">
        <v>155</v>
      </c>
      <c r="H286" s="1083">
        <v>85</v>
      </c>
      <c r="I286" s="1083">
        <v>160006008</v>
      </c>
      <c r="J286" s="1083">
        <v>3</v>
      </c>
      <c r="L286" s="854">
        <f t="shared" si="8"/>
        <v>3.5294117647058822</v>
      </c>
      <c r="M286" s="854">
        <f t="shared" si="9"/>
        <v>1.1764705882352942</v>
      </c>
    </row>
    <row r="287" spans="1:14" ht="16.5" customHeight="1">
      <c r="A287" s="1090" t="s">
        <v>3757</v>
      </c>
      <c r="B287" s="808" t="b">
        <v>1</v>
      </c>
      <c r="C287" s="1073" t="s">
        <v>3762</v>
      </c>
      <c r="D287" s="1074" t="s">
        <v>228</v>
      </c>
      <c r="E287" s="1083">
        <v>6</v>
      </c>
      <c r="F287" s="1083">
        <v>1.5</v>
      </c>
      <c r="G287" s="1083">
        <v>156</v>
      </c>
      <c r="H287" s="1076">
        <v>75</v>
      </c>
      <c r="I287" s="1076">
        <v>160006008</v>
      </c>
      <c r="J287" s="1076">
        <v>3</v>
      </c>
      <c r="L287" s="854">
        <f t="shared" si="8"/>
        <v>4</v>
      </c>
      <c r="M287" s="854">
        <f t="shared" si="9"/>
        <v>1.3333333333333333</v>
      </c>
    </row>
    <row r="288" spans="1:14" ht="16.5" customHeight="1">
      <c r="A288" s="1090" t="s">
        <v>3757</v>
      </c>
      <c r="B288" s="808" t="b">
        <v>1</v>
      </c>
      <c r="C288" s="1073" t="s">
        <v>3762</v>
      </c>
      <c r="D288" s="1074" t="s">
        <v>228</v>
      </c>
      <c r="E288" s="1083">
        <v>7</v>
      </c>
      <c r="F288" s="1083">
        <v>1.5</v>
      </c>
      <c r="G288" s="1083">
        <v>157</v>
      </c>
      <c r="H288" s="1076">
        <v>60</v>
      </c>
      <c r="I288" s="1076">
        <v>160006008</v>
      </c>
      <c r="J288" s="1076">
        <v>3</v>
      </c>
      <c r="L288" s="854">
        <f t="shared" si="8"/>
        <v>5</v>
      </c>
      <c r="M288" s="854">
        <f t="shared" si="9"/>
        <v>1.6666666666666667</v>
      </c>
    </row>
    <row r="289" spans="1:14" ht="16.5" customHeight="1">
      <c r="A289" s="1090" t="s">
        <v>3757</v>
      </c>
      <c r="B289" s="808" t="b">
        <v>1</v>
      </c>
      <c r="C289" s="1073" t="s">
        <v>3762</v>
      </c>
      <c r="D289" s="1074" t="s">
        <v>228</v>
      </c>
      <c r="E289" s="1083">
        <v>8</v>
      </c>
      <c r="F289" s="1083">
        <v>1.5</v>
      </c>
      <c r="G289" s="1083">
        <v>158</v>
      </c>
      <c r="H289" s="1076">
        <v>45</v>
      </c>
      <c r="I289" s="1076">
        <v>160006008</v>
      </c>
      <c r="J289" s="1076">
        <v>3</v>
      </c>
      <c r="L289" s="854">
        <f t="shared" si="8"/>
        <v>6.666666666666667</v>
      </c>
      <c r="M289" s="854">
        <f t="shared" si="9"/>
        <v>2.2222222222222223</v>
      </c>
    </row>
    <row r="290" spans="1:14" ht="16.5" customHeight="1">
      <c r="A290" s="1090" t="s">
        <v>3757</v>
      </c>
      <c r="B290" s="808" t="b">
        <v>1</v>
      </c>
      <c r="C290" s="1073" t="s">
        <v>3762</v>
      </c>
      <c r="D290" s="1074" t="s">
        <v>228</v>
      </c>
      <c r="E290" s="1083">
        <v>9</v>
      </c>
      <c r="F290" s="1083">
        <v>1.5</v>
      </c>
      <c r="G290" s="1083">
        <v>159</v>
      </c>
      <c r="H290" s="1076">
        <v>30</v>
      </c>
      <c r="I290" s="1076">
        <v>160006008</v>
      </c>
      <c r="J290" s="1076">
        <v>3</v>
      </c>
      <c r="L290" s="854">
        <f t="shared" si="8"/>
        <v>10</v>
      </c>
      <c r="M290" s="854">
        <f t="shared" si="9"/>
        <v>3.3333333333333335</v>
      </c>
    </row>
    <row r="291" spans="1:14" ht="16.5" customHeight="1">
      <c r="A291" s="1090" t="s">
        <v>3757</v>
      </c>
      <c r="B291" s="808" t="b">
        <v>1</v>
      </c>
      <c r="C291" s="1073" t="s">
        <v>3762</v>
      </c>
      <c r="D291" s="1074" t="s">
        <v>228</v>
      </c>
      <c r="E291" s="1083">
        <v>10</v>
      </c>
      <c r="F291" s="1083">
        <v>1.5</v>
      </c>
      <c r="G291" s="1083">
        <v>160</v>
      </c>
      <c r="H291" s="1076">
        <v>15</v>
      </c>
      <c r="I291" s="1076">
        <v>160006008</v>
      </c>
      <c r="J291" s="1076">
        <v>3</v>
      </c>
      <c r="L291" s="854">
        <f t="shared" si="8"/>
        <v>20</v>
      </c>
      <c r="M291" s="854">
        <f t="shared" si="9"/>
        <v>6.666666666666667</v>
      </c>
      <c r="N291" s="854">
        <f>SUM(L282:L291)</f>
        <v>61.353973168214651</v>
      </c>
    </row>
    <row r="292" spans="1:14" ht="16.5" customHeight="1">
      <c r="A292" s="1090" t="s">
        <v>3759</v>
      </c>
      <c r="B292" s="808" t="b">
        <v>1</v>
      </c>
      <c r="C292" s="1077" t="s">
        <v>3762</v>
      </c>
      <c r="D292" s="1078" t="s">
        <v>3748</v>
      </c>
      <c r="E292" s="1084">
        <v>1</v>
      </c>
      <c r="F292" s="1084">
        <v>1.5</v>
      </c>
      <c r="G292" s="1084">
        <v>152</v>
      </c>
      <c r="H292" s="1084">
        <v>100</v>
      </c>
      <c r="I292" s="1084">
        <v>160006008</v>
      </c>
      <c r="J292" s="1084">
        <v>5</v>
      </c>
      <c r="L292" s="854">
        <f t="shared" si="8"/>
        <v>5</v>
      </c>
      <c r="M292" s="854">
        <f t="shared" si="9"/>
        <v>1</v>
      </c>
    </row>
    <row r="293" spans="1:14" ht="16.5" customHeight="1">
      <c r="A293" s="1090" t="s">
        <v>3759</v>
      </c>
      <c r="B293" s="808" t="b">
        <v>1</v>
      </c>
      <c r="C293" s="1077" t="s">
        <v>3762</v>
      </c>
      <c r="D293" s="1078" t="s">
        <v>3748</v>
      </c>
      <c r="E293" s="1084">
        <v>2</v>
      </c>
      <c r="F293" s="1084">
        <v>1.5</v>
      </c>
      <c r="G293" s="1084">
        <v>154</v>
      </c>
      <c r="H293" s="1084">
        <v>100</v>
      </c>
      <c r="I293" s="1084">
        <v>160006008</v>
      </c>
      <c r="J293" s="1084">
        <v>5</v>
      </c>
      <c r="L293" s="854">
        <f t="shared" si="8"/>
        <v>5</v>
      </c>
      <c r="M293" s="854">
        <f t="shared" si="9"/>
        <v>1</v>
      </c>
    </row>
    <row r="294" spans="1:14" ht="16.5" customHeight="1">
      <c r="A294" s="1090" t="s">
        <v>3759</v>
      </c>
      <c r="B294" s="808" t="b">
        <v>1</v>
      </c>
      <c r="C294" s="1077" t="s">
        <v>3762</v>
      </c>
      <c r="D294" s="1078" t="s">
        <v>3748</v>
      </c>
      <c r="E294" s="1084">
        <v>3</v>
      </c>
      <c r="F294" s="1084">
        <v>1.5</v>
      </c>
      <c r="G294" s="1084">
        <v>156</v>
      </c>
      <c r="H294" s="1084">
        <v>100</v>
      </c>
      <c r="I294" s="1084">
        <v>160006008</v>
      </c>
      <c r="J294" s="1084">
        <v>5</v>
      </c>
      <c r="L294" s="854">
        <f t="shared" si="8"/>
        <v>5</v>
      </c>
      <c r="M294" s="854">
        <f t="shared" si="9"/>
        <v>1</v>
      </c>
    </row>
    <row r="295" spans="1:14" ht="16.5" customHeight="1">
      <c r="A295" s="1090" t="s">
        <v>3759</v>
      </c>
      <c r="B295" s="808" t="b">
        <v>1</v>
      </c>
      <c r="C295" s="1077" t="s">
        <v>3762</v>
      </c>
      <c r="D295" s="1078" t="s">
        <v>3748</v>
      </c>
      <c r="E295" s="1084">
        <v>4</v>
      </c>
      <c r="F295" s="1084">
        <v>1.5</v>
      </c>
      <c r="G295" s="1084">
        <v>158</v>
      </c>
      <c r="H295" s="1084">
        <v>95</v>
      </c>
      <c r="I295" s="1084">
        <v>160006008</v>
      </c>
      <c r="J295" s="1084">
        <v>5</v>
      </c>
      <c r="L295" s="854">
        <f t="shared" si="8"/>
        <v>5.2631578947368416</v>
      </c>
      <c r="M295" s="854">
        <f t="shared" si="9"/>
        <v>1.0526315789473684</v>
      </c>
    </row>
    <row r="296" spans="1:14" ht="16.5" customHeight="1">
      <c r="A296" s="1090" t="s">
        <v>3759</v>
      </c>
      <c r="B296" s="808" t="b">
        <v>1</v>
      </c>
      <c r="C296" s="1077" t="s">
        <v>3762</v>
      </c>
      <c r="D296" s="1078" t="s">
        <v>3748</v>
      </c>
      <c r="E296" s="1084">
        <v>5</v>
      </c>
      <c r="F296" s="1084">
        <v>1.5</v>
      </c>
      <c r="G296" s="1084">
        <v>160</v>
      </c>
      <c r="H296" s="1084">
        <v>85</v>
      </c>
      <c r="I296" s="1084">
        <v>160006008</v>
      </c>
      <c r="J296" s="1084">
        <v>5</v>
      </c>
      <c r="L296" s="854">
        <f t="shared" si="8"/>
        <v>5.882352941176471</v>
      </c>
      <c r="M296" s="854">
        <f t="shared" si="9"/>
        <v>1.1764705882352942</v>
      </c>
    </row>
    <row r="297" spans="1:14" ht="16.5" customHeight="1">
      <c r="A297" s="1090" t="s">
        <v>3759</v>
      </c>
      <c r="B297" s="808" t="b">
        <v>1</v>
      </c>
      <c r="C297" s="1077" t="s">
        <v>3762</v>
      </c>
      <c r="D297" s="1078" t="s">
        <v>3748</v>
      </c>
      <c r="E297" s="1084">
        <v>6</v>
      </c>
      <c r="F297" s="1084">
        <v>1.5</v>
      </c>
      <c r="G297" s="1084">
        <v>162</v>
      </c>
      <c r="H297" s="1080">
        <v>75</v>
      </c>
      <c r="I297" s="1080">
        <v>160006008</v>
      </c>
      <c r="J297" s="1080">
        <v>5</v>
      </c>
      <c r="L297" s="854">
        <f t="shared" si="8"/>
        <v>6.6666666666666661</v>
      </c>
      <c r="M297" s="854">
        <f t="shared" si="9"/>
        <v>1.3333333333333333</v>
      </c>
    </row>
    <row r="298" spans="1:14" ht="16.5" customHeight="1">
      <c r="A298" s="1090" t="s">
        <v>3759</v>
      </c>
      <c r="B298" s="808" t="b">
        <v>1</v>
      </c>
      <c r="C298" s="1077" t="s">
        <v>3762</v>
      </c>
      <c r="D298" s="1078" t="s">
        <v>3748</v>
      </c>
      <c r="E298" s="1084">
        <v>7</v>
      </c>
      <c r="F298" s="1084">
        <v>1.5</v>
      </c>
      <c r="G298" s="1084">
        <v>164</v>
      </c>
      <c r="H298" s="1080">
        <v>60</v>
      </c>
      <c r="I298" s="1080">
        <v>160006008</v>
      </c>
      <c r="J298" s="1080">
        <v>5</v>
      </c>
      <c r="L298" s="854">
        <f t="shared" si="8"/>
        <v>8.3333333333333339</v>
      </c>
      <c r="M298" s="854">
        <f t="shared" si="9"/>
        <v>1.6666666666666667</v>
      </c>
    </row>
    <row r="299" spans="1:14" ht="16.5" customHeight="1">
      <c r="A299" s="1090" t="s">
        <v>3759</v>
      </c>
      <c r="B299" s="808" t="b">
        <v>1</v>
      </c>
      <c r="C299" s="1077" t="s">
        <v>3762</v>
      </c>
      <c r="D299" s="1078" t="s">
        <v>3748</v>
      </c>
      <c r="E299" s="1084">
        <v>8</v>
      </c>
      <c r="F299" s="1084">
        <v>1.5</v>
      </c>
      <c r="G299" s="1084">
        <v>166</v>
      </c>
      <c r="H299" s="1080">
        <v>45</v>
      </c>
      <c r="I299" s="1080">
        <v>160006008</v>
      </c>
      <c r="J299" s="1080">
        <v>5</v>
      </c>
      <c r="L299" s="854">
        <f t="shared" si="8"/>
        <v>11.111111111111111</v>
      </c>
      <c r="M299" s="854">
        <f t="shared" si="9"/>
        <v>2.2222222222222223</v>
      </c>
    </row>
    <row r="300" spans="1:14" ht="16.5" customHeight="1">
      <c r="A300" s="1090" t="s">
        <v>3759</v>
      </c>
      <c r="B300" s="808" t="b">
        <v>1</v>
      </c>
      <c r="C300" s="1077" t="s">
        <v>3762</v>
      </c>
      <c r="D300" s="1078" t="s">
        <v>3748</v>
      </c>
      <c r="E300" s="1084">
        <v>9</v>
      </c>
      <c r="F300" s="1084">
        <v>1.5</v>
      </c>
      <c r="G300" s="1084">
        <v>168</v>
      </c>
      <c r="H300" s="1080">
        <v>30</v>
      </c>
      <c r="I300" s="1080">
        <v>160006008</v>
      </c>
      <c r="J300" s="1080">
        <v>5</v>
      </c>
      <c r="L300" s="854">
        <f t="shared" si="8"/>
        <v>16.666666666666668</v>
      </c>
      <c r="M300" s="854">
        <f t="shared" si="9"/>
        <v>3.3333333333333335</v>
      </c>
    </row>
    <row r="301" spans="1:14" ht="16.5" customHeight="1">
      <c r="A301" s="1090" t="s">
        <v>3759</v>
      </c>
      <c r="B301" s="808" t="b">
        <v>1</v>
      </c>
      <c r="C301" s="1077" t="s">
        <v>3762</v>
      </c>
      <c r="D301" s="1078" t="s">
        <v>3748</v>
      </c>
      <c r="E301" s="1084">
        <v>10</v>
      </c>
      <c r="F301" s="1084">
        <v>1.5</v>
      </c>
      <c r="G301" s="1084">
        <v>170</v>
      </c>
      <c r="H301" s="1080">
        <v>15</v>
      </c>
      <c r="I301" s="1080">
        <v>160006008</v>
      </c>
      <c r="J301" s="1080">
        <v>5</v>
      </c>
      <c r="L301" s="854">
        <f t="shared" si="8"/>
        <v>33.333333333333336</v>
      </c>
      <c r="M301" s="854">
        <f t="shared" si="9"/>
        <v>6.666666666666667</v>
      </c>
      <c r="N301" s="854">
        <f>SUM(L292:L301)</f>
        <v>102.25662194702443</v>
      </c>
    </row>
    <row r="302" spans="1:14" ht="16.5" customHeight="1">
      <c r="A302" s="1090" t="s">
        <v>3760</v>
      </c>
      <c r="B302" s="808" t="b">
        <v>1</v>
      </c>
      <c r="C302" s="1073" t="s">
        <v>3762</v>
      </c>
      <c r="D302" s="1074" t="s">
        <v>3750</v>
      </c>
      <c r="E302" s="1083">
        <v>1</v>
      </c>
      <c r="F302" s="1083">
        <v>1.5</v>
      </c>
      <c r="G302" s="1083">
        <v>153</v>
      </c>
      <c r="H302" s="1083">
        <v>100</v>
      </c>
      <c r="I302" s="1083">
        <v>160006008</v>
      </c>
      <c r="J302" s="1083">
        <v>10</v>
      </c>
      <c r="L302" s="854">
        <f t="shared" si="8"/>
        <v>10</v>
      </c>
      <c r="M302" s="854">
        <f t="shared" si="9"/>
        <v>1</v>
      </c>
    </row>
    <row r="303" spans="1:14" ht="16.5" customHeight="1">
      <c r="A303" s="1090" t="s">
        <v>3760</v>
      </c>
      <c r="B303" s="808" t="b">
        <v>1</v>
      </c>
      <c r="C303" s="1073" t="s">
        <v>3762</v>
      </c>
      <c r="D303" s="1074" t="s">
        <v>3750</v>
      </c>
      <c r="E303" s="1083">
        <v>2</v>
      </c>
      <c r="F303" s="1083">
        <v>1.5</v>
      </c>
      <c r="G303" s="1083">
        <v>156</v>
      </c>
      <c r="H303" s="1083">
        <v>100</v>
      </c>
      <c r="I303" s="1083">
        <v>160006008</v>
      </c>
      <c r="J303" s="1083">
        <v>10</v>
      </c>
      <c r="L303" s="854">
        <f t="shared" si="8"/>
        <v>10</v>
      </c>
      <c r="M303" s="854">
        <f t="shared" si="9"/>
        <v>1</v>
      </c>
    </row>
    <row r="304" spans="1:14" ht="16.5" customHeight="1">
      <c r="A304" s="1090" t="s">
        <v>3760</v>
      </c>
      <c r="B304" s="808" t="b">
        <v>1</v>
      </c>
      <c r="C304" s="1073" t="s">
        <v>3762</v>
      </c>
      <c r="D304" s="1074" t="s">
        <v>3750</v>
      </c>
      <c r="E304" s="1083">
        <v>3</v>
      </c>
      <c r="F304" s="1083">
        <v>1.5</v>
      </c>
      <c r="G304" s="1083">
        <v>159</v>
      </c>
      <c r="H304" s="1083">
        <v>100</v>
      </c>
      <c r="I304" s="1083">
        <v>160006008</v>
      </c>
      <c r="J304" s="1083">
        <v>10</v>
      </c>
      <c r="L304" s="854">
        <f t="shared" si="8"/>
        <v>10</v>
      </c>
      <c r="M304" s="854">
        <f t="shared" si="9"/>
        <v>1</v>
      </c>
    </row>
    <row r="305" spans="1:14" ht="16.5" customHeight="1">
      <c r="A305" s="1090" t="s">
        <v>3760</v>
      </c>
      <c r="B305" s="808" t="b">
        <v>1</v>
      </c>
      <c r="C305" s="1073" t="s">
        <v>3762</v>
      </c>
      <c r="D305" s="1074" t="s">
        <v>3750</v>
      </c>
      <c r="E305" s="1083">
        <v>4</v>
      </c>
      <c r="F305" s="1083">
        <v>1.5</v>
      </c>
      <c r="G305" s="1083">
        <v>162</v>
      </c>
      <c r="H305" s="1083">
        <v>95</v>
      </c>
      <c r="I305" s="1083">
        <v>160006008</v>
      </c>
      <c r="J305" s="1083">
        <v>10</v>
      </c>
      <c r="L305" s="854">
        <f t="shared" si="8"/>
        <v>10.526315789473683</v>
      </c>
      <c r="M305" s="854">
        <f t="shared" si="9"/>
        <v>1.0526315789473684</v>
      </c>
    </row>
    <row r="306" spans="1:14" ht="16.5" customHeight="1">
      <c r="A306" s="1090" t="s">
        <v>3760</v>
      </c>
      <c r="B306" s="808" t="b">
        <v>1</v>
      </c>
      <c r="C306" s="1073" t="s">
        <v>3762</v>
      </c>
      <c r="D306" s="1074" t="s">
        <v>3750</v>
      </c>
      <c r="E306" s="1083">
        <v>5</v>
      </c>
      <c r="F306" s="1083">
        <v>1.5</v>
      </c>
      <c r="G306" s="1083">
        <v>165</v>
      </c>
      <c r="H306" s="1083">
        <v>85</v>
      </c>
      <c r="I306" s="1083">
        <v>160006008</v>
      </c>
      <c r="J306" s="1083">
        <v>10</v>
      </c>
      <c r="L306" s="854">
        <f t="shared" si="8"/>
        <v>11.764705882352942</v>
      </c>
      <c r="M306" s="854">
        <f t="shared" si="9"/>
        <v>1.1764705882352942</v>
      </c>
    </row>
    <row r="307" spans="1:14" ht="16.5" customHeight="1">
      <c r="A307" s="1090" t="s">
        <v>3760</v>
      </c>
      <c r="B307" s="808" t="b">
        <v>1</v>
      </c>
      <c r="C307" s="1073" t="s">
        <v>3762</v>
      </c>
      <c r="D307" s="1074" t="s">
        <v>3750</v>
      </c>
      <c r="E307" s="1083">
        <v>6</v>
      </c>
      <c r="F307" s="1083">
        <v>1.5</v>
      </c>
      <c r="G307" s="1083">
        <v>168</v>
      </c>
      <c r="H307" s="1076">
        <v>75</v>
      </c>
      <c r="I307" s="1076">
        <v>160006008</v>
      </c>
      <c r="J307" s="1076">
        <v>10</v>
      </c>
      <c r="L307" s="854">
        <f t="shared" si="8"/>
        <v>13.333333333333332</v>
      </c>
      <c r="M307" s="854">
        <f t="shared" si="9"/>
        <v>1.3333333333333333</v>
      </c>
    </row>
    <row r="308" spans="1:14" ht="16.5" customHeight="1">
      <c r="A308" s="1090" t="s">
        <v>3760</v>
      </c>
      <c r="B308" s="808" t="b">
        <v>1</v>
      </c>
      <c r="C308" s="1073" t="s">
        <v>3762</v>
      </c>
      <c r="D308" s="1074" t="s">
        <v>3750</v>
      </c>
      <c r="E308" s="1083">
        <v>7</v>
      </c>
      <c r="F308" s="1083">
        <v>1.5</v>
      </c>
      <c r="G308" s="1083">
        <v>171</v>
      </c>
      <c r="H308" s="1076">
        <v>60</v>
      </c>
      <c r="I308" s="1076">
        <v>160006008</v>
      </c>
      <c r="J308" s="1076">
        <v>10</v>
      </c>
      <c r="L308" s="854">
        <f t="shared" si="8"/>
        <v>16.666666666666668</v>
      </c>
      <c r="M308" s="854">
        <f t="shared" si="9"/>
        <v>1.6666666666666667</v>
      </c>
    </row>
    <row r="309" spans="1:14" ht="16.5" customHeight="1">
      <c r="A309" s="1090" t="s">
        <v>3760</v>
      </c>
      <c r="B309" s="808" t="b">
        <v>1</v>
      </c>
      <c r="C309" s="1073" t="s">
        <v>3762</v>
      </c>
      <c r="D309" s="1074" t="s">
        <v>3750</v>
      </c>
      <c r="E309" s="1083">
        <v>8</v>
      </c>
      <c r="F309" s="1083">
        <v>1.5</v>
      </c>
      <c r="G309" s="1083">
        <v>174</v>
      </c>
      <c r="H309" s="1076">
        <v>45</v>
      </c>
      <c r="I309" s="1076">
        <v>160006008</v>
      </c>
      <c r="J309" s="1076">
        <v>10</v>
      </c>
      <c r="L309" s="854">
        <f t="shared" si="8"/>
        <v>22.222222222222221</v>
      </c>
      <c r="M309" s="854">
        <f t="shared" si="9"/>
        <v>2.2222222222222223</v>
      </c>
    </row>
    <row r="310" spans="1:14" ht="16.5" customHeight="1">
      <c r="A310" s="1090" t="s">
        <v>3760</v>
      </c>
      <c r="B310" s="808" t="b">
        <v>1</v>
      </c>
      <c r="C310" s="1073" t="s">
        <v>3762</v>
      </c>
      <c r="D310" s="1074" t="s">
        <v>3750</v>
      </c>
      <c r="E310" s="1083">
        <v>9</v>
      </c>
      <c r="F310" s="1083">
        <v>1.5</v>
      </c>
      <c r="G310" s="1083">
        <v>177</v>
      </c>
      <c r="H310" s="1076">
        <v>30</v>
      </c>
      <c r="I310" s="1076">
        <v>160006008</v>
      </c>
      <c r="J310" s="1076">
        <v>10</v>
      </c>
      <c r="L310" s="854">
        <f t="shared" si="8"/>
        <v>33.333333333333336</v>
      </c>
      <c r="M310" s="854">
        <f t="shared" si="9"/>
        <v>3.3333333333333335</v>
      </c>
    </row>
    <row r="311" spans="1:14" ht="16.5" customHeight="1">
      <c r="A311" s="1090" t="s">
        <v>3760</v>
      </c>
      <c r="B311" s="808" t="b">
        <v>1</v>
      </c>
      <c r="C311" s="1073" t="s">
        <v>3762</v>
      </c>
      <c r="D311" s="1074" t="s">
        <v>3750</v>
      </c>
      <c r="E311" s="1083">
        <v>10</v>
      </c>
      <c r="F311" s="1083">
        <v>1.5</v>
      </c>
      <c r="G311" s="1083">
        <v>180</v>
      </c>
      <c r="H311" s="1076">
        <v>15</v>
      </c>
      <c r="I311" s="1076">
        <v>160006008</v>
      </c>
      <c r="J311" s="1076">
        <v>10</v>
      </c>
      <c r="L311" s="854">
        <f t="shared" si="8"/>
        <v>66.666666666666671</v>
      </c>
      <c r="M311" s="854">
        <f t="shared" si="9"/>
        <v>6.666666666666667</v>
      </c>
      <c r="N311" s="854">
        <f>SUM(L302:L311)</f>
        <v>204.51324389404886</v>
      </c>
    </row>
    <row r="312" spans="1:14" ht="16.5" customHeight="1">
      <c r="A312" s="1090" t="s">
        <v>3761</v>
      </c>
      <c r="B312" s="808" t="b">
        <v>1</v>
      </c>
      <c r="C312" s="1077" t="s">
        <v>3762</v>
      </c>
      <c r="D312" s="1078" t="s">
        <v>3752</v>
      </c>
      <c r="E312" s="1084">
        <v>1</v>
      </c>
      <c r="F312" s="1084">
        <v>1.5</v>
      </c>
      <c r="G312" s="1084">
        <v>154</v>
      </c>
      <c r="H312" s="1084">
        <v>100</v>
      </c>
      <c r="I312" s="1084">
        <v>160006008</v>
      </c>
      <c r="J312" s="1084">
        <v>15</v>
      </c>
      <c r="L312" s="854">
        <f t="shared" si="8"/>
        <v>15</v>
      </c>
      <c r="M312" s="854">
        <f t="shared" si="9"/>
        <v>1</v>
      </c>
    </row>
    <row r="313" spans="1:14" ht="16.5" customHeight="1">
      <c r="A313" s="1090" t="s">
        <v>3761</v>
      </c>
      <c r="B313" s="808" t="b">
        <v>1</v>
      </c>
      <c r="C313" s="1077" t="s">
        <v>3762</v>
      </c>
      <c r="D313" s="1078" t="s">
        <v>3752</v>
      </c>
      <c r="E313" s="1084">
        <v>2</v>
      </c>
      <c r="F313" s="1084">
        <v>1.5</v>
      </c>
      <c r="G313" s="1084">
        <v>158</v>
      </c>
      <c r="H313" s="1084">
        <v>100</v>
      </c>
      <c r="I313" s="1084">
        <v>160006008</v>
      </c>
      <c r="J313" s="1084">
        <v>15</v>
      </c>
      <c r="L313" s="854">
        <f t="shared" si="8"/>
        <v>15</v>
      </c>
      <c r="M313" s="854">
        <f t="shared" si="9"/>
        <v>1</v>
      </c>
    </row>
    <row r="314" spans="1:14" ht="16.5" customHeight="1">
      <c r="A314" s="1090" t="s">
        <v>3761</v>
      </c>
      <c r="B314" s="808" t="b">
        <v>1</v>
      </c>
      <c r="C314" s="1077" t="s">
        <v>3762</v>
      </c>
      <c r="D314" s="1078" t="s">
        <v>3752</v>
      </c>
      <c r="E314" s="1084">
        <v>3</v>
      </c>
      <c r="F314" s="1084">
        <v>1.5</v>
      </c>
      <c r="G314" s="1084">
        <v>162</v>
      </c>
      <c r="H314" s="1084">
        <v>100</v>
      </c>
      <c r="I314" s="1084">
        <v>160006008</v>
      </c>
      <c r="J314" s="1084">
        <v>15</v>
      </c>
      <c r="L314" s="854">
        <f t="shared" si="8"/>
        <v>15</v>
      </c>
      <c r="M314" s="854">
        <f t="shared" si="9"/>
        <v>1</v>
      </c>
    </row>
    <row r="315" spans="1:14" ht="16.5" customHeight="1">
      <c r="A315" s="1090" t="s">
        <v>3761</v>
      </c>
      <c r="B315" s="808" t="b">
        <v>1</v>
      </c>
      <c r="C315" s="1077" t="s">
        <v>3762</v>
      </c>
      <c r="D315" s="1078" t="s">
        <v>3752</v>
      </c>
      <c r="E315" s="1084">
        <v>4</v>
      </c>
      <c r="F315" s="1084">
        <v>1.5</v>
      </c>
      <c r="G315" s="1084">
        <v>166</v>
      </c>
      <c r="H315" s="1084">
        <v>70</v>
      </c>
      <c r="I315" s="1084">
        <v>160006008</v>
      </c>
      <c r="J315" s="1084">
        <v>15</v>
      </c>
      <c r="L315" s="854">
        <f t="shared" si="8"/>
        <v>21.428571428571431</v>
      </c>
      <c r="M315" s="854">
        <f t="shared" si="9"/>
        <v>1.4285714285714286</v>
      </c>
    </row>
    <row r="316" spans="1:14" ht="16.5" customHeight="1">
      <c r="A316" s="1090" t="s">
        <v>3761</v>
      </c>
      <c r="B316" s="808" t="b">
        <v>1</v>
      </c>
      <c r="C316" s="1077" t="s">
        <v>3762</v>
      </c>
      <c r="D316" s="1078" t="s">
        <v>3752</v>
      </c>
      <c r="E316" s="1084">
        <v>5</v>
      </c>
      <c r="F316" s="1084">
        <v>1.5</v>
      </c>
      <c r="G316" s="1084">
        <v>170</v>
      </c>
      <c r="H316" s="1084">
        <v>50</v>
      </c>
      <c r="I316" s="1084">
        <v>160006008</v>
      </c>
      <c r="J316" s="1084">
        <v>15</v>
      </c>
      <c r="L316" s="854">
        <f t="shared" si="8"/>
        <v>30</v>
      </c>
      <c r="M316" s="854">
        <f t="shared" si="9"/>
        <v>2</v>
      </c>
    </row>
    <row r="317" spans="1:14" ht="16.5" customHeight="1">
      <c r="A317" s="1090" t="s">
        <v>3761</v>
      </c>
      <c r="B317" s="808" t="b">
        <v>1</v>
      </c>
      <c r="C317" s="1077" t="s">
        <v>3762</v>
      </c>
      <c r="D317" s="1078" t="s">
        <v>3752</v>
      </c>
      <c r="E317" s="1084">
        <v>6</v>
      </c>
      <c r="F317" s="1084">
        <v>1.5</v>
      </c>
      <c r="G317" s="1084">
        <v>174</v>
      </c>
      <c r="H317" s="1081">
        <v>25</v>
      </c>
      <c r="I317" s="1081">
        <v>160006008</v>
      </c>
      <c r="J317" s="1081">
        <v>15</v>
      </c>
      <c r="L317" s="854">
        <f t="shared" si="8"/>
        <v>60</v>
      </c>
      <c r="M317" s="854">
        <f t="shared" si="9"/>
        <v>4</v>
      </c>
    </row>
    <row r="318" spans="1:14" ht="16.5" customHeight="1">
      <c r="A318" s="1090" t="s">
        <v>3761</v>
      </c>
      <c r="B318" s="808" t="b">
        <v>1</v>
      </c>
      <c r="C318" s="1077" t="s">
        <v>3762</v>
      </c>
      <c r="D318" s="1078" t="s">
        <v>3752</v>
      </c>
      <c r="E318" s="1084">
        <v>7</v>
      </c>
      <c r="F318" s="1084">
        <v>1.5</v>
      </c>
      <c r="G318" s="1084">
        <v>178</v>
      </c>
      <c r="H318" s="1081">
        <v>13</v>
      </c>
      <c r="I318" s="1081">
        <v>160006008</v>
      </c>
      <c r="J318" s="1081">
        <v>15</v>
      </c>
      <c r="L318" s="854">
        <f t="shared" si="8"/>
        <v>115.38461538461539</v>
      </c>
      <c r="M318" s="854">
        <f t="shared" si="9"/>
        <v>7.6923076923076925</v>
      </c>
    </row>
    <row r="319" spans="1:14" ht="16.5" customHeight="1">
      <c r="A319" s="1090" t="s">
        <v>3761</v>
      </c>
      <c r="B319" s="808" t="b">
        <v>1</v>
      </c>
      <c r="C319" s="1077" t="s">
        <v>3762</v>
      </c>
      <c r="D319" s="1078" t="s">
        <v>3752</v>
      </c>
      <c r="E319" s="1084">
        <v>8</v>
      </c>
      <c r="F319" s="1084">
        <v>1.5</v>
      </c>
      <c r="G319" s="1084">
        <v>182</v>
      </c>
      <c r="H319" s="1081">
        <v>9</v>
      </c>
      <c r="I319" s="1081">
        <v>160006008</v>
      </c>
      <c r="J319" s="1081">
        <v>15</v>
      </c>
      <c r="L319" s="854">
        <f t="shared" si="8"/>
        <v>166.66666666666666</v>
      </c>
      <c r="M319" s="854">
        <f t="shared" si="9"/>
        <v>11.111111111111111</v>
      </c>
    </row>
    <row r="320" spans="1:14" ht="16.5" customHeight="1">
      <c r="A320" s="1090" t="s">
        <v>3761</v>
      </c>
      <c r="B320" s="808" t="b">
        <v>1</v>
      </c>
      <c r="C320" s="1077" t="s">
        <v>3762</v>
      </c>
      <c r="D320" s="1078" t="s">
        <v>3752</v>
      </c>
      <c r="E320" s="1084">
        <v>9</v>
      </c>
      <c r="F320" s="1084">
        <v>1.5</v>
      </c>
      <c r="G320" s="1084">
        <v>186</v>
      </c>
      <c r="H320" s="1081">
        <v>7</v>
      </c>
      <c r="I320" s="1081">
        <v>160006008</v>
      </c>
      <c r="J320" s="1081">
        <v>15</v>
      </c>
      <c r="L320" s="854">
        <f t="shared" si="8"/>
        <v>214.28571428571431</v>
      </c>
      <c r="M320" s="854">
        <f t="shared" si="9"/>
        <v>14.285714285714286</v>
      </c>
    </row>
    <row r="321" spans="1:14" ht="16.5" customHeight="1">
      <c r="A321" s="1090" t="s">
        <v>3761</v>
      </c>
      <c r="B321" s="808" t="b">
        <v>1</v>
      </c>
      <c r="C321" s="1077" t="s">
        <v>3762</v>
      </c>
      <c r="D321" s="1078" t="s">
        <v>3752</v>
      </c>
      <c r="E321" s="1084">
        <v>10</v>
      </c>
      <c r="F321" s="1084">
        <v>1.5</v>
      </c>
      <c r="G321" s="1084">
        <v>190</v>
      </c>
      <c r="H321" s="1081">
        <v>3</v>
      </c>
      <c r="I321" s="1081">
        <v>160006008</v>
      </c>
      <c r="J321" s="1081">
        <v>15</v>
      </c>
      <c r="L321" s="854">
        <f t="shared" si="8"/>
        <v>500.00000000000006</v>
      </c>
      <c r="M321" s="854">
        <f t="shared" si="9"/>
        <v>33.333333333333336</v>
      </c>
      <c r="N321" s="854">
        <f>SUM(L312:L321)</f>
        <v>1152.7655677655678</v>
      </c>
    </row>
  </sheetData>
  <phoneticPr fontId="6" type="noConversion"/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1:I43"/>
  <sheetViews>
    <sheetView zoomScaleNormal="100" workbookViewId="0">
      <selection activeCell="E8" sqref="E8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1984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608"/>
      <c r="E6" s="607"/>
      <c r="F6" s="24"/>
      <c r="I6" s="13"/>
    </row>
    <row r="7" spans="2:9">
      <c r="B7" s="20"/>
      <c r="C7" s="21"/>
      <c r="E7" s="606"/>
      <c r="F7" s="24"/>
      <c r="I7" s="13"/>
    </row>
    <row r="8" spans="2:9">
      <c r="B8" s="20"/>
      <c r="C8" s="21"/>
      <c r="E8" s="606"/>
      <c r="F8" s="24"/>
    </row>
    <row r="9" spans="2:9">
      <c r="B9" s="20"/>
      <c r="C9" s="21"/>
      <c r="E9" s="606"/>
      <c r="F9" s="24"/>
    </row>
    <row r="10" spans="2:9">
      <c r="B10" s="20"/>
      <c r="C10" s="21"/>
      <c r="E10" s="605"/>
      <c r="F10" s="24"/>
    </row>
    <row r="11" spans="2:9">
      <c r="B11" s="20"/>
      <c r="C11" s="21"/>
      <c r="D11" s="26" t="s">
        <v>4</v>
      </c>
      <c r="F11" s="24"/>
    </row>
    <row r="12" spans="2:9">
      <c r="B12" s="20"/>
      <c r="C12" s="21"/>
      <c r="D12" s="25" t="s">
        <v>1621</v>
      </c>
      <c r="F12" s="24"/>
    </row>
    <row r="13" spans="2:9">
      <c r="B13" s="20"/>
      <c r="C13" s="21"/>
      <c r="E13" s="9" t="s">
        <v>1793</v>
      </c>
      <c r="F13" s="24"/>
    </row>
    <row r="14" spans="2:9">
      <c r="B14" s="20"/>
      <c r="C14" s="21"/>
      <c r="F14" s="24"/>
    </row>
    <row r="15" spans="2:9">
      <c r="B15" s="20"/>
      <c r="C15" s="21"/>
      <c r="D15" s="25" t="s">
        <v>1678</v>
      </c>
      <c r="F15" s="24"/>
    </row>
    <row r="16" spans="2:9">
      <c r="B16" s="20"/>
      <c r="C16" s="21"/>
      <c r="E16" s="9" t="s">
        <v>1792</v>
      </c>
      <c r="F16" s="24"/>
    </row>
    <row r="17" spans="2:8">
      <c r="B17" s="20"/>
      <c r="C17" s="21"/>
      <c r="E17" s="9" t="s">
        <v>1679</v>
      </c>
      <c r="F17" s="24"/>
    </row>
    <row r="18" spans="2:8">
      <c r="B18" s="20"/>
      <c r="C18" s="21"/>
      <c r="E18" s="9" t="s">
        <v>1794</v>
      </c>
      <c r="F18" s="24"/>
    </row>
    <row r="19" spans="2:8">
      <c r="B19" s="20"/>
      <c r="C19" s="21"/>
      <c r="D19" s="29"/>
      <c r="F19" s="24"/>
    </row>
    <row r="20" spans="2:8">
      <c r="B20" s="20"/>
      <c r="C20" s="21"/>
      <c r="D20" s="500" t="s">
        <v>1804</v>
      </c>
      <c r="F20" s="24"/>
    </row>
    <row r="21" spans="2:8">
      <c r="B21" s="20"/>
      <c r="C21" s="21"/>
      <c r="D21" s="29"/>
      <c r="E21" s="10" t="s">
        <v>1795</v>
      </c>
      <c r="F21" s="24"/>
    </row>
    <row r="22" spans="2:8">
      <c r="B22" s="20"/>
      <c r="C22" s="21"/>
      <c r="D22" s="29"/>
      <c r="E22" s="10"/>
      <c r="F22" s="24"/>
    </row>
    <row r="23" spans="2:8">
      <c r="B23" s="20"/>
      <c r="C23" s="21"/>
      <c r="D23" s="500" t="s">
        <v>1837</v>
      </c>
      <c r="E23" s="10"/>
      <c r="F23" s="24"/>
    </row>
    <row r="24" spans="2:8">
      <c r="B24" s="20"/>
      <c r="C24" s="21"/>
      <c r="D24" s="29"/>
      <c r="E24" s="633" t="s">
        <v>1838</v>
      </c>
      <c r="F24" s="24"/>
    </row>
    <row r="25" spans="2:8">
      <c r="B25" s="20"/>
      <c r="C25" s="21"/>
      <c r="D25" s="29"/>
      <c r="E25" s="633"/>
      <c r="F25" s="24"/>
    </row>
    <row r="26" spans="2:8">
      <c r="B26" s="20"/>
      <c r="C26" s="21"/>
      <c r="D26" s="195" t="s">
        <v>3592</v>
      </c>
      <c r="E26" s="633"/>
      <c r="F26" s="24"/>
    </row>
    <row r="27" spans="2:8">
      <c r="B27" s="20"/>
      <c r="C27" s="21"/>
      <c r="D27" s="29"/>
      <c r="E27" s="19" t="s">
        <v>3593</v>
      </c>
      <c r="F27" s="24"/>
    </row>
    <row r="28" spans="2:8">
      <c r="B28" s="20"/>
      <c r="C28" s="21"/>
      <c r="D28" s="29"/>
      <c r="E28" s="633" t="s">
        <v>3594</v>
      </c>
      <c r="F28" s="24"/>
    </row>
    <row r="29" spans="2:8">
      <c r="B29" s="20"/>
      <c r="C29" s="21"/>
      <c r="D29" s="29"/>
      <c r="E29" s="10"/>
      <c r="F29" s="24"/>
    </row>
    <row r="30" spans="2:8">
      <c r="B30" s="20"/>
      <c r="C30" s="21"/>
      <c r="D30" s="26" t="s">
        <v>461</v>
      </c>
      <c r="E30" s="7"/>
      <c r="F30" s="24"/>
      <c r="H30" s="19"/>
    </row>
    <row r="31" spans="2:8">
      <c r="B31" s="20"/>
      <c r="C31" s="21"/>
      <c r="D31" s="10" t="s">
        <v>3591</v>
      </c>
      <c r="E31" s="7"/>
      <c r="F31" s="24"/>
      <c r="H31" s="19"/>
    </row>
    <row r="32" spans="2:8">
      <c r="B32" s="20"/>
      <c r="C32" s="21"/>
      <c r="D32" s="26"/>
      <c r="E32" s="7" t="s">
        <v>3590</v>
      </c>
      <c r="F32" s="24"/>
      <c r="H32" s="19"/>
    </row>
    <row r="33" spans="2:8">
      <c r="B33" s="20"/>
      <c r="C33" s="21"/>
      <c r="D33" s="26"/>
      <c r="E33" s="7"/>
      <c r="F33" s="24"/>
      <c r="H33" s="19"/>
    </row>
    <row r="34" spans="2:8">
      <c r="B34" s="20"/>
      <c r="C34" s="21"/>
      <c r="F34" s="24"/>
      <c r="H34" s="19"/>
    </row>
    <row r="35" spans="2:8">
      <c r="B35" s="20"/>
      <c r="C35" s="21"/>
      <c r="F35" s="24"/>
      <c r="H35" s="19"/>
    </row>
    <row r="36" spans="2:8">
      <c r="B36" s="20"/>
      <c r="C36" s="21"/>
      <c r="D36" s="26"/>
      <c r="E36" s="404"/>
      <c r="F36" s="24"/>
    </row>
    <row r="37" spans="2:8">
      <c r="B37" s="20"/>
      <c r="C37" s="21"/>
      <c r="D37" s="26"/>
      <c r="F37" s="24"/>
    </row>
    <row r="38" spans="2:8">
      <c r="B38" s="20"/>
      <c r="C38" s="21"/>
      <c r="D38" s="26" t="s">
        <v>502</v>
      </c>
      <c r="F38" s="24"/>
    </row>
    <row r="39" spans="2:8">
      <c r="B39" s="20"/>
      <c r="C39" s="21"/>
      <c r="D39" s="26"/>
      <c r="F39" s="24"/>
    </row>
    <row r="40" spans="2:8">
      <c r="B40" s="51"/>
      <c r="C40" s="49"/>
      <c r="D40" s="23"/>
      <c r="E40" s="7"/>
      <c r="F40" s="24"/>
    </row>
    <row r="41" spans="2:8">
      <c r="B41" s="51"/>
      <c r="C41" s="49"/>
      <c r="D41" s="23"/>
      <c r="F41" s="24"/>
    </row>
    <row r="42" spans="2:8">
      <c r="B42" s="51"/>
      <c r="C42" s="49"/>
      <c r="D42" s="23"/>
      <c r="F42" s="24"/>
    </row>
    <row r="43" spans="2:8">
      <c r="B43" s="52"/>
      <c r="C43" s="50"/>
      <c r="D43" s="27"/>
      <c r="E43" s="8"/>
      <c r="F4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F235"/>
  <sheetViews>
    <sheetView topLeftCell="B1" workbookViewId="0">
      <selection activeCell="E28" sqref="E28"/>
    </sheetView>
  </sheetViews>
  <sheetFormatPr defaultRowHeight="16.5"/>
  <cols>
    <col min="1" max="3" width="4.5" customWidth="1"/>
    <col min="4" max="6" width="21.625" customWidth="1"/>
  </cols>
  <sheetData>
    <row r="4" spans="1:6">
      <c r="C4">
        <v>1</v>
      </c>
      <c r="D4" s="10" t="s">
        <v>1795</v>
      </c>
      <c r="E4" s="565"/>
    </row>
    <row r="5" spans="1:6">
      <c r="D5" s="673"/>
      <c r="E5" s="674" t="s">
        <v>1796</v>
      </c>
      <c r="F5" s="675" t="s">
        <v>1468</v>
      </c>
    </row>
    <row r="6" spans="1:6">
      <c r="D6" s="678" t="s">
        <v>1797</v>
      </c>
      <c r="E6" s="677">
        <v>49</v>
      </c>
      <c r="F6" s="676">
        <v>33</v>
      </c>
    </row>
    <row r="7" spans="1:6">
      <c r="D7" s="678" t="s">
        <v>1798</v>
      </c>
      <c r="E7" s="677">
        <v>75</v>
      </c>
      <c r="F7" s="676">
        <v>50</v>
      </c>
    </row>
    <row r="8" spans="1:6">
      <c r="A8" s="1"/>
      <c r="B8" s="1"/>
      <c r="C8" s="1"/>
      <c r="D8" s="678" t="s">
        <v>1799</v>
      </c>
      <c r="E8" s="677">
        <v>100</v>
      </c>
      <c r="F8" s="676">
        <v>67</v>
      </c>
    </row>
    <row r="9" spans="1:6">
      <c r="A9" s="1"/>
      <c r="B9" s="1"/>
      <c r="C9" s="1"/>
      <c r="D9" s="678" t="s">
        <v>1800</v>
      </c>
      <c r="E9" s="677">
        <v>126</v>
      </c>
      <c r="F9" s="676">
        <v>84</v>
      </c>
    </row>
    <row r="10" spans="1:6">
      <c r="A10" s="1"/>
      <c r="B10" s="1"/>
      <c r="C10" s="1"/>
      <c r="D10" s="678" t="s">
        <v>1801</v>
      </c>
      <c r="E10" s="677">
        <v>151</v>
      </c>
      <c r="F10" s="676">
        <v>101</v>
      </c>
    </row>
    <row r="11" spans="1:6">
      <c r="A11" s="1"/>
      <c r="B11" s="1"/>
      <c r="C11" s="1"/>
      <c r="D11" s="678" t="s">
        <v>1802</v>
      </c>
      <c r="E11" s="677">
        <v>177</v>
      </c>
      <c r="F11" s="676">
        <v>118</v>
      </c>
    </row>
    <row r="12" spans="1:6">
      <c r="A12" s="1"/>
      <c r="B12" s="1"/>
      <c r="C12" s="1"/>
      <c r="D12" s="678" t="s">
        <v>1803</v>
      </c>
      <c r="E12" s="677">
        <v>202</v>
      </c>
      <c r="F12" s="676">
        <v>135</v>
      </c>
    </row>
    <row r="13" spans="1:6">
      <c r="A13" s="1"/>
      <c r="B13" s="1"/>
      <c r="C13" s="1"/>
    </row>
    <row r="14" spans="1:6">
      <c r="C14">
        <v>2</v>
      </c>
      <c r="D14" t="s">
        <v>1839</v>
      </c>
    </row>
    <row r="15" spans="1:6">
      <c r="D15" s="703"/>
      <c r="E15" s="704" t="s">
        <v>1982</v>
      </c>
      <c r="F15" s="705" t="s">
        <v>1983</v>
      </c>
    </row>
    <row r="16" spans="1:6">
      <c r="D16" s="696" t="s">
        <v>758</v>
      </c>
      <c r="E16" s="697">
        <v>48</v>
      </c>
      <c r="F16" s="697">
        <v>48</v>
      </c>
    </row>
    <row r="17" spans="4:6">
      <c r="D17" s="696" t="s">
        <v>774</v>
      </c>
      <c r="E17" s="697">
        <v>101</v>
      </c>
      <c r="F17" s="697">
        <v>101</v>
      </c>
    </row>
    <row r="18" spans="4:6">
      <c r="D18" s="696" t="s">
        <v>790</v>
      </c>
      <c r="E18" s="697">
        <v>216</v>
      </c>
      <c r="F18" s="697">
        <v>216</v>
      </c>
    </row>
    <row r="19" spans="4:6">
      <c r="D19" s="696" t="s">
        <v>953</v>
      </c>
      <c r="E19" s="697">
        <v>458</v>
      </c>
      <c r="F19" s="697">
        <v>458</v>
      </c>
    </row>
    <row r="20" spans="4:6">
      <c r="D20" s="696" t="s">
        <v>1840</v>
      </c>
      <c r="E20" s="697">
        <v>973</v>
      </c>
      <c r="F20" s="697">
        <v>973</v>
      </c>
    </row>
    <row r="21" spans="4:6">
      <c r="D21" s="696" t="s">
        <v>1841</v>
      </c>
      <c r="E21" s="697">
        <v>2068</v>
      </c>
      <c r="F21" s="697">
        <v>2068</v>
      </c>
    </row>
    <row r="22" spans="4:6">
      <c r="D22" s="696" t="s">
        <v>1842</v>
      </c>
      <c r="E22" s="697">
        <v>4396</v>
      </c>
      <c r="F22" s="697">
        <v>4396</v>
      </c>
    </row>
    <row r="23" spans="4:6">
      <c r="D23" s="696" t="s">
        <v>1980</v>
      </c>
      <c r="E23" s="698">
        <v>595</v>
      </c>
      <c r="F23" s="697">
        <v>503</v>
      </c>
    </row>
    <row r="24" spans="4:6">
      <c r="D24" s="696" t="s">
        <v>1981</v>
      </c>
      <c r="E24" s="698">
        <v>1264</v>
      </c>
      <c r="F24" s="697">
        <v>1069</v>
      </c>
    </row>
    <row r="25" spans="4:6">
      <c r="D25" s="696" t="s">
        <v>1845</v>
      </c>
      <c r="E25" s="698">
        <v>2688</v>
      </c>
      <c r="F25" s="697">
        <v>2273</v>
      </c>
    </row>
    <row r="26" spans="4:6">
      <c r="D26" s="696" t="s">
        <v>1846</v>
      </c>
      <c r="E26" s="698">
        <v>5714</v>
      </c>
      <c r="F26" s="697">
        <v>4831</v>
      </c>
    </row>
    <row r="27" spans="4:6">
      <c r="D27" s="699" t="s">
        <v>759</v>
      </c>
      <c r="E27" s="700">
        <v>60</v>
      </c>
      <c r="F27" s="700">
        <v>60</v>
      </c>
    </row>
    <row r="28" spans="4:6">
      <c r="D28" s="699" t="s">
        <v>775</v>
      </c>
      <c r="E28" s="700">
        <v>127</v>
      </c>
      <c r="F28" s="700">
        <v>127</v>
      </c>
    </row>
    <row r="29" spans="4:6">
      <c r="D29" s="699" t="s">
        <v>791</v>
      </c>
      <c r="E29" s="700">
        <v>270</v>
      </c>
      <c r="F29" s="700">
        <v>270</v>
      </c>
    </row>
    <row r="30" spans="4:6">
      <c r="D30" s="699" t="s">
        <v>954</v>
      </c>
      <c r="E30" s="700">
        <v>573</v>
      </c>
      <c r="F30" s="700">
        <v>573</v>
      </c>
    </row>
    <row r="31" spans="4:6">
      <c r="D31" s="699" t="s">
        <v>1847</v>
      </c>
      <c r="E31" s="700">
        <v>1217</v>
      </c>
      <c r="F31" s="700">
        <v>1217</v>
      </c>
    </row>
    <row r="32" spans="4:6">
      <c r="D32" s="699" t="s">
        <v>1848</v>
      </c>
      <c r="E32" s="700">
        <v>2586</v>
      </c>
      <c r="F32" s="700">
        <v>2586</v>
      </c>
    </row>
    <row r="33" spans="4:6">
      <c r="D33" s="699" t="s">
        <v>1849</v>
      </c>
      <c r="E33" s="700">
        <v>5495</v>
      </c>
      <c r="F33" s="700">
        <v>5495</v>
      </c>
    </row>
    <row r="34" spans="4:6">
      <c r="D34" s="699" t="s">
        <v>1850</v>
      </c>
      <c r="E34" s="698">
        <v>744</v>
      </c>
      <c r="F34" s="700">
        <v>629</v>
      </c>
    </row>
    <row r="35" spans="4:6">
      <c r="D35" s="699" t="s">
        <v>1851</v>
      </c>
      <c r="E35" s="698">
        <v>1582</v>
      </c>
      <c r="F35" s="700">
        <v>1337</v>
      </c>
    </row>
    <row r="36" spans="4:6">
      <c r="D36" s="699" t="s">
        <v>1852</v>
      </c>
      <c r="E36" s="698">
        <v>3361</v>
      </c>
      <c r="F36" s="700">
        <v>2842</v>
      </c>
    </row>
    <row r="37" spans="4:6">
      <c r="D37" s="699" t="s">
        <v>1853</v>
      </c>
      <c r="E37" s="698">
        <v>7143</v>
      </c>
      <c r="F37" s="700">
        <v>6039</v>
      </c>
    </row>
    <row r="38" spans="4:6">
      <c r="D38" s="696" t="s">
        <v>760</v>
      </c>
      <c r="E38" s="697">
        <v>45</v>
      </c>
      <c r="F38" s="697">
        <v>45</v>
      </c>
    </row>
    <row r="39" spans="4:6">
      <c r="D39" s="696" t="s">
        <v>776</v>
      </c>
      <c r="E39" s="697">
        <v>95</v>
      </c>
      <c r="F39" s="697">
        <v>95</v>
      </c>
    </row>
    <row r="40" spans="4:6">
      <c r="D40" s="696" t="s">
        <v>792</v>
      </c>
      <c r="E40" s="697">
        <v>202</v>
      </c>
      <c r="F40" s="697">
        <v>202</v>
      </c>
    </row>
    <row r="41" spans="4:6">
      <c r="D41" s="696" t="s">
        <v>955</v>
      </c>
      <c r="E41" s="697">
        <v>429</v>
      </c>
      <c r="F41" s="697">
        <v>429</v>
      </c>
    </row>
    <row r="42" spans="4:6">
      <c r="D42" s="696" t="s">
        <v>1854</v>
      </c>
      <c r="E42" s="697">
        <v>912</v>
      </c>
      <c r="F42" s="697">
        <v>912</v>
      </c>
    </row>
    <row r="43" spans="4:6">
      <c r="D43" s="696" t="s">
        <v>1855</v>
      </c>
      <c r="E43" s="697">
        <v>1939</v>
      </c>
      <c r="F43" s="697">
        <v>1939</v>
      </c>
    </row>
    <row r="44" spans="4:6">
      <c r="D44" s="696" t="s">
        <v>1856</v>
      </c>
      <c r="E44" s="697">
        <v>4121</v>
      </c>
      <c r="F44" s="697">
        <v>4121</v>
      </c>
    </row>
    <row r="45" spans="4:6">
      <c r="D45" s="696" t="s">
        <v>1857</v>
      </c>
      <c r="E45" s="698">
        <v>557</v>
      </c>
      <c r="F45" s="697">
        <v>471</v>
      </c>
    </row>
    <row r="46" spans="4:6">
      <c r="D46" s="696" t="s">
        <v>1858</v>
      </c>
      <c r="E46" s="698">
        <v>1185</v>
      </c>
      <c r="F46" s="697">
        <v>1002</v>
      </c>
    </row>
    <row r="47" spans="4:6">
      <c r="D47" s="696" t="s">
        <v>1859</v>
      </c>
      <c r="E47" s="698">
        <v>2520</v>
      </c>
      <c r="F47" s="697">
        <v>2131</v>
      </c>
    </row>
    <row r="48" spans="4:6">
      <c r="D48" s="696" t="s">
        <v>1860</v>
      </c>
      <c r="E48" s="698">
        <v>5357</v>
      </c>
      <c r="F48" s="697">
        <v>4529</v>
      </c>
    </row>
    <row r="49" spans="4:6">
      <c r="D49" s="699" t="s">
        <v>761</v>
      </c>
      <c r="E49" s="700">
        <v>51</v>
      </c>
      <c r="F49" s="700">
        <v>51</v>
      </c>
    </row>
    <row r="50" spans="4:6">
      <c r="D50" s="699" t="s">
        <v>777</v>
      </c>
      <c r="E50" s="700">
        <v>107</v>
      </c>
      <c r="F50" s="700">
        <v>107</v>
      </c>
    </row>
    <row r="51" spans="4:6">
      <c r="D51" s="699" t="s">
        <v>793</v>
      </c>
      <c r="E51" s="700">
        <v>229</v>
      </c>
      <c r="F51" s="700">
        <v>229</v>
      </c>
    </row>
    <row r="52" spans="4:6">
      <c r="D52" s="699" t="s">
        <v>956</v>
      </c>
      <c r="E52" s="700">
        <v>487</v>
      </c>
      <c r="F52" s="700">
        <v>487</v>
      </c>
    </row>
    <row r="53" spans="4:6">
      <c r="D53" s="699" t="s">
        <v>1861</v>
      </c>
      <c r="E53" s="700">
        <v>1034</v>
      </c>
      <c r="F53" s="700">
        <v>1034</v>
      </c>
    </row>
    <row r="54" spans="4:6">
      <c r="D54" s="699" t="s">
        <v>1862</v>
      </c>
      <c r="E54" s="700">
        <v>2198</v>
      </c>
      <c r="F54" s="700">
        <v>2198</v>
      </c>
    </row>
    <row r="55" spans="4:6">
      <c r="D55" s="699" t="s">
        <v>1863</v>
      </c>
      <c r="E55" s="700">
        <v>4670</v>
      </c>
      <c r="F55" s="700">
        <v>4670</v>
      </c>
    </row>
    <row r="56" spans="4:6">
      <c r="D56" s="699" t="s">
        <v>1864</v>
      </c>
      <c r="E56" s="698">
        <v>633</v>
      </c>
      <c r="F56" s="700">
        <v>534</v>
      </c>
    </row>
    <row r="57" spans="4:6">
      <c r="D57" s="699" t="s">
        <v>1865</v>
      </c>
      <c r="E57" s="698">
        <v>1344</v>
      </c>
      <c r="F57" s="700">
        <v>1136</v>
      </c>
    </row>
    <row r="58" spans="4:6">
      <c r="D58" s="699" t="s">
        <v>1866</v>
      </c>
      <c r="E58" s="698">
        <v>2857</v>
      </c>
      <c r="F58" s="700">
        <v>2415</v>
      </c>
    </row>
    <row r="59" spans="4:6">
      <c r="D59" s="699" t="s">
        <v>1867</v>
      </c>
      <c r="E59" s="698">
        <v>6071</v>
      </c>
      <c r="F59" s="700">
        <v>5133</v>
      </c>
    </row>
    <row r="60" spans="4:6">
      <c r="D60" s="696" t="s">
        <v>762</v>
      </c>
      <c r="E60" s="697">
        <v>57</v>
      </c>
      <c r="F60" s="697">
        <v>57</v>
      </c>
    </row>
    <row r="61" spans="4:6">
      <c r="D61" s="696" t="s">
        <v>778</v>
      </c>
      <c r="E61" s="697">
        <v>120</v>
      </c>
      <c r="F61" s="697">
        <v>120</v>
      </c>
    </row>
    <row r="62" spans="4:6">
      <c r="D62" s="696" t="s">
        <v>794</v>
      </c>
      <c r="E62" s="697">
        <v>256</v>
      </c>
      <c r="F62" s="697">
        <v>256</v>
      </c>
    </row>
    <row r="63" spans="4:6">
      <c r="D63" s="696" t="s">
        <v>957</v>
      </c>
      <c r="E63" s="697">
        <v>544</v>
      </c>
      <c r="F63" s="697">
        <v>544</v>
      </c>
    </row>
    <row r="64" spans="4:6">
      <c r="D64" s="696" t="s">
        <v>1868</v>
      </c>
      <c r="E64" s="697">
        <v>1156</v>
      </c>
      <c r="F64" s="697">
        <v>1156</v>
      </c>
    </row>
    <row r="65" spans="4:6">
      <c r="D65" s="696" t="s">
        <v>1869</v>
      </c>
      <c r="E65" s="697">
        <v>2456</v>
      </c>
      <c r="F65" s="697">
        <v>2456</v>
      </c>
    </row>
    <row r="66" spans="4:6">
      <c r="D66" s="696" t="s">
        <v>1870</v>
      </c>
      <c r="E66" s="697">
        <v>5220</v>
      </c>
      <c r="F66" s="697">
        <v>5220</v>
      </c>
    </row>
    <row r="67" spans="4:6">
      <c r="D67" s="696" t="s">
        <v>1871</v>
      </c>
      <c r="E67" s="698">
        <v>707</v>
      </c>
      <c r="F67" s="697">
        <v>597</v>
      </c>
    </row>
    <row r="68" spans="4:6">
      <c r="D68" s="696" t="s">
        <v>1872</v>
      </c>
      <c r="E68" s="698">
        <v>1502</v>
      </c>
      <c r="F68" s="697">
        <v>1270</v>
      </c>
    </row>
    <row r="69" spans="4:6">
      <c r="D69" s="696" t="s">
        <v>1873</v>
      </c>
      <c r="E69" s="698">
        <v>3192</v>
      </c>
      <c r="F69" s="697">
        <v>2699</v>
      </c>
    </row>
    <row r="70" spans="4:6">
      <c r="D70" s="696" t="s">
        <v>1874</v>
      </c>
      <c r="E70" s="698">
        <v>6786</v>
      </c>
      <c r="F70" s="697">
        <v>5737</v>
      </c>
    </row>
    <row r="71" spans="4:6">
      <c r="D71" s="699" t="s">
        <v>807</v>
      </c>
      <c r="E71" s="700">
        <v>53</v>
      </c>
      <c r="F71" s="700">
        <v>53</v>
      </c>
    </row>
    <row r="72" spans="4:6">
      <c r="D72" s="699" t="s">
        <v>823</v>
      </c>
      <c r="E72" s="700">
        <v>113</v>
      </c>
      <c r="F72" s="700">
        <v>113</v>
      </c>
    </row>
    <row r="73" spans="4:6">
      <c r="D73" s="699" t="s">
        <v>839</v>
      </c>
      <c r="E73" s="700">
        <v>241</v>
      </c>
      <c r="F73" s="700">
        <v>241</v>
      </c>
    </row>
    <row r="74" spans="4:6">
      <c r="D74" s="699" t="s">
        <v>969</v>
      </c>
      <c r="E74" s="700">
        <v>512</v>
      </c>
      <c r="F74" s="700">
        <v>512</v>
      </c>
    </row>
    <row r="75" spans="4:6">
      <c r="D75" s="699" t="s">
        <v>1875</v>
      </c>
      <c r="E75" s="700">
        <v>1089</v>
      </c>
      <c r="F75" s="700">
        <v>1089</v>
      </c>
    </row>
    <row r="76" spans="4:6">
      <c r="D76" s="699" t="s">
        <v>1876</v>
      </c>
      <c r="E76" s="700">
        <v>2316</v>
      </c>
      <c r="F76" s="700">
        <v>2316</v>
      </c>
    </row>
    <row r="77" spans="4:6">
      <c r="D77" s="699" t="s">
        <v>1877</v>
      </c>
      <c r="E77" s="700">
        <v>4923</v>
      </c>
      <c r="F77" s="700">
        <v>4923</v>
      </c>
    </row>
    <row r="78" spans="4:6">
      <c r="D78" s="699" t="s">
        <v>1878</v>
      </c>
      <c r="E78" s="698">
        <v>665</v>
      </c>
      <c r="F78" s="700">
        <v>563</v>
      </c>
    </row>
    <row r="79" spans="4:6">
      <c r="D79" s="699" t="s">
        <v>1879</v>
      </c>
      <c r="E79" s="698">
        <v>1415</v>
      </c>
      <c r="F79" s="700">
        <v>1197</v>
      </c>
    </row>
    <row r="80" spans="4:6">
      <c r="D80" s="699" t="s">
        <v>1880</v>
      </c>
      <c r="E80" s="698">
        <v>3010</v>
      </c>
      <c r="F80" s="700">
        <v>2545</v>
      </c>
    </row>
    <row r="81" spans="4:6">
      <c r="D81" s="699" t="s">
        <v>1881</v>
      </c>
      <c r="E81" s="698">
        <v>6399</v>
      </c>
      <c r="F81" s="700">
        <v>5410</v>
      </c>
    </row>
    <row r="82" spans="4:6">
      <c r="D82" s="701" t="s">
        <v>808</v>
      </c>
      <c r="E82" s="702">
        <v>67</v>
      </c>
      <c r="F82" s="702">
        <v>67</v>
      </c>
    </row>
    <row r="83" spans="4:6">
      <c r="D83" s="701" t="s">
        <v>824</v>
      </c>
      <c r="E83" s="702">
        <v>142</v>
      </c>
      <c r="F83" s="702">
        <v>142</v>
      </c>
    </row>
    <row r="84" spans="4:6">
      <c r="D84" s="701" t="s">
        <v>840</v>
      </c>
      <c r="E84" s="702">
        <v>302</v>
      </c>
      <c r="F84" s="702">
        <v>302</v>
      </c>
    </row>
    <row r="85" spans="4:6">
      <c r="D85" s="701" t="s">
        <v>970</v>
      </c>
      <c r="E85" s="702">
        <v>641</v>
      </c>
      <c r="F85" s="702">
        <v>641</v>
      </c>
    </row>
    <row r="86" spans="4:6">
      <c r="D86" s="701" t="s">
        <v>1882</v>
      </c>
      <c r="E86" s="702">
        <v>1363</v>
      </c>
      <c r="F86" s="702">
        <v>1363</v>
      </c>
    </row>
    <row r="87" spans="4:6">
      <c r="D87" s="701" t="s">
        <v>1883</v>
      </c>
      <c r="E87" s="702">
        <v>2896</v>
      </c>
      <c r="F87" s="702">
        <v>2896</v>
      </c>
    </row>
    <row r="88" spans="4:6">
      <c r="D88" s="701" t="s">
        <v>1884</v>
      </c>
      <c r="E88" s="702">
        <v>6154</v>
      </c>
      <c r="F88" s="702">
        <v>6154</v>
      </c>
    </row>
    <row r="89" spans="4:6">
      <c r="D89" s="701" t="s">
        <v>1885</v>
      </c>
      <c r="E89" s="698">
        <v>833</v>
      </c>
      <c r="F89" s="702">
        <v>704</v>
      </c>
    </row>
    <row r="90" spans="4:6">
      <c r="D90" s="701" t="s">
        <v>1886</v>
      </c>
      <c r="E90" s="698">
        <v>1771</v>
      </c>
      <c r="F90" s="702">
        <v>1497</v>
      </c>
    </row>
    <row r="91" spans="4:6">
      <c r="D91" s="701" t="s">
        <v>1887</v>
      </c>
      <c r="E91" s="698">
        <v>3764</v>
      </c>
      <c r="F91" s="702">
        <v>3183</v>
      </c>
    </row>
    <row r="92" spans="4:6">
      <c r="D92" s="701" t="s">
        <v>1888</v>
      </c>
      <c r="E92" s="698">
        <v>8000</v>
      </c>
      <c r="F92" s="702">
        <v>6763</v>
      </c>
    </row>
    <row r="93" spans="4:6">
      <c r="D93" s="699" t="s">
        <v>809</v>
      </c>
      <c r="E93" s="700">
        <v>50</v>
      </c>
      <c r="F93" s="700">
        <v>50</v>
      </c>
    </row>
    <row r="94" spans="4:6">
      <c r="D94" s="699" t="s">
        <v>825</v>
      </c>
      <c r="E94" s="700">
        <v>106</v>
      </c>
      <c r="F94" s="700">
        <v>106</v>
      </c>
    </row>
    <row r="95" spans="4:6">
      <c r="D95" s="699" t="s">
        <v>841</v>
      </c>
      <c r="E95" s="700">
        <v>226</v>
      </c>
      <c r="F95" s="700">
        <v>226</v>
      </c>
    </row>
    <row r="96" spans="4:6">
      <c r="D96" s="699" t="s">
        <v>971</v>
      </c>
      <c r="E96" s="700">
        <v>480</v>
      </c>
      <c r="F96" s="700">
        <v>480</v>
      </c>
    </row>
    <row r="97" spans="4:6">
      <c r="D97" s="699" t="s">
        <v>1889</v>
      </c>
      <c r="E97" s="700">
        <v>1021</v>
      </c>
      <c r="F97" s="700">
        <v>1021</v>
      </c>
    </row>
    <row r="98" spans="4:6">
      <c r="D98" s="699" t="s">
        <v>1890</v>
      </c>
      <c r="E98" s="700">
        <v>2171</v>
      </c>
      <c r="F98" s="700">
        <v>2171</v>
      </c>
    </row>
    <row r="99" spans="4:6">
      <c r="D99" s="699" t="s">
        <v>1891</v>
      </c>
      <c r="E99" s="700">
        <v>4615</v>
      </c>
      <c r="F99" s="700">
        <v>4615</v>
      </c>
    </row>
    <row r="100" spans="4:6">
      <c r="D100" s="699" t="s">
        <v>1892</v>
      </c>
      <c r="E100" s="698">
        <v>624</v>
      </c>
      <c r="F100" s="700">
        <v>527</v>
      </c>
    </row>
    <row r="101" spans="4:6">
      <c r="D101" s="699" t="s">
        <v>1893</v>
      </c>
      <c r="E101" s="698">
        <v>1327</v>
      </c>
      <c r="F101" s="700">
        <v>1122</v>
      </c>
    </row>
    <row r="102" spans="4:6">
      <c r="D102" s="699" t="s">
        <v>1894</v>
      </c>
      <c r="E102" s="698">
        <v>2822</v>
      </c>
      <c r="F102" s="700">
        <v>2386</v>
      </c>
    </row>
    <row r="103" spans="4:6">
      <c r="D103" s="699" t="s">
        <v>1895</v>
      </c>
      <c r="E103" s="698">
        <v>5999</v>
      </c>
      <c r="F103" s="700">
        <v>5072</v>
      </c>
    </row>
    <row r="104" spans="4:6">
      <c r="D104" s="701" t="s">
        <v>810</v>
      </c>
      <c r="E104" s="702">
        <v>57</v>
      </c>
      <c r="F104" s="702">
        <v>57</v>
      </c>
    </row>
    <row r="105" spans="4:6">
      <c r="D105" s="701" t="s">
        <v>826</v>
      </c>
      <c r="E105" s="702">
        <v>119</v>
      </c>
      <c r="F105" s="702">
        <v>119</v>
      </c>
    </row>
    <row r="106" spans="4:6">
      <c r="D106" s="701" t="s">
        <v>842</v>
      </c>
      <c r="E106" s="702">
        <v>256</v>
      </c>
      <c r="F106" s="702">
        <v>256</v>
      </c>
    </row>
    <row r="107" spans="4:6">
      <c r="D107" s="701" t="s">
        <v>972</v>
      </c>
      <c r="E107" s="702">
        <v>545</v>
      </c>
      <c r="F107" s="702">
        <v>545</v>
      </c>
    </row>
    <row r="108" spans="4:6">
      <c r="D108" s="701" t="s">
        <v>1896</v>
      </c>
      <c r="E108" s="702">
        <v>1158</v>
      </c>
      <c r="F108" s="702">
        <v>1158</v>
      </c>
    </row>
    <row r="109" spans="4:6">
      <c r="D109" s="701" t="s">
        <v>1897</v>
      </c>
      <c r="E109" s="702">
        <v>2461</v>
      </c>
      <c r="F109" s="702">
        <v>2461</v>
      </c>
    </row>
    <row r="110" spans="4:6">
      <c r="D110" s="701" t="s">
        <v>1898</v>
      </c>
      <c r="E110" s="702">
        <v>5230</v>
      </c>
      <c r="F110" s="702">
        <v>5230</v>
      </c>
    </row>
    <row r="111" spans="4:6">
      <c r="D111" s="701" t="s">
        <v>1899</v>
      </c>
      <c r="E111" s="698">
        <v>708</v>
      </c>
      <c r="F111" s="702">
        <v>598</v>
      </c>
    </row>
    <row r="112" spans="4:6">
      <c r="D112" s="701" t="s">
        <v>1900</v>
      </c>
      <c r="E112" s="698">
        <v>1505</v>
      </c>
      <c r="F112" s="702">
        <v>1272</v>
      </c>
    </row>
    <row r="113" spans="4:6">
      <c r="D113" s="701" t="s">
        <v>1901</v>
      </c>
      <c r="E113" s="698">
        <v>3199</v>
      </c>
      <c r="F113" s="702">
        <v>2704</v>
      </c>
    </row>
    <row r="114" spans="4:6">
      <c r="D114" s="701" t="s">
        <v>1902</v>
      </c>
      <c r="E114" s="698">
        <v>6799</v>
      </c>
      <c r="F114" s="702">
        <v>5748</v>
      </c>
    </row>
    <row r="115" spans="4:6">
      <c r="D115" s="699" t="s">
        <v>811</v>
      </c>
      <c r="E115" s="700">
        <v>63</v>
      </c>
      <c r="F115" s="700">
        <v>63</v>
      </c>
    </row>
    <row r="116" spans="4:6">
      <c r="D116" s="699" t="s">
        <v>827</v>
      </c>
      <c r="E116" s="700">
        <v>134</v>
      </c>
      <c r="F116" s="700">
        <v>134</v>
      </c>
    </row>
    <row r="117" spans="4:6">
      <c r="D117" s="699" t="s">
        <v>843</v>
      </c>
      <c r="E117" s="700">
        <v>286</v>
      </c>
      <c r="F117" s="700">
        <v>286</v>
      </c>
    </row>
    <row r="118" spans="4:6">
      <c r="D118" s="699" t="s">
        <v>973</v>
      </c>
      <c r="E118" s="700">
        <v>609</v>
      </c>
      <c r="F118" s="700">
        <v>609</v>
      </c>
    </row>
    <row r="119" spans="4:6">
      <c r="D119" s="699" t="s">
        <v>1903</v>
      </c>
      <c r="E119" s="700">
        <v>1294</v>
      </c>
      <c r="F119" s="700">
        <v>1294</v>
      </c>
    </row>
    <row r="120" spans="4:6">
      <c r="D120" s="699" t="s">
        <v>1904</v>
      </c>
      <c r="E120" s="700">
        <v>2750</v>
      </c>
      <c r="F120" s="700">
        <v>2750</v>
      </c>
    </row>
    <row r="121" spans="4:6">
      <c r="D121" s="699" t="s">
        <v>1905</v>
      </c>
      <c r="E121" s="700">
        <v>5846</v>
      </c>
      <c r="F121" s="700">
        <v>5846</v>
      </c>
    </row>
    <row r="122" spans="4:6">
      <c r="D122" s="699" t="s">
        <v>1906</v>
      </c>
      <c r="E122" s="698">
        <v>791</v>
      </c>
      <c r="F122" s="700">
        <v>668</v>
      </c>
    </row>
    <row r="123" spans="4:6">
      <c r="D123" s="699" t="s">
        <v>1907</v>
      </c>
      <c r="E123" s="698">
        <v>1682</v>
      </c>
      <c r="F123" s="700">
        <v>1422</v>
      </c>
    </row>
    <row r="124" spans="4:6">
      <c r="D124" s="699" t="s">
        <v>1908</v>
      </c>
      <c r="E124" s="698">
        <v>3575</v>
      </c>
      <c r="F124" s="700">
        <v>3022</v>
      </c>
    </row>
    <row r="125" spans="4:6">
      <c r="D125" s="699" t="s">
        <v>1909</v>
      </c>
      <c r="E125" s="698">
        <v>7599</v>
      </c>
      <c r="F125" s="700">
        <v>6425</v>
      </c>
    </row>
    <row r="126" spans="4:6">
      <c r="D126" s="701" t="s">
        <v>856</v>
      </c>
      <c r="E126" s="702">
        <v>50</v>
      </c>
      <c r="F126" s="702">
        <v>50</v>
      </c>
    </row>
    <row r="127" spans="4:6">
      <c r="D127" s="701" t="s">
        <v>872</v>
      </c>
      <c r="E127" s="702">
        <v>106</v>
      </c>
      <c r="F127" s="702">
        <v>106</v>
      </c>
    </row>
    <row r="128" spans="4:6">
      <c r="D128" s="701" t="s">
        <v>888</v>
      </c>
      <c r="E128" s="702">
        <v>226</v>
      </c>
      <c r="F128" s="702">
        <v>226</v>
      </c>
    </row>
    <row r="129" spans="4:6">
      <c r="D129" s="701" t="s">
        <v>985</v>
      </c>
      <c r="E129" s="702">
        <v>480</v>
      </c>
      <c r="F129" s="702">
        <v>480</v>
      </c>
    </row>
    <row r="130" spans="4:6">
      <c r="D130" s="701" t="s">
        <v>1910</v>
      </c>
      <c r="E130" s="702">
        <v>1021</v>
      </c>
      <c r="F130" s="702">
        <v>1021</v>
      </c>
    </row>
    <row r="131" spans="4:6">
      <c r="D131" s="701" t="s">
        <v>1911</v>
      </c>
      <c r="E131" s="702">
        <v>2171</v>
      </c>
      <c r="F131" s="702">
        <v>2171</v>
      </c>
    </row>
    <row r="132" spans="4:6">
      <c r="D132" s="701" t="s">
        <v>1912</v>
      </c>
      <c r="E132" s="702">
        <v>4615</v>
      </c>
      <c r="F132" s="702">
        <v>4615</v>
      </c>
    </row>
    <row r="133" spans="4:6">
      <c r="D133" s="701" t="s">
        <v>1913</v>
      </c>
      <c r="E133" s="698">
        <v>624</v>
      </c>
      <c r="F133" s="702">
        <v>528</v>
      </c>
    </row>
    <row r="134" spans="4:6">
      <c r="D134" s="701" t="s">
        <v>1914</v>
      </c>
      <c r="E134" s="698">
        <v>1327</v>
      </c>
      <c r="F134" s="702">
        <v>1122</v>
      </c>
    </row>
    <row r="135" spans="4:6">
      <c r="D135" s="701" t="s">
        <v>1915</v>
      </c>
      <c r="E135" s="698">
        <v>2822</v>
      </c>
      <c r="F135" s="702">
        <v>2386</v>
      </c>
    </row>
    <row r="136" spans="4:6">
      <c r="D136" s="701" t="s">
        <v>1916</v>
      </c>
      <c r="E136" s="698">
        <v>5999</v>
      </c>
      <c r="F136" s="702">
        <v>5072</v>
      </c>
    </row>
    <row r="137" spans="4:6">
      <c r="D137" s="699" t="s">
        <v>857</v>
      </c>
      <c r="E137" s="700">
        <v>63</v>
      </c>
      <c r="F137" s="700">
        <v>63</v>
      </c>
    </row>
    <row r="138" spans="4:6">
      <c r="D138" s="699" t="s">
        <v>873</v>
      </c>
      <c r="E138" s="700">
        <v>133</v>
      </c>
      <c r="F138" s="700">
        <v>133</v>
      </c>
    </row>
    <row r="139" spans="4:6">
      <c r="D139" s="699" t="s">
        <v>889</v>
      </c>
      <c r="E139" s="700">
        <v>283</v>
      </c>
      <c r="F139" s="700">
        <v>283</v>
      </c>
    </row>
    <row r="140" spans="4:6">
      <c r="D140" s="699" t="s">
        <v>986</v>
      </c>
      <c r="E140" s="700">
        <v>601</v>
      </c>
      <c r="F140" s="700">
        <v>601</v>
      </c>
    </row>
    <row r="141" spans="4:6">
      <c r="D141" s="699" t="s">
        <v>1917</v>
      </c>
      <c r="E141" s="700">
        <v>1277</v>
      </c>
      <c r="F141" s="700">
        <v>1277</v>
      </c>
    </row>
    <row r="142" spans="4:6">
      <c r="D142" s="699" t="s">
        <v>1918</v>
      </c>
      <c r="E142" s="700">
        <v>2715</v>
      </c>
      <c r="F142" s="700">
        <v>2715</v>
      </c>
    </row>
    <row r="143" spans="4:6">
      <c r="D143" s="699" t="s">
        <v>1919</v>
      </c>
      <c r="E143" s="700">
        <v>5769</v>
      </c>
      <c r="F143" s="700">
        <v>5769</v>
      </c>
    </row>
    <row r="144" spans="4:6">
      <c r="D144" s="699" t="s">
        <v>1920</v>
      </c>
      <c r="E144" s="698">
        <v>781</v>
      </c>
      <c r="F144" s="700">
        <v>660</v>
      </c>
    </row>
    <row r="145" spans="4:6">
      <c r="D145" s="699" t="s">
        <v>1921</v>
      </c>
      <c r="E145" s="698">
        <v>1660</v>
      </c>
      <c r="F145" s="700">
        <v>1403</v>
      </c>
    </row>
    <row r="146" spans="4:6">
      <c r="D146" s="699" t="s">
        <v>1922</v>
      </c>
      <c r="E146" s="698">
        <v>3529</v>
      </c>
      <c r="F146" s="700">
        <v>2984</v>
      </c>
    </row>
    <row r="147" spans="4:6">
      <c r="D147" s="699" t="s">
        <v>1923</v>
      </c>
      <c r="E147" s="698">
        <v>7499</v>
      </c>
      <c r="F147" s="700">
        <v>6340</v>
      </c>
    </row>
    <row r="148" spans="4:6">
      <c r="D148" s="701" t="s">
        <v>858</v>
      </c>
      <c r="E148" s="702">
        <v>47</v>
      </c>
      <c r="F148" s="702">
        <v>47</v>
      </c>
    </row>
    <row r="149" spans="4:6">
      <c r="D149" s="701" t="s">
        <v>874</v>
      </c>
      <c r="E149" s="702">
        <v>99</v>
      </c>
      <c r="F149" s="702">
        <v>99</v>
      </c>
    </row>
    <row r="150" spans="4:6">
      <c r="D150" s="701" t="s">
        <v>890</v>
      </c>
      <c r="E150" s="702">
        <v>212</v>
      </c>
      <c r="F150" s="702">
        <v>212</v>
      </c>
    </row>
    <row r="151" spans="4:6">
      <c r="D151" s="701" t="s">
        <v>987</v>
      </c>
      <c r="E151" s="702">
        <v>450</v>
      </c>
      <c r="F151" s="702">
        <v>450</v>
      </c>
    </row>
    <row r="152" spans="4:6">
      <c r="D152" s="701" t="s">
        <v>1924</v>
      </c>
      <c r="E152" s="702">
        <v>957</v>
      </c>
      <c r="F152" s="702">
        <v>957</v>
      </c>
    </row>
    <row r="153" spans="4:6">
      <c r="D153" s="701" t="s">
        <v>1925</v>
      </c>
      <c r="E153" s="702">
        <v>2035</v>
      </c>
      <c r="F153" s="702">
        <v>2035</v>
      </c>
    </row>
    <row r="154" spans="4:6">
      <c r="D154" s="701" t="s">
        <v>1926</v>
      </c>
      <c r="E154" s="702">
        <v>4327</v>
      </c>
      <c r="F154" s="702">
        <v>4327</v>
      </c>
    </row>
    <row r="155" spans="4:6">
      <c r="D155" s="701" t="s">
        <v>1927</v>
      </c>
      <c r="E155" s="698">
        <v>585</v>
      </c>
      <c r="F155" s="702">
        <v>494</v>
      </c>
    </row>
    <row r="156" spans="4:6">
      <c r="D156" s="701" t="s">
        <v>1928</v>
      </c>
      <c r="E156" s="698">
        <v>1244</v>
      </c>
      <c r="F156" s="702">
        <v>1052</v>
      </c>
    </row>
    <row r="157" spans="4:6">
      <c r="D157" s="701" t="s">
        <v>1929</v>
      </c>
      <c r="E157" s="698">
        <v>2645</v>
      </c>
      <c r="F157" s="702">
        <v>2237</v>
      </c>
    </row>
    <row r="158" spans="4:6">
      <c r="D158" s="701" t="s">
        <v>1930</v>
      </c>
      <c r="E158" s="698">
        <v>5625</v>
      </c>
      <c r="F158" s="702">
        <v>4755</v>
      </c>
    </row>
    <row r="159" spans="4:6">
      <c r="D159" s="699" t="s">
        <v>859</v>
      </c>
      <c r="E159" s="700">
        <v>53</v>
      </c>
      <c r="F159" s="700">
        <v>53</v>
      </c>
    </row>
    <row r="160" spans="4:6">
      <c r="D160" s="699" t="s">
        <v>875</v>
      </c>
      <c r="E160" s="700">
        <v>112</v>
      </c>
      <c r="F160" s="700">
        <v>112</v>
      </c>
    </row>
    <row r="161" spans="4:6">
      <c r="D161" s="699" t="s">
        <v>891</v>
      </c>
      <c r="E161" s="700">
        <v>240</v>
      </c>
      <c r="F161" s="700">
        <v>240</v>
      </c>
    </row>
    <row r="162" spans="4:6">
      <c r="D162" s="699" t="s">
        <v>988</v>
      </c>
      <c r="E162" s="700">
        <v>511</v>
      </c>
      <c r="F162" s="700">
        <v>511</v>
      </c>
    </row>
    <row r="163" spans="4:6">
      <c r="D163" s="699" t="s">
        <v>1931</v>
      </c>
      <c r="E163" s="700">
        <v>1085</v>
      </c>
      <c r="F163" s="700">
        <v>1085</v>
      </c>
    </row>
    <row r="164" spans="4:6">
      <c r="D164" s="699" t="s">
        <v>1932</v>
      </c>
      <c r="E164" s="700">
        <v>2307</v>
      </c>
      <c r="F164" s="700">
        <v>2307</v>
      </c>
    </row>
    <row r="165" spans="4:6">
      <c r="D165" s="699" t="s">
        <v>1933</v>
      </c>
      <c r="E165" s="700">
        <v>4903</v>
      </c>
      <c r="F165" s="700">
        <v>4903</v>
      </c>
    </row>
    <row r="166" spans="4:6">
      <c r="D166" s="699" t="s">
        <v>1934</v>
      </c>
      <c r="E166" s="698">
        <v>664</v>
      </c>
      <c r="F166" s="700">
        <v>560</v>
      </c>
    </row>
    <row r="167" spans="4:6">
      <c r="D167" s="699" t="s">
        <v>1935</v>
      </c>
      <c r="E167" s="698">
        <v>1410</v>
      </c>
      <c r="F167" s="700">
        <v>1192</v>
      </c>
    </row>
    <row r="168" spans="4:6">
      <c r="D168" s="699" t="s">
        <v>1936</v>
      </c>
      <c r="E168" s="698">
        <v>2999</v>
      </c>
      <c r="F168" s="700">
        <v>2535</v>
      </c>
    </row>
    <row r="169" spans="4:6">
      <c r="D169" s="699" t="s">
        <v>1937</v>
      </c>
      <c r="E169" s="698">
        <v>6373</v>
      </c>
      <c r="F169" s="700">
        <v>5389</v>
      </c>
    </row>
    <row r="170" spans="4:6">
      <c r="D170" s="701" t="s">
        <v>860</v>
      </c>
      <c r="E170" s="702">
        <v>59</v>
      </c>
      <c r="F170" s="702">
        <v>59</v>
      </c>
    </row>
    <row r="171" spans="4:6">
      <c r="D171" s="701" t="s">
        <v>876</v>
      </c>
      <c r="E171" s="702">
        <v>126</v>
      </c>
      <c r="F171" s="702">
        <v>126</v>
      </c>
    </row>
    <row r="172" spans="4:6">
      <c r="D172" s="701" t="s">
        <v>892</v>
      </c>
      <c r="E172" s="702">
        <v>268</v>
      </c>
      <c r="F172" s="702">
        <v>268</v>
      </c>
    </row>
    <row r="173" spans="4:6">
      <c r="D173" s="701" t="s">
        <v>989</v>
      </c>
      <c r="E173" s="702">
        <v>571</v>
      </c>
      <c r="F173" s="702">
        <v>571</v>
      </c>
    </row>
    <row r="174" spans="4:6">
      <c r="D174" s="701" t="s">
        <v>1938</v>
      </c>
      <c r="E174" s="702">
        <v>1213</v>
      </c>
      <c r="F174" s="702">
        <v>1213</v>
      </c>
    </row>
    <row r="175" spans="4:6">
      <c r="D175" s="701" t="s">
        <v>1939</v>
      </c>
      <c r="E175" s="702">
        <v>2578</v>
      </c>
      <c r="F175" s="702">
        <v>2578</v>
      </c>
    </row>
    <row r="176" spans="4:6">
      <c r="D176" s="701" t="s">
        <v>1940</v>
      </c>
      <c r="E176" s="702">
        <v>5481</v>
      </c>
      <c r="F176" s="702">
        <v>5481</v>
      </c>
    </row>
    <row r="177" spans="4:6">
      <c r="D177" s="701" t="s">
        <v>1941</v>
      </c>
      <c r="E177" s="698">
        <v>742</v>
      </c>
      <c r="F177" s="702">
        <v>626</v>
      </c>
    </row>
    <row r="178" spans="4:6">
      <c r="D178" s="701" t="s">
        <v>1942</v>
      </c>
      <c r="E178" s="698">
        <v>1576</v>
      </c>
      <c r="F178" s="702">
        <v>1333</v>
      </c>
    </row>
    <row r="179" spans="4:6">
      <c r="D179" s="701" t="s">
        <v>1943</v>
      </c>
      <c r="E179" s="698">
        <v>3351</v>
      </c>
      <c r="F179" s="702">
        <v>2833</v>
      </c>
    </row>
    <row r="180" spans="4:6">
      <c r="D180" s="701" t="s">
        <v>1944</v>
      </c>
      <c r="E180" s="698">
        <v>7125</v>
      </c>
      <c r="F180" s="702">
        <v>6023</v>
      </c>
    </row>
    <row r="181" spans="4:6">
      <c r="D181" s="696" t="s">
        <v>905</v>
      </c>
      <c r="E181" s="697">
        <v>51</v>
      </c>
      <c r="F181" s="697">
        <v>51</v>
      </c>
    </row>
    <row r="182" spans="4:6">
      <c r="D182" s="696" t="s">
        <v>921</v>
      </c>
      <c r="E182" s="697">
        <v>109</v>
      </c>
      <c r="F182" s="697">
        <v>109</v>
      </c>
    </row>
    <row r="183" spans="4:6">
      <c r="D183" s="696" t="s">
        <v>937</v>
      </c>
      <c r="E183" s="697">
        <v>233</v>
      </c>
      <c r="F183" s="697">
        <v>233</v>
      </c>
    </row>
    <row r="184" spans="4:6">
      <c r="D184" s="696" t="s">
        <v>1001</v>
      </c>
      <c r="E184" s="697">
        <v>494</v>
      </c>
      <c r="F184" s="697">
        <v>494</v>
      </c>
    </row>
    <row r="185" spans="4:6">
      <c r="D185" s="696" t="s">
        <v>1945</v>
      </c>
      <c r="E185" s="697">
        <v>1050</v>
      </c>
      <c r="F185" s="697">
        <v>1050</v>
      </c>
    </row>
    <row r="186" spans="4:6">
      <c r="D186" s="696" t="s">
        <v>1946</v>
      </c>
      <c r="E186" s="697">
        <v>2233</v>
      </c>
      <c r="F186" s="697">
        <v>2233</v>
      </c>
    </row>
    <row r="187" spans="4:6">
      <c r="D187" s="696" t="s">
        <v>1947</v>
      </c>
      <c r="E187" s="697">
        <v>4747</v>
      </c>
      <c r="F187" s="697">
        <v>4747</v>
      </c>
    </row>
    <row r="188" spans="4:6">
      <c r="D188" s="696" t="s">
        <v>1948</v>
      </c>
      <c r="E188" s="698">
        <v>642</v>
      </c>
      <c r="F188" s="697">
        <v>543</v>
      </c>
    </row>
    <row r="189" spans="4:6">
      <c r="D189" s="696" t="s">
        <v>1949</v>
      </c>
      <c r="E189" s="698">
        <v>1365</v>
      </c>
      <c r="F189" s="697">
        <v>1154</v>
      </c>
    </row>
    <row r="190" spans="4:6">
      <c r="D190" s="696" t="s">
        <v>1950</v>
      </c>
      <c r="E190" s="698">
        <v>2902</v>
      </c>
      <c r="F190" s="697">
        <v>2454</v>
      </c>
    </row>
    <row r="191" spans="4:6">
      <c r="D191" s="696" t="s">
        <v>1951</v>
      </c>
      <c r="E191" s="698">
        <v>6171</v>
      </c>
      <c r="F191" s="697">
        <v>5217</v>
      </c>
    </row>
    <row r="192" spans="4:6">
      <c r="D192" s="699" t="s">
        <v>906</v>
      </c>
      <c r="E192" s="700">
        <v>64</v>
      </c>
      <c r="F192" s="700">
        <v>64</v>
      </c>
    </row>
    <row r="193" spans="4:6">
      <c r="D193" s="699" t="s">
        <v>922</v>
      </c>
      <c r="E193" s="700">
        <v>137</v>
      </c>
      <c r="F193" s="700">
        <v>137</v>
      </c>
    </row>
    <row r="194" spans="4:6">
      <c r="D194" s="699" t="s">
        <v>938</v>
      </c>
      <c r="E194" s="700">
        <v>291</v>
      </c>
      <c r="F194" s="700">
        <v>291</v>
      </c>
    </row>
    <row r="195" spans="4:6">
      <c r="D195" s="699" t="s">
        <v>1002</v>
      </c>
      <c r="E195" s="700">
        <v>618</v>
      </c>
      <c r="F195" s="700">
        <v>618</v>
      </c>
    </row>
    <row r="196" spans="4:6">
      <c r="D196" s="699" t="s">
        <v>1952</v>
      </c>
      <c r="E196" s="700">
        <v>1314</v>
      </c>
      <c r="F196" s="700">
        <v>1314</v>
      </c>
    </row>
    <row r="197" spans="4:6">
      <c r="D197" s="699" t="s">
        <v>1953</v>
      </c>
      <c r="E197" s="700">
        <v>2792</v>
      </c>
      <c r="F197" s="700">
        <v>2792</v>
      </c>
    </row>
    <row r="198" spans="4:6">
      <c r="D198" s="699" t="s">
        <v>1954</v>
      </c>
      <c r="E198" s="700">
        <v>5934</v>
      </c>
      <c r="F198" s="700">
        <v>5934</v>
      </c>
    </row>
    <row r="199" spans="4:6">
      <c r="D199" s="699" t="s">
        <v>1955</v>
      </c>
      <c r="E199" s="698">
        <v>803</v>
      </c>
      <c r="F199" s="700">
        <v>679</v>
      </c>
    </row>
    <row r="200" spans="4:6">
      <c r="D200" s="699" t="s">
        <v>1956</v>
      </c>
      <c r="E200" s="698">
        <v>1708</v>
      </c>
      <c r="F200" s="700">
        <v>1443</v>
      </c>
    </row>
    <row r="201" spans="4:6">
      <c r="D201" s="699" t="s">
        <v>1957</v>
      </c>
      <c r="E201" s="698">
        <v>3629</v>
      </c>
      <c r="F201" s="700">
        <v>3069</v>
      </c>
    </row>
    <row r="202" spans="4:6">
      <c r="D202" s="699" t="s">
        <v>1958</v>
      </c>
      <c r="E202" s="698">
        <v>7714</v>
      </c>
      <c r="F202" s="700">
        <v>6522</v>
      </c>
    </row>
    <row r="203" spans="4:6">
      <c r="D203" s="696" t="s">
        <v>907</v>
      </c>
      <c r="E203" s="697">
        <v>48</v>
      </c>
      <c r="F203" s="697">
        <v>48</v>
      </c>
    </row>
    <row r="204" spans="4:6">
      <c r="D204" s="696" t="s">
        <v>923</v>
      </c>
      <c r="E204" s="697">
        <v>102</v>
      </c>
      <c r="F204" s="697">
        <v>102</v>
      </c>
    </row>
    <row r="205" spans="4:6">
      <c r="D205" s="696" t="s">
        <v>939</v>
      </c>
      <c r="E205" s="697">
        <v>218</v>
      </c>
      <c r="F205" s="697">
        <v>218</v>
      </c>
    </row>
    <row r="206" spans="4:6">
      <c r="D206" s="696" t="s">
        <v>1003</v>
      </c>
      <c r="E206" s="697">
        <v>463</v>
      </c>
      <c r="F206" s="697">
        <v>463</v>
      </c>
    </row>
    <row r="207" spans="4:6">
      <c r="D207" s="696" t="s">
        <v>1959</v>
      </c>
      <c r="E207" s="697">
        <v>984</v>
      </c>
      <c r="F207" s="697">
        <v>984</v>
      </c>
    </row>
    <row r="208" spans="4:6">
      <c r="D208" s="696" t="s">
        <v>1960</v>
      </c>
      <c r="E208" s="697">
        <v>2094</v>
      </c>
      <c r="F208" s="697">
        <v>2094</v>
      </c>
    </row>
    <row r="209" spans="4:6">
      <c r="D209" s="696" t="s">
        <v>1961</v>
      </c>
      <c r="E209" s="697">
        <v>4450</v>
      </c>
      <c r="F209" s="697">
        <v>4450</v>
      </c>
    </row>
    <row r="210" spans="4:6">
      <c r="D210" s="696" t="s">
        <v>1962</v>
      </c>
      <c r="E210" s="698">
        <v>601</v>
      </c>
      <c r="F210" s="697">
        <v>508</v>
      </c>
    </row>
    <row r="211" spans="4:6">
      <c r="D211" s="696" t="s">
        <v>1963</v>
      </c>
      <c r="E211" s="698">
        <v>1279</v>
      </c>
      <c r="F211" s="697">
        <v>1082</v>
      </c>
    </row>
    <row r="212" spans="4:6">
      <c r="D212" s="696" t="s">
        <v>1964</v>
      </c>
      <c r="E212" s="698">
        <v>2722</v>
      </c>
      <c r="F212" s="697">
        <v>2301</v>
      </c>
    </row>
    <row r="213" spans="4:6">
      <c r="D213" s="696" t="s">
        <v>1965</v>
      </c>
      <c r="E213" s="698">
        <v>5785</v>
      </c>
      <c r="F213" s="697">
        <v>4891</v>
      </c>
    </row>
    <row r="214" spans="4:6">
      <c r="D214" s="699" t="s">
        <v>908</v>
      </c>
      <c r="E214" s="700">
        <v>55</v>
      </c>
      <c r="F214" s="700">
        <v>55</v>
      </c>
    </row>
    <row r="215" spans="4:6">
      <c r="D215" s="699" t="s">
        <v>924</v>
      </c>
      <c r="E215" s="700">
        <v>115</v>
      </c>
      <c r="F215" s="700">
        <v>115</v>
      </c>
    </row>
    <row r="216" spans="4:6">
      <c r="D216" s="699" t="s">
        <v>940</v>
      </c>
      <c r="E216" s="700">
        <v>247</v>
      </c>
      <c r="F216" s="700">
        <v>247</v>
      </c>
    </row>
    <row r="217" spans="4:6">
      <c r="D217" s="699" t="s">
        <v>1004</v>
      </c>
      <c r="E217" s="700">
        <v>525</v>
      </c>
      <c r="F217" s="700">
        <v>525</v>
      </c>
    </row>
    <row r="218" spans="4:6">
      <c r="D218" s="699" t="s">
        <v>1966</v>
      </c>
      <c r="E218" s="700">
        <v>1116</v>
      </c>
      <c r="F218" s="700">
        <v>1116</v>
      </c>
    </row>
    <row r="219" spans="4:6">
      <c r="D219" s="699" t="s">
        <v>1967</v>
      </c>
      <c r="E219" s="700">
        <v>2373</v>
      </c>
      <c r="F219" s="700">
        <v>2373</v>
      </c>
    </row>
    <row r="220" spans="4:6">
      <c r="D220" s="699" t="s">
        <v>1968</v>
      </c>
      <c r="E220" s="700">
        <v>5043</v>
      </c>
      <c r="F220" s="700">
        <v>5043</v>
      </c>
    </row>
    <row r="221" spans="4:6">
      <c r="D221" s="699" t="s">
        <v>1969</v>
      </c>
      <c r="E221" s="698">
        <v>682</v>
      </c>
      <c r="F221" s="700">
        <v>576</v>
      </c>
    </row>
    <row r="222" spans="4:6">
      <c r="D222" s="699" t="s">
        <v>1970</v>
      </c>
      <c r="E222" s="698">
        <v>1450</v>
      </c>
      <c r="F222" s="700">
        <v>1226</v>
      </c>
    </row>
    <row r="223" spans="4:6">
      <c r="D223" s="699" t="s">
        <v>1971</v>
      </c>
      <c r="E223" s="698">
        <v>3084</v>
      </c>
      <c r="F223" s="700">
        <v>2608</v>
      </c>
    </row>
    <row r="224" spans="4:6">
      <c r="D224" s="699" t="s">
        <v>1972</v>
      </c>
      <c r="E224" s="698">
        <v>6555</v>
      </c>
      <c r="F224" s="700">
        <v>5543</v>
      </c>
    </row>
    <row r="225" spans="4:6">
      <c r="D225" s="696" t="s">
        <v>909</v>
      </c>
      <c r="E225" s="697">
        <v>61</v>
      </c>
      <c r="F225" s="697">
        <v>61</v>
      </c>
    </row>
    <row r="226" spans="4:6">
      <c r="D226" s="696" t="s">
        <v>925</v>
      </c>
      <c r="E226" s="697">
        <v>129</v>
      </c>
      <c r="F226" s="697">
        <v>129</v>
      </c>
    </row>
    <row r="227" spans="4:6">
      <c r="D227" s="696" t="s">
        <v>941</v>
      </c>
      <c r="E227" s="697">
        <v>276</v>
      </c>
      <c r="F227" s="697">
        <v>276</v>
      </c>
    </row>
    <row r="228" spans="4:6">
      <c r="D228" s="696" t="s">
        <v>1005</v>
      </c>
      <c r="E228" s="697">
        <v>587</v>
      </c>
      <c r="F228" s="697">
        <v>587</v>
      </c>
    </row>
    <row r="229" spans="4:6">
      <c r="D229" s="696" t="s">
        <v>1973</v>
      </c>
      <c r="E229" s="697">
        <v>1248</v>
      </c>
      <c r="F229" s="697">
        <v>1248</v>
      </c>
    </row>
    <row r="230" spans="4:6">
      <c r="D230" s="696" t="s">
        <v>1974</v>
      </c>
      <c r="E230" s="697">
        <v>2652</v>
      </c>
      <c r="F230" s="697">
        <v>2652</v>
      </c>
    </row>
    <row r="231" spans="4:6">
      <c r="D231" s="696" t="s">
        <v>1975</v>
      </c>
      <c r="E231" s="697">
        <v>5637</v>
      </c>
      <c r="F231" s="697">
        <v>5637</v>
      </c>
    </row>
    <row r="232" spans="4:6">
      <c r="D232" s="696" t="s">
        <v>1976</v>
      </c>
      <c r="E232" s="698">
        <v>763</v>
      </c>
      <c r="F232" s="697">
        <v>644</v>
      </c>
    </row>
    <row r="233" spans="4:6">
      <c r="D233" s="696" t="s">
        <v>1977</v>
      </c>
      <c r="E233" s="698">
        <v>1622</v>
      </c>
      <c r="F233" s="697">
        <v>1371</v>
      </c>
    </row>
    <row r="234" spans="4:6">
      <c r="D234" s="696" t="s">
        <v>1978</v>
      </c>
      <c r="E234" s="698">
        <v>3447</v>
      </c>
      <c r="F234" s="697">
        <v>2914</v>
      </c>
    </row>
    <row r="235" spans="4:6">
      <c r="D235" s="696" t="s">
        <v>1979</v>
      </c>
      <c r="E235" s="698">
        <v>7328</v>
      </c>
      <c r="F235" s="697">
        <v>6195</v>
      </c>
    </row>
  </sheetData>
  <phoneticPr fontId="6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L34"/>
  <sheetViews>
    <sheetView workbookViewId="0"/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8.875" bestFit="1" customWidth="1"/>
    <col min="5" max="5" width="2.625" customWidth="1"/>
    <col min="6" max="6" width="21.25" bestFit="1" customWidth="1"/>
    <col min="7" max="8" width="18.875" bestFit="1" customWidth="1"/>
    <col min="9" max="9" width="2.625" customWidth="1"/>
    <col min="10" max="10" width="21.25" bestFit="1" customWidth="1"/>
    <col min="11" max="12" width="18.875" bestFit="1" customWidth="1"/>
  </cols>
  <sheetData>
    <row r="2" spans="2:12">
      <c r="B2" s="923" t="s">
        <v>7281</v>
      </c>
    </row>
    <row r="3" spans="2:12">
      <c r="B3" s="1142" t="s">
        <v>7760</v>
      </c>
    </row>
    <row r="4" spans="2:12">
      <c r="B4" s="1142" t="s">
        <v>7284</v>
      </c>
    </row>
    <row r="5" spans="2:12">
      <c r="B5" s="1142" t="s">
        <v>7285</v>
      </c>
    </row>
    <row r="6" spans="2:12">
      <c r="B6" s="30" t="s">
        <v>7286</v>
      </c>
      <c r="C6" s="38" t="s">
        <v>7287</v>
      </c>
      <c r="D6" s="38" t="s">
        <v>7288</v>
      </c>
      <c r="F6" s="30" t="s">
        <v>7286</v>
      </c>
      <c r="G6" s="38" t="s">
        <v>7287</v>
      </c>
      <c r="H6" s="38" t="s">
        <v>7288</v>
      </c>
      <c r="J6" s="30" t="s">
        <v>7286</v>
      </c>
      <c r="K6" s="38" t="s">
        <v>7287</v>
      </c>
      <c r="L6" s="38" t="s">
        <v>7288</v>
      </c>
    </row>
    <row r="7" spans="2:12">
      <c r="B7" s="1800" t="s">
        <v>7748</v>
      </c>
      <c r="C7" s="1801" t="s">
        <v>5130</v>
      </c>
      <c r="D7" s="1801">
        <v>211</v>
      </c>
      <c r="F7" s="1800" t="s">
        <v>7752</v>
      </c>
      <c r="G7" s="1801" t="s">
        <v>5130</v>
      </c>
      <c r="H7" s="1801">
        <v>211</v>
      </c>
      <c r="J7" s="1800" t="s">
        <v>7756</v>
      </c>
      <c r="K7" s="1801" t="s">
        <v>5130</v>
      </c>
      <c r="L7" s="1801">
        <v>211</v>
      </c>
    </row>
    <row r="8" spans="2:12">
      <c r="B8" s="1800" t="s">
        <v>7748</v>
      </c>
      <c r="C8" s="1802" t="s">
        <v>7292</v>
      </c>
      <c r="D8" s="1804">
        <v>160</v>
      </c>
      <c r="F8" s="1800" t="s">
        <v>7752</v>
      </c>
      <c r="G8" s="1802" t="s">
        <v>7292</v>
      </c>
      <c r="H8" s="1804">
        <v>107</v>
      </c>
      <c r="J8" s="1800" t="s">
        <v>7756</v>
      </c>
      <c r="K8" s="1802" t="s">
        <v>7292</v>
      </c>
      <c r="L8" s="1804">
        <v>64</v>
      </c>
    </row>
    <row r="9" spans="2:12">
      <c r="B9" s="1800" t="s">
        <v>7748</v>
      </c>
      <c r="C9" s="1802" t="s">
        <v>7293</v>
      </c>
      <c r="D9" s="1804">
        <v>80</v>
      </c>
      <c r="F9" s="1800" t="s">
        <v>7752</v>
      </c>
      <c r="G9" s="1802" t="s">
        <v>7293</v>
      </c>
      <c r="H9" s="1804">
        <v>53</v>
      </c>
      <c r="J9" s="1800" t="s">
        <v>7756</v>
      </c>
      <c r="K9" s="1802" t="s">
        <v>7293</v>
      </c>
      <c r="L9" s="1804">
        <v>32</v>
      </c>
    </row>
    <row r="10" spans="2:12">
      <c r="B10" s="1800" t="s">
        <v>7748</v>
      </c>
      <c r="C10" s="1802" t="s">
        <v>7294</v>
      </c>
      <c r="D10" s="1804">
        <v>32</v>
      </c>
      <c r="F10" s="1800" t="s">
        <v>7752</v>
      </c>
      <c r="G10" s="1802" t="s">
        <v>7294</v>
      </c>
      <c r="H10" s="1804">
        <v>21</v>
      </c>
      <c r="J10" s="1800" t="s">
        <v>7756</v>
      </c>
      <c r="K10" s="1802" t="s">
        <v>7294</v>
      </c>
      <c r="L10" s="1804">
        <v>13</v>
      </c>
    </row>
    <row r="11" spans="2:12">
      <c r="B11" s="1800" t="s">
        <v>7748</v>
      </c>
      <c r="C11" s="1802" t="s">
        <v>7295</v>
      </c>
      <c r="D11" s="1804">
        <v>16</v>
      </c>
      <c r="F11" s="1800" t="s">
        <v>7752</v>
      </c>
      <c r="G11" s="1802" t="s">
        <v>7295</v>
      </c>
      <c r="H11" s="1804">
        <v>11</v>
      </c>
      <c r="J11" s="1800" t="s">
        <v>7756</v>
      </c>
      <c r="K11" s="1802" t="s">
        <v>7295</v>
      </c>
      <c r="L11" s="1804">
        <v>6</v>
      </c>
    </row>
    <row r="12" spans="2:12">
      <c r="B12" s="1800" t="s">
        <v>7749</v>
      </c>
      <c r="C12" s="1801" t="s">
        <v>7297</v>
      </c>
      <c r="D12" s="1801">
        <v>564</v>
      </c>
      <c r="F12" s="1800" t="s">
        <v>7753</v>
      </c>
      <c r="G12" s="1801" t="s">
        <v>7297</v>
      </c>
      <c r="H12" s="1801">
        <v>564</v>
      </c>
      <c r="J12" s="1800" t="s">
        <v>7757</v>
      </c>
      <c r="K12" s="1801" t="s">
        <v>7297</v>
      </c>
      <c r="L12" s="1801">
        <v>564</v>
      </c>
    </row>
    <row r="13" spans="2:12">
      <c r="B13" s="1800" t="s">
        <v>7749</v>
      </c>
      <c r="C13" s="1802" t="s">
        <v>7298</v>
      </c>
      <c r="D13" s="1804">
        <v>327</v>
      </c>
      <c r="F13" s="1800" t="s">
        <v>7753</v>
      </c>
      <c r="G13" s="1802" t="s">
        <v>7298</v>
      </c>
      <c r="H13" s="1804">
        <v>218</v>
      </c>
      <c r="J13" s="1800" t="s">
        <v>7757</v>
      </c>
      <c r="K13" s="1802" t="s">
        <v>7298</v>
      </c>
      <c r="L13" s="1804">
        <v>131</v>
      </c>
    </row>
    <row r="14" spans="2:12">
      <c r="B14" s="1800" t="s">
        <v>7749</v>
      </c>
      <c r="C14" s="1802" t="s">
        <v>7293</v>
      </c>
      <c r="D14" s="1804">
        <v>164</v>
      </c>
      <c r="F14" s="1800" t="s">
        <v>7753</v>
      </c>
      <c r="G14" s="1802" t="s">
        <v>7293</v>
      </c>
      <c r="H14" s="1804">
        <v>109</v>
      </c>
      <c r="J14" s="1800" t="s">
        <v>7757</v>
      </c>
      <c r="K14" s="1802" t="s">
        <v>7293</v>
      </c>
      <c r="L14" s="1804">
        <v>65</v>
      </c>
    </row>
    <row r="15" spans="2:12">
      <c r="B15" s="1800" t="s">
        <v>7749</v>
      </c>
      <c r="C15" s="1802" t="s">
        <v>7294</v>
      </c>
      <c r="D15" s="1804">
        <v>65</v>
      </c>
      <c r="F15" s="1800" t="s">
        <v>7753</v>
      </c>
      <c r="G15" s="1802" t="s">
        <v>7294</v>
      </c>
      <c r="H15" s="1804">
        <v>44</v>
      </c>
      <c r="J15" s="1800" t="s">
        <v>7757</v>
      </c>
      <c r="K15" s="1802" t="s">
        <v>7294</v>
      </c>
      <c r="L15" s="1804">
        <v>26</v>
      </c>
    </row>
    <row r="16" spans="2:12">
      <c r="B16" s="1800" t="s">
        <v>7749</v>
      </c>
      <c r="C16" s="1802" t="s">
        <v>7295</v>
      </c>
      <c r="D16" s="1804">
        <v>33</v>
      </c>
      <c r="F16" s="1800" t="s">
        <v>7753</v>
      </c>
      <c r="G16" s="1802" t="s">
        <v>7295</v>
      </c>
      <c r="H16" s="1804">
        <v>22</v>
      </c>
      <c r="J16" s="1800" t="s">
        <v>7757</v>
      </c>
      <c r="K16" s="1802" t="s">
        <v>7295</v>
      </c>
      <c r="L16" s="1804">
        <v>13</v>
      </c>
    </row>
    <row r="17" spans="2:12">
      <c r="B17" s="1800" t="s">
        <v>7750</v>
      </c>
      <c r="C17" s="1801" t="s">
        <v>7297</v>
      </c>
      <c r="D17" s="1801">
        <v>1601</v>
      </c>
      <c r="F17" s="1800" t="s">
        <v>7754</v>
      </c>
      <c r="G17" s="1801" t="s">
        <v>7297</v>
      </c>
      <c r="H17" s="1801">
        <v>1601</v>
      </c>
      <c r="J17" s="1800" t="s">
        <v>7758</v>
      </c>
      <c r="K17" s="1801" t="s">
        <v>7297</v>
      </c>
      <c r="L17" s="1801">
        <v>1601</v>
      </c>
    </row>
    <row r="18" spans="2:12">
      <c r="B18" s="1800" t="s">
        <v>7750</v>
      </c>
      <c r="C18" s="1802" t="s">
        <v>7298</v>
      </c>
      <c r="D18" s="1804">
        <v>714</v>
      </c>
      <c r="F18" s="1800" t="s">
        <v>7754</v>
      </c>
      <c r="G18" s="1802" t="s">
        <v>7298</v>
      </c>
      <c r="H18" s="1804">
        <v>476</v>
      </c>
      <c r="J18" s="1800" t="s">
        <v>7758</v>
      </c>
      <c r="K18" s="1802" t="s">
        <v>7298</v>
      </c>
      <c r="L18" s="1804">
        <v>286</v>
      </c>
    </row>
    <row r="19" spans="2:12">
      <c r="B19" s="1800" t="s">
        <v>7750</v>
      </c>
      <c r="C19" s="1802" t="s">
        <v>7293</v>
      </c>
      <c r="D19" s="1804">
        <v>357</v>
      </c>
      <c r="F19" s="1800" t="s">
        <v>7754</v>
      </c>
      <c r="G19" s="1802" t="s">
        <v>7293</v>
      </c>
      <c r="H19" s="1804">
        <v>238</v>
      </c>
      <c r="J19" s="1800" t="s">
        <v>7758</v>
      </c>
      <c r="K19" s="1802" t="s">
        <v>7293</v>
      </c>
      <c r="L19" s="1804">
        <v>143</v>
      </c>
    </row>
    <row r="20" spans="2:12">
      <c r="B20" s="1800" t="s">
        <v>7750</v>
      </c>
      <c r="C20" s="1802" t="s">
        <v>7294</v>
      </c>
      <c r="D20" s="1804">
        <v>143</v>
      </c>
      <c r="F20" s="1800" t="s">
        <v>7754</v>
      </c>
      <c r="G20" s="1802" t="s">
        <v>7294</v>
      </c>
      <c r="H20" s="1804">
        <v>95</v>
      </c>
      <c r="J20" s="1800" t="s">
        <v>7758</v>
      </c>
      <c r="K20" s="1802" t="s">
        <v>7294</v>
      </c>
      <c r="L20" s="1804">
        <v>57</v>
      </c>
    </row>
    <row r="21" spans="2:12">
      <c r="B21" s="1800" t="s">
        <v>7750</v>
      </c>
      <c r="C21" s="1802" t="s">
        <v>7295</v>
      </c>
      <c r="D21" s="1804">
        <v>71</v>
      </c>
      <c r="F21" s="1800" t="s">
        <v>7754</v>
      </c>
      <c r="G21" s="1802" t="s">
        <v>7295</v>
      </c>
      <c r="H21" s="1804">
        <v>48</v>
      </c>
      <c r="J21" s="1800" t="s">
        <v>7758</v>
      </c>
      <c r="K21" s="1802" t="s">
        <v>7295</v>
      </c>
      <c r="L21" s="1804">
        <v>29</v>
      </c>
    </row>
    <row r="22" spans="2:12">
      <c r="B22" s="1800" t="s">
        <v>7751</v>
      </c>
      <c r="C22" s="1801" t="s">
        <v>7297</v>
      </c>
      <c r="D22" s="1801">
        <v>4747</v>
      </c>
      <c r="F22" s="1800" t="s">
        <v>7755</v>
      </c>
      <c r="G22" s="1801" t="s">
        <v>7297</v>
      </c>
      <c r="H22" s="1801">
        <v>4747</v>
      </c>
      <c r="J22" s="1800" t="s">
        <v>7759</v>
      </c>
      <c r="K22" s="1801" t="s">
        <v>7297</v>
      </c>
      <c r="L22" s="1801">
        <v>4747</v>
      </c>
    </row>
    <row r="23" spans="2:12">
      <c r="B23" s="1800" t="s">
        <v>7751</v>
      </c>
      <c r="C23" s="1802" t="s">
        <v>7298</v>
      </c>
      <c r="D23" s="1804">
        <v>1333</v>
      </c>
      <c r="F23" s="1800" t="s">
        <v>7755</v>
      </c>
      <c r="G23" s="1802" t="s">
        <v>7298</v>
      </c>
      <c r="H23" s="1804">
        <v>889</v>
      </c>
      <c r="J23" s="1800" t="s">
        <v>7759</v>
      </c>
      <c r="K23" s="1802" t="s">
        <v>7298</v>
      </c>
      <c r="L23" s="1804">
        <v>533</v>
      </c>
    </row>
    <row r="24" spans="2:12">
      <c r="B24" s="1800" t="s">
        <v>7751</v>
      </c>
      <c r="C24" s="1802" t="s">
        <v>7293</v>
      </c>
      <c r="D24" s="1804">
        <v>667</v>
      </c>
      <c r="F24" s="1800" t="s">
        <v>7755</v>
      </c>
      <c r="G24" s="1802" t="s">
        <v>7293</v>
      </c>
      <c r="H24" s="1804">
        <v>444</v>
      </c>
      <c r="J24" s="1800" t="s">
        <v>7759</v>
      </c>
      <c r="K24" s="1802" t="s">
        <v>7293</v>
      </c>
      <c r="L24" s="1804">
        <v>267</v>
      </c>
    </row>
    <row r="25" spans="2:12">
      <c r="B25" s="1800" t="s">
        <v>7751</v>
      </c>
      <c r="C25" s="1802" t="s">
        <v>7294</v>
      </c>
      <c r="D25" s="1804">
        <v>267</v>
      </c>
      <c r="F25" s="1800" t="s">
        <v>7755</v>
      </c>
      <c r="G25" s="1802" t="s">
        <v>7294</v>
      </c>
      <c r="H25" s="1804">
        <v>178</v>
      </c>
      <c r="J25" s="1800" t="s">
        <v>7759</v>
      </c>
      <c r="K25" s="1802" t="s">
        <v>7294</v>
      </c>
      <c r="L25" s="1804">
        <v>107</v>
      </c>
    </row>
    <row r="26" spans="2:12">
      <c r="B26" s="1800" t="s">
        <v>7751</v>
      </c>
      <c r="C26" s="1802" t="s">
        <v>7295</v>
      </c>
      <c r="D26" s="1804">
        <v>133</v>
      </c>
      <c r="F26" s="1800" t="s">
        <v>7755</v>
      </c>
      <c r="G26" s="1802" t="s">
        <v>7295</v>
      </c>
      <c r="H26" s="1804">
        <v>89</v>
      </c>
      <c r="J26" s="1800" t="s">
        <v>7759</v>
      </c>
      <c r="K26" s="1802" t="s">
        <v>7295</v>
      </c>
      <c r="L26" s="1804">
        <v>53</v>
      </c>
    </row>
    <row r="28" spans="2:12">
      <c r="B28" s="923" t="s">
        <v>7282</v>
      </c>
    </row>
    <row r="29" spans="2:12">
      <c r="B29" s="1142" t="s">
        <v>7283</v>
      </c>
    </row>
    <row r="30" spans="2:12">
      <c r="B30" s="30" t="s">
        <v>7308</v>
      </c>
      <c r="C30" s="30" t="s">
        <v>7309</v>
      </c>
      <c r="D30" s="38" t="s">
        <v>7289</v>
      </c>
    </row>
    <row r="31" spans="2:12">
      <c r="B31" s="1940" t="s">
        <v>7307</v>
      </c>
      <c r="C31" s="1802" t="s">
        <v>7292</v>
      </c>
      <c r="D31" s="1803">
        <v>100</v>
      </c>
    </row>
    <row r="32" spans="2:12">
      <c r="B32" s="1941"/>
      <c r="C32" s="1802" t="s">
        <v>7293</v>
      </c>
      <c r="D32" s="1803">
        <v>50</v>
      </c>
    </row>
    <row r="33" spans="2:4">
      <c r="B33" s="1941"/>
      <c r="C33" s="1802" t="s">
        <v>7294</v>
      </c>
      <c r="D33" s="1803">
        <v>20</v>
      </c>
    </row>
    <row r="34" spans="2:4">
      <c r="B34" s="1942"/>
      <c r="C34" s="1802" t="s">
        <v>7295</v>
      </c>
      <c r="D34" s="1803">
        <v>10</v>
      </c>
    </row>
  </sheetData>
  <mergeCells count="1">
    <mergeCell ref="B31:B34"/>
  </mergeCells>
  <phoneticPr fontId="6" type="noConversion"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AG127"/>
  <sheetViews>
    <sheetView workbookViewId="0">
      <pane xSplit="2" ySplit="2" topLeftCell="G3" activePane="bottomRight" state="frozen"/>
      <selection pane="topRight" activeCell="C1" sqref="C1"/>
      <selection pane="bottomLeft" activeCell="A6" sqref="A6"/>
      <selection pane="bottomRight" activeCell="J13" sqref="J13"/>
    </sheetView>
  </sheetViews>
  <sheetFormatPr defaultColWidth="9" defaultRowHeight="16.5" customHeight="1"/>
  <cols>
    <col min="1" max="1" width="12" style="33" customWidth="1"/>
    <col min="2" max="2" width="131.625" style="34" customWidth="1"/>
    <col min="3" max="3" width="9.375" style="34" customWidth="1"/>
    <col min="4" max="4" width="18.5" style="34" customWidth="1"/>
    <col min="5" max="5" width="16.125" style="34" customWidth="1"/>
    <col min="6" max="6" width="16.875" style="34" customWidth="1"/>
    <col min="7" max="7" width="13.375" style="34" customWidth="1"/>
    <col min="8" max="8" width="31.375" style="34" customWidth="1"/>
    <col min="9" max="9" width="26.375" style="34" customWidth="1"/>
    <col min="10" max="10" width="10.25" style="34" customWidth="1"/>
    <col min="11" max="11" width="14.875" style="34" customWidth="1"/>
    <col min="12" max="12" width="18" style="34" customWidth="1"/>
    <col min="13" max="13" width="20.625" style="34" customWidth="1"/>
    <col min="14" max="14" width="22.375" style="34" customWidth="1"/>
    <col min="15" max="15" width="13.75" style="34" customWidth="1"/>
    <col min="16" max="16" width="20.625" style="34" customWidth="1"/>
    <col min="17" max="17" width="14.625" style="34" customWidth="1"/>
    <col min="18" max="18" width="23.5" style="34" customWidth="1"/>
    <col min="19" max="19" width="17.125" style="34" customWidth="1"/>
    <col min="20" max="23" width="17.5" style="34" customWidth="1"/>
    <col min="24" max="24" width="27.375" style="34" customWidth="1"/>
    <col min="25" max="25" width="46.75" style="34" customWidth="1"/>
    <col min="26" max="27" width="27.125" style="34" customWidth="1"/>
    <col min="28" max="29" width="25.625" style="34" customWidth="1"/>
    <col min="30" max="30" width="21.125" style="34" customWidth="1"/>
    <col min="31" max="31" width="18.25" style="34" customWidth="1"/>
    <col min="32" max="32" width="22.25" style="34" customWidth="1"/>
    <col min="33" max="33" width="33" style="33" customWidth="1"/>
    <col min="34" max="16384" width="9" style="33"/>
  </cols>
  <sheetData>
    <row r="1" spans="1:33" ht="26.25" customHeight="1">
      <c r="A1" s="30" t="s">
        <v>10</v>
      </c>
      <c r="B1" s="30" t="s">
        <v>10</v>
      </c>
      <c r="C1" s="30" t="s">
        <v>243</v>
      </c>
      <c r="D1" s="30" t="s">
        <v>1528</v>
      </c>
      <c r="E1" s="30" t="s">
        <v>1529</v>
      </c>
      <c r="F1" s="30" t="s">
        <v>1530</v>
      </c>
      <c r="G1" s="30" t="s">
        <v>1531</v>
      </c>
      <c r="H1" s="30" t="s">
        <v>1532</v>
      </c>
      <c r="I1" s="30" t="s">
        <v>1533</v>
      </c>
      <c r="J1" s="30" t="s">
        <v>1534</v>
      </c>
      <c r="K1" s="30" t="s">
        <v>1535</v>
      </c>
      <c r="L1" s="30" t="s">
        <v>1536</v>
      </c>
      <c r="M1" s="635" t="s">
        <v>1537</v>
      </c>
      <c r="N1" s="30" t="s">
        <v>1538</v>
      </c>
      <c r="O1" s="30" t="s">
        <v>1539</v>
      </c>
      <c r="P1" s="635" t="s">
        <v>1540</v>
      </c>
      <c r="Q1" s="30" t="s">
        <v>1541</v>
      </c>
      <c r="R1" s="635" t="s">
        <v>1542</v>
      </c>
      <c r="S1" s="30" t="s">
        <v>1543</v>
      </c>
      <c r="T1" s="30" t="s">
        <v>1544</v>
      </c>
      <c r="U1" s="30" t="s">
        <v>1545</v>
      </c>
      <c r="V1" s="30" t="s">
        <v>1545</v>
      </c>
      <c r="W1" s="30" t="s">
        <v>1545</v>
      </c>
      <c r="X1" s="30" t="s">
        <v>1546</v>
      </c>
      <c r="Y1" s="30" t="s">
        <v>1547</v>
      </c>
      <c r="Z1" s="636" t="s">
        <v>1548</v>
      </c>
      <c r="AA1" s="636" t="s">
        <v>1549</v>
      </c>
      <c r="AB1" s="636" t="s">
        <v>1548</v>
      </c>
      <c r="AC1" s="636" t="s">
        <v>1549</v>
      </c>
      <c r="AD1" s="30" t="s">
        <v>1550</v>
      </c>
      <c r="AE1" s="30" t="s">
        <v>1551</v>
      </c>
      <c r="AF1" s="30" t="s">
        <v>1551</v>
      </c>
      <c r="AG1" s="637" t="s">
        <v>1552</v>
      </c>
    </row>
    <row r="2" spans="1:33" ht="16.5" customHeight="1">
      <c r="A2" s="638" t="s">
        <v>244</v>
      </c>
      <c r="B2" s="638" t="s">
        <v>5</v>
      </c>
      <c r="C2" s="638" t="s">
        <v>245</v>
      </c>
      <c r="D2" s="638" t="s">
        <v>1553</v>
      </c>
      <c r="E2" s="638" t="s">
        <v>1554</v>
      </c>
      <c r="F2" s="638" t="s">
        <v>1555</v>
      </c>
      <c r="G2" s="638" t="s">
        <v>1556</v>
      </c>
      <c r="H2" s="638" t="s">
        <v>1557</v>
      </c>
      <c r="I2" s="638" t="s">
        <v>1558</v>
      </c>
      <c r="J2" s="638" t="s">
        <v>1559</v>
      </c>
      <c r="K2" s="638" t="s">
        <v>1560</v>
      </c>
      <c r="L2" s="638" t="s">
        <v>1561</v>
      </c>
      <c r="M2" s="638" t="s">
        <v>1562</v>
      </c>
      <c r="N2" s="638" t="s">
        <v>1563</v>
      </c>
      <c r="O2" s="638" t="s">
        <v>1564</v>
      </c>
      <c r="P2" s="638" t="s">
        <v>1565</v>
      </c>
      <c r="Q2" s="638" t="s">
        <v>1566</v>
      </c>
      <c r="R2" s="638" t="s">
        <v>1567</v>
      </c>
      <c r="S2" s="638" t="s">
        <v>1568</v>
      </c>
      <c r="T2" s="638" t="s">
        <v>1569</v>
      </c>
      <c r="U2" s="638" t="s">
        <v>1570</v>
      </c>
      <c r="V2" s="638" t="s">
        <v>1571</v>
      </c>
      <c r="W2" s="638" t="s">
        <v>1572</v>
      </c>
      <c r="X2" s="638" t="s">
        <v>1573</v>
      </c>
      <c r="Y2" s="638" t="s">
        <v>1574</v>
      </c>
      <c r="Z2" s="639" t="s">
        <v>1575</v>
      </c>
      <c r="AA2" s="639" t="s">
        <v>1576</v>
      </c>
      <c r="AB2" s="639" t="s">
        <v>1577</v>
      </c>
      <c r="AC2" s="639" t="s">
        <v>1578</v>
      </c>
      <c r="AD2" s="638" t="s">
        <v>1579</v>
      </c>
      <c r="AE2" s="638" t="s">
        <v>1580</v>
      </c>
      <c r="AF2" s="638" t="s">
        <v>1581</v>
      </c>
      <c r="AG2" s="638" t="s">
        <v>1582</v>
      </c>
    </row>
    <row r="3" spans="1:33" ht="33" customHeight="1">
      <c r="A3" s="651" t="b">
        <v>1</v>
      </c>
      <c r="B3" s="652" t="s">
        <v>1583</v>
      </c>
      <c r="C3" s="651">
        <v>150001401</v>
      </c>
      <c r="D3" s="653">
        <v>238866</v>
      </c>
      <c r="E3" s="651">
        <v>0</v>
      </c>
      <c r="F3" s="653">
        <v>0</v>
      </c>
      <c r="G3" s="654">
        <v>25</v>
      </c>
      <c r="H3" s="653">
        <v>0</v>
      </c>
      <c r="I3" s="653">
        <v>15</v>
      </c>
      <c r="J3" s="653">
        <v>1</v>
      </c>
      <c r="K3" s="651">
        <v>0</v>
      </c>
      <c r="L3" s="651">
        <v>100</v>
      </c>
      <c r="M3" s="651">
        <v>0</v>
      </c>
      <c r="N3" s="651">
        <v>10</v>
      </c>
      <c r="O3" s="653">
        <v>2</v>
      </c>
      <c r="P3" s="651">
        <v>0</v>
      </c>
      <c r="Q3" s="651">
        <v>0.3</v>
      </c>
      <c r="R3" s="651">
        <v>110</v>
      </c>
      <c r="S3" s="651">
        <v>15</v>
      </c>
      <c r="T3" s="651">
        <v>1</v>
      </c>
      <c r="U3" s="651">
        <v>0</v>
      </c>
      <c r="V3" s="651">
        <v>0</v>
      </c>
      <c r="W3" s="651">
        <v>0</v>
      </c>
      <c r="X3" s="651" t="s">
        <v>1584</v>
      </c>
      <c r="Y3" s="655" t="s">
        <v>1585</v>
      </c>
      <c r="Z3" s="656">
        <v>0</v>
      </c>
      <c r="AA3" s="656">
        <v>0</v>
      </c>
      <c r="AB3" s="656">
        <v>0</v>
      </c>
      <c r="AC3" s="656">
        <v>0</v>
      </c>
      <c r="AD3" s="655" t="s">
        <v>1586</v>
      </c>
      <c r="AE3" s="655">
        <v>0</v>
      </c>
      <c r="AF3" s="655">
        <v>0</v>
      </c>
      <c r="AG3" s="653">
        <v>40</v>
      </c>
    </row>
    <row r="4" spans="1:33" ht="27" customHeight="1">
      <c r="A4" s="651" t="b">
        <v>1</v>
      </c>
      <c r="B4" s="652" t="s">
        <v>1587</v>
      </c>
      <c r="C4" s="651">
        <v>150001402</v>
      </c>
      <c r="D4" s="653">
        <v>238867</v>
      </c>
      <c r="E4" s="651">
        <v>1</v>
      </c>
      <c r="F4" s="653">
        <v>0</v>
      </c>
      <c r="G4" s="654">
        <v>30</v>
      </c>
      <c r="H4" s="653">
        <v>1</v>
      </c>
      <c r="I4" s="653">
        <v>16</v>
      </c>
      <c r="J4" s="653">
        <v>0.8</v>
      </c>
      <c r="K4" s="651">
        <v>25</v>
      </c>
      <c r="L4" s="651">
        <v>100</v>
      </c>
      <c r="M4" s="651">
        <v>0</v>
      </c>
      <c r="N4" s="651">
        <v>100</v>
      </c>
      <c r="O4" s="653">
        <v>0</v>
      </c>
      <c r="P4" s="651">
        <v>0</v>
      </c>
      <c r="Q4" s="651">
        <v>0.02</v>
      </c>
      <c r="R4" s="651">
        <v>200</v>
      </c>
      <c r="S4" s="651">
        <v>5</v>
      </c>
      <c r="T4" s="651">
        <v>0</v>
      </c>
      <c r="U4" s="651">
        <v>1.5</v>
      </c>
      <c r="V4" s="651">
        <v>0</v>
      </c>
      <c r="W4" s="651">
        <v>0</v>
      </c>
      <c r="X4" s="651" t="s">
        <v>1588</v>
      </c>
      <c r="Y4" s="655" t="s">
        <v>1589</v>
      </c>
      <c r="Z4" s="656">
        <v>0</v>
      </c>
      <c r="AA4" s="656">
        <v>0</v>
      </c>
      <c r="AB4" s="656">
        <v>0</v>
      </c>
      <c r="AC4" s="656">
        <v>0</v>
      </c>
      <c r="AD4" s="655" t="s">
        <v>1590</v>
      </c>
      <c r="AE4" s="655">
        <v>0</v>
      </c>
      <c r="AF4" s="655">
        <v>0</v>
      </c>
      <c r="AG4" s="653">
        <v>40</v>
      </c>
    </row>
    <row r="5" spans="1:33" ht="27" customHeight="1">
      <c r="A5" s="651" t="b">
        <v>1</v>
      </c>
      <c r="B5" s="652" t="s">
        <v>1591</v>
      </c>
      <c r="C5" s="651">
        <v>150001403</v>
      </c>
      <c r="D5" s="653">
        <v>238868</v>
      </c>
      <c r="E5" s="651">
        <v>2</v>
      </c>
      <c r="F5" s="653">
        <v>1</v>
      </c>
      <c r="G5" s="654">
        <v>35</v>
      </c>
      <c r="H5" s="653">
        <v>2</v>
      </c>
      <c r="I5" s="653">
        <v>17</v>
      </c>
      <c r="J5" s="653">
        <v>5</v>
      </c>
      <c r="K5" s="651">
        <v>2</v>
      </c>
      <c r="L5" s="651">
        <v>100</v>
      </c>
      <c r="M5" s="651">
        <v>0</v>
      </c>
      <c r="N5" s="651">
        <v>25</v>
      </c>
      <c r="O5" s="653">
        <v>0</v>
      </c>
      <c r="P5" s="651">
        <v>0</v>
      </c>
      <c r="Q5" s="651">
        <v>0.25</v>
      </c>
      <c r="R5" s="651">
        <v>55</v>
      </c>
      <c r="S5" s="651">
        <v>0</v>
      </c>
      <c r="T5" s="651">
        <v>30</v>
      </c>
      <c r="U5" s="651">
        <v>30</v>
      </c>
      <c r="V5" s="651">
        <v>0</v>
      </c>
      <c r="W5" s="651">
        <v>0</v>
      </c>
      <c r="X5" s="651" t="s">
        <v>1588</v>
      </c>
      <c r="Y5" s="655" t="s">
        <v>1592</v>
      </c>
      <c r="Z5" s="656">
        <v>0</v>
      </c>
      <c r="AA5" s="656">
        <v>0</v>
      </c>
      <c r="AB5" s="656">
        <v>0</v>
      </c>
      <c r="AC5" s="656">
        <v>0</v>
      </c>
      <c r="AD5" s="655" t="s">
        <v>1593</v>
      </c>
      <c r="AE5" s="655">
        <v>0</v>
      </c>
      <c r="AF5" s="655">
        <v>0</v>
      </c>
      <c r="AG5" s="653">
        <v>40</v>
      </c>
    </row>
    <row r="6" spans="1:33" ht="27" customHeight="1">
      <c r="A6" s="651" t="b">
        <v>1</v>
      </c>
      <c r="B6" s="652" t="s">
        <v>1594</v>
      </c>
      <c r="C6" s="651">
        <v>150001404</v>
      </c>
      <c r="D6" s="653">
        <v>238869</v>
      </c>
      <c r="E6" s="651">
        <v>3</v>
      </c>
      <c r="F6" s="653">
        <v>0</v>
      </c>
      <c r="G6" s="654">
        <v>30</v>
      </c>
      <c r="H6" s="653">
        <v>3</v>
      </c>
      <c r="I6" s="653">
        <v>18</v>
      </c>
      <c r="J6" s="653">
        <v>5</v>
      </c>
      <c r="K6" s="651">
        <v>5</v>
      </c>
      <c r="L6" s="651">
        <v>25</v>
      </c>
      <c r="M6" s="651">
        <v>0</v>
      </c>
      <c r="N6" s="651">
        <v>25</v>
      </c>
      <c r="O6" s="653">
        <v>0</v>
      </c>
      <c r="P6" s="651">
        <v>0</v>
      </c>
      <c r="Q6" s="651">
        <v>0.35</v>
      </c>
      <c r="R6" s="651">
        <v>75</v>
      </c>
      <c r="S6" s="651">
        <v>0</v>
      </c>
      <c r="T6" s="651">
        <v>0</v>
      </c>
      <c r="U6" s="651">
        <v>0</v>
      </c>
      <c r="V6" s="651">
        <v>0</v>
      </c>
      <c r="W6" s="651">
        <v>0</v>
      </c>
      <c r="X6" s="651" t="s">
        <v>1588</v>
      </c>
      <c r="Y6" s="657" t="s">
        <v>1595</v>
      </c>
      <c r="Z6" s="656">
        <v>0</v>
      </c>
      <c r="AA6" s="656">
        <v>0</v>
      </c>
      <c r="AB6" s="656">
        <v>0</v>
      </c>
      <c r="AC6" s="656">
        <v>0</v>
      </c>
      <c r="AD6" s="657" t="s">
        <v>1596</v>
      </c>
      <c r="AE6" s="655">
        <v>0</v>
      </c>
      <c r="AF6" s="655">
        <v>0</v>
      </c>
      <c r="AG6" s="653">
        <v>40</v>
      </c>
    </row>
    <row r="7" spans="1:33" ht="27" customHeight="1">
      <c r="A7" s="651" t="b">
        <v>1</v>
      </c>
      <c r="B7" s="652" t="s">
        <v>1597</v>
      </c>
      <c r="C7" s="651">
        <v>150001405</v>
      </c>
      <c r="D7" s="653">
        <v>238870</v>
      </c>
      <c r="E7" s="651">
        <v>4</v>
      </c>
      <c r="F7" s="653">
        <v>0</v>
      </c>
      <c r="G7" s="654">
        <v>35</v>
      </c>
      <c r="H7" s="653">
        <v>4</v>
      </c>
      <c r="I7" s="653">
        <v>19</v>
      </c>
      <c r="J7" s="653">
        <v>0.5</v>
      </c>
      <c r="K7" s="651">
        <v>3</v>
      </c>
      <c r="L7" s="651">
        <v>1</v>
      </c>
      <c r="M7" s="651">
        <v>0.5</v>
      </c>
      <c r="N7" s="651">
        <v>100</v>
      </c>
      <c r="O7" s="653">
        <v>4</v>
      </c>
      <c r="P7" s="651">
        <v>0</v>
      </c>
      <c r="Q7" s="651">
        <v>0.05</v>
      </c>
      <c r="R7" s="651">
        <v>250</v>
      </c>
      <c r="S7" s="651">
        <v>15</v>
      </c>
      <c r="T7" s="651">
        <v>15</v>
      </c>
      <c r="U7" s="651">
        <v>3</v>
      </c>
      <c r="V7" s="651">
        <v>3</v>
      </c>
      <c r="W7" s="651">
        <v>0</v>
      </c>
      <c r="X7" s="651" t="s">
        <v>1588</v>
      </c>
      <c r="Y7" s="657" t="s">
        <v>1588</v>
      </c>
      <c r="Z7" s="656">
        <v>0</v>
      </c>
      <c r="AA7" s="656">
        <v>0</v>
      </c>
      <c r="AB7" s="656">
        <v>0</v>
      </c>
      <c r="AC7" s="656">
        <v>0</v>
      </c>
      <c r="AD7" s="657" t="s">
        <v>1598</v>
      </c>
      <c r="AE7" s="655">
        <v>550100101</v>
      </c>
      <c r="AF7" s="655">
        <v>550100102</v>
      </c>
      <c r="AG7" s="653">
        <v>40</v>
      </c>
    </row>
    <row r="8" spans="1:33" ht="27" customHeight="1">
      <c r="A8" s="651" t="b">
        <v>1</v>
      </c>
      <c r="B8" s="652" t="s">
        <v>1599</v>
      </c>
      <c r="C8" s="651">
        <v>150001406</v>
      </c>
      <c r="D8" s="653">
        <v>238871</v>
      </c>
      <c r="E8" s="651">
        <v>5</v>
      </c>
      <c r="F8" s="653">
        <v>0</v>
      </c>
      <c r="G8" s="654">
        <v>25</v>
      </c>
      <c r="H8" s="653">
        <v>5</v>
      </c>
      <c r="I8" s="653">
        <v>20</v>
      </c>
      <c r="J8" s="653">
        <v>5</v>
      </c>
      <c r="K8" s="651">
        <v>5</v>
      </c>
      <c r="L8" s="651">
        <v>100</v>
      </c>
      <c r="M8" s="651">
        <v>0</v>
      </c>
      <c r="N8" s="651">
        <v>25</v>
      </c>
      <c r="O8" s="653">
        <v>0</v>
      </c>
      <c r="P8" s="651">
        <v>0</v>
      </c>
      <c r="Q8" s="651">
        <v>0.4</v>
      </c>
      <c r="R8" s="651">
        <v>90</v>
      </c>
      <c r="S8" s="651">
        <v>1</v>
      </c>
      <c r="T8" s="651">
        <v>10</v>
      </c>
      <c r="U8" s="651">
        <v>0</v>
      </c>
      <c r="V8" s="651">
        <v>0</v>
      </c>
      <c r="W8" s="651">
        <v>0</v>
      </c>
      <c r="X8" s="651" t="s">
        <v>1588</v>
      </c>
      <c r="Y8" s="657" t="s">
        <v>1600</v>
      </c>
      <c r="Z8" s="656">
        <v>0</v>
      </c>
      <c r="AA8" s="656">
        <v>0</v>
      </c>
      <c r="AB8" s="656">
        <v>0</v>
      </c>
      <c r="AC8" s="656">
        <v>0</v>
      </c>
      <c r="AD8" s="657" t="s">
        <v>1601</v>
      </c>
      <c r="AE8" s="655">
        <v>0</v>
      </c>
      <c r="AF8" s="655">
        <v>0</v>
      </c>
      <c r="AG8" s="653">
        <v>40</v>
      </c>
    </row>
    <row r="9" spans="1:33" ht="27" customHeight="1">
      <c r="A9" s="651" t="b">
        <v>1</v>
      </c>
      <c r="B9" s="652" t="s">
        <v>1602</v>
      </c>
      <c r="C9" s="651">
        <v>150001407</v>
      </c>
      <c r="D9" s="653">
        <v>238872</v>
      </c>
      <c r="E9" s="651">
        <v>6</v>
      </c>
      <c r="F9" s="653">
        <v>2</v>
      </c>
      <c r="G9" s="654">
        <v>30</v>
      </c>
      <c r="H9" s="653">
        <v>6</v>
      </c>
      <c r="I9" s="653">
        <v>21</v>
      </c>
      <c r="J9" s="653">
        <v>1</v>
      </c>
      <c r="K9" s="651">
        <v>15</v>
      </c>
      <c r="L9" s="651">
        <v>20</v>
      </c>
      <c r="M9" s="651">
        <v>0</v>
      </c>
      <c r="N9" s="651">
        <v>100</v>
      </c>
      <c r="O9" s="653">
        <v>1</v>
      </c>
      <c r="P9" s="651">
        <v>0</v>
      </c>
      <c r="Q9" s="651">
        <v>0.1</v>
      </c>
      <c r="R9" s="651">
        <v>100</v>
      </c>
      <c r="S9" s="651">
        <v>0</v>
      </c>
      <c r="T9" s="651">
        <v>6</v>
      </c>
      <c r="U9" s="651">
        <v>0</v>
      </c>
      <c r="V9" s="651">
        <v>0</v>
      </c>
      <c r="W9" s="651">
        <v>0</v>
      </c>
      <c r="X9" s="651" t="s">
        <v>1584</v>
      </c>
      <c r="Y9" s="657" t="s">
        <v>1603</v>
      </c>
      <c r="Z9" s="656">
        <v>0</v>
      </c>
      <c r="AA9" s="656">
        <v>0</v>
      </c>
      <c r="AB9" s="656">
        <v>0</v>
      </c>
      <c r="AC9" s="656">
        <v>0</v>
      </c>
      <c r="AD9" s="657" t="s">
        <v>1604</v>
      </c>
      <c r="AE9" s="655">
        <v>0</v>
      </c>
      <c r="AF9" s="655">
        <v>0</v>
      </c>
      <c r="AG9" s="653">
        <v>40</v>
      </c>
    </row>
    <row r="10" spans="1:33" ht="27" customHeight="1">
      <c r="A10" s="651" t="b">
        <v>1</v>
      </c>
      <c r="B10" s="652" t="s">
        <v>1605</v>
      </c>
      <c r="C10" s="651">
        <v>150001408</v>
      </c>
      <c r="D10" s="653">
        <v>238873</v>
      </c>
      <c r="E10" s="651">
        <v>7</v>
      </c>
      <c r="F10" s="653">
        <v>0</v>
      </c>
      <c r="G10" s="654">
        <v>35</v>
      </c>
      <c r="H10" s="653">
        <v>7</v>
      </c>
      <c r="I10" s="653">
        <v>22</v>
      </c>
      <c r="J10" s="658" t="s">
        <v>1606</v>
      </c>
      <c r="K10" s="651">
        <v>0</v>
      </c>
      <c r="L10" s="651">
        <v>100</v>
      </c>
      <c r="M10" s="651">
        <v>0</v>
      </c>
      <c r="N10" s="651">
        <v>0</v>
      </c>
      <c r="O10" s="653">
        <v>0</v>
      </c>
      <c r="P10" s="651">
        <v>0</v>
      </c>
      <c r="Q10" s="651">
        <v>0.5</v>
      </c>
      <c r="R10" s="651">
        <v>150</v>
      </c>
      <c r="S10" s="651">
        <v>2</v>
      </c>
      <c r="T10" s="651">
        <v>5</v>
      </c>
      <c r="U10" s="651">
        <v>7</v>
      </c>
      <c r="V10" s="651">
        <v>7</v>
      </c>
      <c r="W10" s="651">
        <v>0</v>
      </c>
      <c r="X10" s="651" t="s">
        <v>1607</v>
      </c>
      <c r="Y10" s="657" t="s">
        <v>1608</v>
      </c>
      <c r="Z10" s="656">
        <v>0</v>
      </c>
      <c r="AA10" s="656">
        <v>0</v>
      </c>
      <c r="AB10" s="656">
        <v>0</v>
      </c>
      <c r="AC10" s="656">
        <v>0</v>
      </c>
      <c r="AD10" s="657" t="s">
        <v>1609</v>
      </c>
      <c r="AE10" s="655">
        <v>0</v>
      </c>
      <c r="AF10" s="655">
        <v>0</v>
      </c>
      <c r="AG10" s="658" t="s">
        <v>1610</v>
      </c>
    </row>
    <row r="11" spans="1:33" ht="27" customHeight="1">
      <c r="A11" s="651" t="b">
        <v>1</v>
      </c>
      <c r="B11" s="652" t="s">
        <v>1620</v>
      </c>
      <c r="C11" s="651">
        <v>150001409</v>
      </c>
      <c r="D11" s="653">
        <v>238874</v>
      </c>
      <c r="E11" s="651">
        <v>8</v>
      </c>
      <c r="F11" s="653">
        <v>3</v>
      </c>
      <c r="G11" s="654">
        <v>30</v>
      </c>
      <c r="H11" s="653">
        <v>8</v>
      </c>
      <c r="I11" s="653">
        <v>23</v>
      </c>
      <c r="J11" s="653">
        <v>0</v>
      </c>
      <c r="K11" s="651">
        <v>1</v>
      </c>
      <c r="L11" s="651">
        <v>100</v>
      </c>
      <c r="M11" s="651">
        <v>0</v>
      </c>
      <c r="N11" s="651">
        <v>20</v>
      </c>
      <c r="O11" s="653">
        <v>0</v>
      </c>
      <c r="P11" s="651">
        <v>0</v>
      </c>
      <c r="Q11" s="651">
        <v>0</v>
      </c>
      <c r="R11" s="651">
        <v>0</v>
      </c>
      <c r="S11" s="651">
        <v>10</v>
      </c>
      <c r="T11" s="651">
        <v>0</v>
      </c>
      <c r="U11" s="651">
        <v>4</v>
      </c>
      <c r="V11" s="651">
        <v>0</v>
      </c>
      <c r="W11" s="651">
        <v>0</v>
      </c>
      <c r="X11" s="651" t="s">
        <v>1611</v>
      </c>
      <c r="Y11" s="657" t="s">
        <v>1574</v>
      </c>
      <c r="Z11" s="656">
        <v>0</v>
      </c>
      <c r="AA11" s="656">
        <v>0</v>
      </c>
      <c r="AB11" s="656">
        <v>0</v>
      </c>
      <c r="AC11" s="656">
        <v>0</v>
      </c>
      <c r="AD11" s="657" t="s">
        <v>1612</v>
      </c>
      <c r="AE11" s="655">
        <v>0</v>
      </c>
      <c r="AF11" s="655">
        <v>0</v>
      </c>
      <c r="AG11" s="653">
        <v>40</v>
      </c>
    </row>
    <row r="12" spans="1:33" ht="27" customHeight="1">
      <c r="A12" s="651" t="b">
        <v>1</v>
      </c>
      <c r="B12" s="652" t="s">
        <v>247</v>
      </c>
      <c r="C12" s="651">
        <v>150001410</v>
      </c>
      <c r="D12" s="653">
        <v>238875</v>
      </c>
      <c r="E12" s="651">
        <v>9</v>
      </c>
      <c r="F12" s="653">
        <v>1</v>
      </c>
      <c r="G12" s="654">
        <v>25</v>
      </c>
      <c r="H12" s="653">
        <v>9</v>
      </c>
      <c r="I12" s="653">
        <v>24</v>
      </c>
      <c r="J12" s="653">
        <v>10</v>
      </c>
      <c r="K12" s="651">
        <v>30</v>
      </c>
      <c r="L12" s="651">
        <v>100</v>
      </c>
      <c r="M12" s="651">
        <v>0</v>
      </c>
      <c r="N12" s="651">
        <v>100</v>
      </c>
      <c r="O12" s="653">
        <v>3</v>
      </c>
      <c r="P12" s="651">
        <v>0</v>
      </c>
      <c r="Q12" s="651">
        <v>0.4</v>
      </c>
      <c r="R12" s="651">
        <v>95</v>
      </c>
      <c r="S12" s="651">
        <v>60</v>
      </c>
      <c r="T12" s="651">
        <v>25</v>
      </c>
      <c r="U12" s="651">
        <v>30</v>
      </c>
      <c r="V12" s="651">
        <v>0</v>
      </c>
      <c r="W12" s="651">
        <v>0</v>
      </c>
      <c r="X12" s="651" t="s">
        <v>1588</v>
      </c>
      <c r="Y12" s="655" t="s">
        <v>1613</v>
      </c>
      <c r="Z12" s="656">
        <v>0</v>
      </c>
      <c r="AA12" s="656">
        <v>0</v>
      </c>
      <c r="AB12" s="656">
        <v>0</v>
      </c>
      <c r="AC12" s="656">
        <v>0</v>
      </c>
      <c r="AD12" s="655" t="s">
        <v>1614</v>
      </c>
      <c r="AE12" s="655">
        <v>0</v>
      </c>
      <c r="AF12" s="655">
        <v>0</v>
      </c>
      <c r="AG12" s="653">
        <v>40</v>
      </c>
    </row>
    <row r="13" spans="1:33" ht="27" customHeight="1">
      <c r="A13" s="641" t="b">
        <v>1</v>
      </c>
      <c r="B13" s="642" t="s">
        <v>248</v>
      </c>
      <c r="C13" s="643">
        <v>150001411</v>
      </c>
      <c r="D13" s="644">
        <v>238876</v>
      </c>
      <c r="E13" s="643">
        <v>10</v>
      </c>
      <c r="F13" s="644">
        <v>1</v>
      </c>
      <c r="G13" s="645">
        <v>35</v>
      </c>
      <c r="H13" s="644">
        <v>10</v>
      </c>
      <c r="I13" s="644">
        <v>25</v>
      </c>
      <c r="J13" s="724">
        <v>2000</v>
      </c>
      <c r="K13" s="643">
        <v>45</v>
      </c>
      <c r="L13" s="643">
        <v>100</v>
      </c>
      <c r="M13" s="643">
        <v>0</v>
      </c>
      <c r="N13" s="643">
        <v>100</v>
      </c>
      <c r="O13" s="644">
        <v>3</v>
      </c>
      <c r="P13" s="643">
        <v>0</v>
      </c>
      <c r="Q13" s="723">
        <v>110</v>
      </c>
      <c r="R13" s="643">
        <v>24000</v>
      </c>
      <c r="S13" s="643">
        <v>60</v>
      </c>
      <c r="T13" s="643">
        <v>70</v>
      </c>
      <c r="U13" s="643">
        <v>0</v>
      </c>
      <c r="V13" s="643">
        <v>0</v>
      </c>
      <c r="W13" s="643">
        <v>0</v>
      </c>
      <c r="X13" s="643" t="s">
        <v>1588</v>
      </c>
      <c r="Y13" s="647" t="s">
        <v>1615</v>
      </c>
      <c r="Z13" s="648">
        <v>0</v>
      </c>
      <c r="AA13" s="648">
        <v>0</v>
      </c>
      <c r="AB13" s="648">
        <v>0</v>
      </c>
      <c r="AC13" s="648">
        <v>0</v>
      </c>
      <c r="AD13" s="647" t="s">
        <v>1616</v>
      </c>
      <c r="AE13" s="647">
        <v>0</v>
      </c>
      <c r="AF13" s="647">
        <v>0</v>
      </c>
      <c r="AG13" s="644">
        <v>40</v>
      </c>
    </row>
    <row r="14" spans="1:33" s="62" customFormat="1" ht="27" customHeight="1">
      <c r="A14" s="643" t="b">
        <v>1</v>
      </c>
      <c r="B14" s="649" t="s">
        <v>1617</v>
      </c>
      <c r="C14" s="651">
        <v>150001412</v>
      </c>
      <c r="D14" s="644">
        <v>238877</v>
      </c>
      <c r="E14" s="651">
        <v>11</v>
      </c>
      <c r="F14" s="653">
        <v>0</v>
      </c>
      <c r="G14" s="654">
        <v>35</v>
      </c>
      <c r="H14" s="653">
        <v>11</v>
      </c>
      <c r="I14" s="653">
        <v>26</v>
      </c>
      <c r="J14" s="653">
        <v>2</v>
      </c>
      <c r="K14" s="643">
        <v>3</v>
      </c>
      <c r="L14" s="651">
        <v>100</v>
      </c>
      <c r="M14" s="643">
        <v>0</v>
      </c>
      <c r="N14" s="643">
        <v>10</v>
      </c>
      <c r="O14" s="658" t="s">
        <v>1618</v>
      </c>
      <c r="P14" s="651">
        <v>0</v>
      </c>
      <c r="Q14" s="651">
        <v>2</v>
      </c>
      <c r="R14" s="646">
        <v>200</v>
      </c>
      <c r="S14" s="646">
        <v>60</v>
      </c>
      <c r="T14" s="646">
        <v>-0.25</v>
      </c>
      <c r="U14" s="643">
        <v>3</v>
      </c>
      <c r="V14" s="643">
        <v>7</v>
      </c>
      <c r="W14" s="643">
        <v>1</v>
      </c>
      <c r="X14" s="643" t="s">
        <v>1588</v>
      </c>
      <c r="Y14" s="657" t="s">
        <v>1600</v>
      </c>
      <c r="Z14" s="648">
        <v>0</v>
      </c>
      <c r="AA14" s="648">
        <v>0</v>
      </c>
      <c r="AB14" s="648">
        <v>0</v>
      </c>
      <c r="AC14" s="648">
        <v>0</v>
      </c>
      <c r="AD14" s="657" t="s">
        <v>1619</v>
      </c>
      <c r="AE14" s="647">
        <v>550100103</v>
      </c>
      <c r="AF14" s="647">
        <v>0</v>
      </c>
      <c r="AG14" s="650" t="s">
        <v>1610</v>
      </c>
    </row>
    <row r="15" spans="1:33" ht="16.5" customHeight="1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634"/>
      <c r="Z15" s="634"/>
      <c r="AA15" s="634"/>
      <c r="AB15" s="634"/>
      <c r="AC15" s="634"/>
      <c r="AD15" s="634"/>
      <c r="AE15" s="634"/>
      <c r="AF15" s="634"/>
    </row>
    <row r="16" spans="1:33" ht="16.5" customHeight="1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634"/>
      <c r="Z16" s="634"/>
      <c r="AA16" s="634"/>
      <c r="AB16" s="634"/>
      <c r="AC16" s="634"/>
      <c r="AD16" s="634"/>
      <c r="AE16" s="634"/>
      <c r="AF16" s="634"/>
    </row>
    <row r="17" spans="1:32" ht="16.5" customHeight="1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634"/>
      <c r="Z17" s="634"/>
      <c r="AA17" s="634"/>
      <c r="AB17" s="634"/>
      <c r="AC17" s="634"/>
      <c r="AD17" s="634"/>
      <c r="AE17" s="634"/>
      <c r="AF17" s="634"/>
    </row>
    <row r="18" spans="1:32" ht="16.5" customHeight="1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634"/>
      <c r="Z18" s="634"/>
      <c r="AA18" s="634"/>
      <c r="AB18" s="634"/>
      <c r="AC18" s="634"/>
      <c r="AD18" s="634"/>
      <c r="AE18" s="634"/>
      <c r="AF18" s="634"/>
    </row>
    <row r="19" spans="1:32" ht="16.5" customHeight="1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634"/>
      <c r="Z19" s="634"/>
      <c r="AA19" s="634"/>
      <c r="AB19" s="634"/>
      <c r="AC19" s="634"/>
      <c r="AD19" s="634"/>
      <c r="AE19" s="634"/>
      <c r="AF19" s="634"/>
    </row>
    <row r="20" spans="1:32" ht="16.5" customHeight="1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634"/>
      <c r="Z20" s="634"/>
      <c r="AA20" s="634"/>
      <c r="AB20" s="634"/>
      <c r="AC20" s="634"/>
      <c r="AD20" s="634"/>
      <c r="AE20" s="634"/>
      <c r="AF20" s="634"/>
    </row>
    <row r="21" spans="1:32" ht="16.5" customHeight="1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634"/>
      <c r="Z21" s="634"/>
      <c r="AA21" s="634"/>
      <c r="AB21" s="634"/>
      <c r="AC21" s="634"/>
      <c r="AD21" s="634"/>
      <c r="AE21" s="634"/>
      <c r="AF21" s="634"/>
    </row>
    <row r="22" spans="1:32" ht="16.5" customHeight="1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634"/>
      <c r="Z22" s="634"/>
      <c r="AA22" s="634"/>
      <c r="AB22" s="634"/>
      <c r="AC22" s="634"/>
      <c r="AD22" s="634"/>
      <c r="AE22" s="634"/>
      <c r="AF22" s="634"/>
    </row>
    <row r="23" spans="1:32" ht="16.5" customHeight="1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634"/>
      <c r="Z23" s="634"/>
      <c r="AA23" s="634"/>
      <c r="AB23" s="634"/>
      <c r="AC23" s="634"/>
      <c r="AD23" s="634"/>
      <c r="AE23" s="634"/>
      <c r="AF23" s="634"/>
    </row>
    <row r="24" spans="1:32" ht="16.5" customHeight="1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634"/>
      <c r="Z24" s="634"/>
      <c r="AA24" s="634"/>
      <c r="AB24" s="634"/>
      <c r="AC24" s="634"/>
      <c r="AD24" s="634"/>
      <c r="AE24" s="634"/>
      <c r="AF24" s="634"/>
    </row>
    <row r="25" spans="1:32" ht="16.5" customHeight="1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634"/>
      <c r="Z25" s="634"/>
      <c r="AA25" s="634"/>
      <c r="AB25" s="634"/>
      <c r="AC25" s="634"/>
      <c r="AD25" s="634"/>
      <c r="AE25" s="634"/>
      <c r="AF25" s="634"/>
    </row>
    <row r="26" spans="1:32" ht="16.5" customHeight="1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634"/>
      <c r="Z26" s="634"/>
      <c r="AA26" s="634"/>
      <c r="AB26" s="634"/>
      <c r="AC26" s="634"/>
      <c r="AD26" s="634"/>
      <c r="AE26" s="634"/>
      <c r="AF26" s="634"/>
    </row>
    <row r="27" spans="1:32" ht="16.5" customHeight="1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634"/>
      <c r="Z27" s="634"/>
      <c r="AA27" s="634"/>
      <c r="AB27" s="634"/>
      <c r="AC27" s="634"/>
      <c r="AD27" s="634"/>
      <c r="AE27" s="634"/>
      <c r="AF27" s="634"/>
    </row>
    <row r="28" spans="1:32" ht="16.5" customHeight="1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634"/>
      <c r="Z28" s="634"/>
      <c r="AA28" s="634"/>
      <c r="AB28" s="634"/>
      <c r="AC28" s="634"/>
      <c r="AD28" s="634"/>
      <c r="AE28" s="634"/>
      <c r="AF28" s="634"/>
    </row>
    <row r="29" spans="1:32" ht="16.5" customHeight="1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634"/>
      <c r="Z29" s="634"/>
      <c r="AA29" s="634"/>
      <c r="AB29" s="634"/>
      <c r="AC29" s="634"/>
      <c r="AD29" s="634"/>
      <c r="AE29" s="634"/>
      <c r="AF29" s="634"/>
    </row>
    <row r="30" spans="1:32" ht="16.5" customHeight="1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634"/>
      <c r="Z30" s="634"/>
      <c r="AA30" s="634"/>
      <c r="AB30" s="634"/>
      <c r="AC30" s="634"/>
      <c r="AD30" s="634"/>
      <c r="AE30" s="634"/>
      <c r="AF30" s="634"/>
    </row>
    <row r="31" spans="1:32" ht="16.5" customHeight="1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634"/>
      <c r="Z31" s="634"/>
      <c r="AA31" s="634"/>
      <c r="AB31" s="634"/>
      <c r="AC31" s="634"/>
      <c r="AD31" s="634"/>
      <c r="AE31" s="634"/>
      <c r="AF31" s="634"/>
    </row>
    <row r="32" spans="1:32" ht="16.5" customHeight="1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634"/>
      <c r="Z32" s="634"/>
      <c r="AA32" s="634"/>
      <c r="AB32" s="634"/>
      <c r="AC32" s="634"/>
      <c r="AD32" s="634"/>
      <c r="AE32" s="634"/>
      <c r="AF32" s="634"/>
    </row>
    <row r="33" spans="1:33" ht="16.5" customHeight="1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634"/>
      <c r="Z33" s="634"/>
      <c r="AA33" s="634"/>
      <c r="AB33" s="634"/>
      <c r="AC33" s="634"/>
      <c r="AD33" s="634"/>
      <c r="AE33" s="634"/>
      <c r="AF33" s="634"/>
    </row>
    <row r="34" spans="1:33" ht="16.5" customHeight="1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634"/>
      <c r="Z34" s="634"/>
      <c r="AA34" s="634"/>
      <c r="AB34" s="634"/>
      <c r="AC34" s="634"/>
      <c r="AD34" s="634"/>
      <c r="AE34" s="634"/>
      <c r="AF34" s="634"/>
    </row>
    <row r="35" spans="1:33" ht="16.5" customHeight="1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</row>
    <row r="36" spans="1:33" ht="16.5" customHeight="1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</row>
    <row r="37" spans="1:33" ht="16.5" customHeight="1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</row>
    <row r="38" spans="1:33" ht="16.5" customHeight="1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</row>
    <row r="39" spans="1:33" ht="16.5" customHeight="1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</row>
    <row r="40" spans="1:33" ht="16.5" customHeight="1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</row>
    <row r="41" spans="1:33" ht="16.5" customHeight="1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</row>
    <row r="42" spans="1:33" ht="16.5" customHeight="1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</row>
    <row r="43" spans="1:33" s="34" customFormat="1" ht="16.5" customHeight="1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AG43" s="33"/>
    </row>
    <row r="44" spans="1:33" s="34" customFormat="1" ht="16.5" customHeight="1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AG44" s="33"/>
    </row>
    <row r="45" spans="1:33" s="34" customFormat="1" ht="16.5" customHeight="1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AG45" s="33"/>
    </row>
    <row r="46" spans="1:33" s="34" customFormat="1" ht="16.5" customHeight="1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AG46" s="33"/>
    </row>
    <row r="47" spans="1:33" s="34" customFormat="1" ht="16.5" customHeight="1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AG47" s="33"/>
    </row>
    <row r="48" spans="1:33" s="34" customFormat="1" ht="16.5" customHeight="1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AG48" s="33"/>
    </row>
    <row r="49" spans="1:33" s="34" customFormat="1" ht="16.5" customHeight="1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AG49" s="33"/>
    </row>
    <row r="50" spans="1:33" s="34" customFormat="1" ht="16.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AG50" s="33"/>
    </row>
    <row r="51" spans="1:33" s="34" customFormat="1" ht="16.5" customHeight="1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AG51" s="33"/>
    </row>
    <row r="52" spans="1:33" s="34" customFormat="1" ht="16.5" customHeight="1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AG52" s="33"/>
    </row>
    <row r="53" spans="1:33" s="34" customFormat="1" ht="16.5" customHeight="1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AG53" s="33"/>
    </row>
    <row r="54" spans="1:33" s="34" customFormat="1" ht="16.5" customHeight="1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AG54" s="33"/>
    </row>
    <row r="55" spans="1:33" s="34" customFormat="1" ht="16.5" customHeight="1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AG55" s="33"/>
    </row>
    <row r="56" spans="1:33" s="34" customFormat="1" ht="16.5" customHeight="1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AG56" s="33"/>
    </row>
    <row r="57" spans="1:33" s="34" customFormat="1" ht="16.5" customHeight="1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AG57" s="33"/>
    </row>
    <row r="58" spans="1:33" s="34" customFormat="1" ht="16.5" customHeight="1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AG58" s="33"/>
    </row>
    <row r="59" spans="1:33" s="34" customFormat="1" ht="16.5" customHeight="1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AG59" s="33"/>
    </row>
    <row r="60" spans="1:33" s="34" customFormat="1" ht="16.5" customHeight="1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AG60" s="33"/>
    </row>
    <row r="61" spans="1:33" s="34" customFormat="1" ht="16.5" customHeight="1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AG61" s="33"/>
    </row>
    <row r="62" spans="1:33" s="34" customFormat="1" ht="16.5" customHeight="1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AG62" s="33"/>
    </row>
    <row r="63" spans="1:33" s="34" customFormat="1" ht="16.5" customHeight="1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AG63" s="33"/>
    </row>
    <row r="64" spans="1:33" s="34" customFormat="1" ht="16.5" customHeight="1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AG64" s="33"/>
    </row>
    <row r="65" spans="1:33" s="34" customFormat="1" ht="16.5" customHeight="1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AG65" s="33"/>
    </row>
    <row r="66" spans="1:33" s="34" customFormat="1" ht="16.5" customHeight="1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AG66" s="33"/>
    </row>
    <row r="67" spans="1:33" s="34" customFormat="1" ht="16.5" customHeight="1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AG67" s="33"/>
    </row>
    <row r="68" spans="1:33" s="34" customFormat="1" ht="16.5" customHeight="1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AG68" s="33"/>
    </row>
    <row r="69" spans="1:33" s="34" customFormat="1" ht="16.5" customHeight="1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AG69" s="33"/>
    </row>
    <row r="70" spans="1:33" s="34" customFormat="1" ht="16.5" customHeight="1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AG70" s="33"/>
    </row>
    <row r="71" spans="1:33" s="34" customFormat="1" ht="16.5" customHeight="1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AG71" s="33"/>
    </row>
    <row r="72" spans="1:33" s="34" customFormat="1" ht="16.5" customHeight="1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AG72" s="33"/>
    </row>
    <row r="73" spans="1:33" s="34" customFormat="1" ht="16.5" customHeight="1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AG73" s="33"/>
    </row>
    <row r="74" spans="1:33" s="34" customFormat="1" ht="16.5" customHeight="1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AG74" s="33"/>
    </row>
    <row r="75" spans="1:33" ht="16.5" customHeight="1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</row>
    <row r="76" spans="1:33" ht="16.5" customHeight="1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</row>
    <row r="77" spans="1:33" ht="16.5" customHeight="1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</row>
    <row r="78" spans="1:33" ht="16.5" customHeight="1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</row>
    <row r="79" spans="1:33" ht="16.5" customHeight="1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</row>
    <row r="80" spans="1:33" ht="16.5" customHeight="1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</row>
    <row r="81" spans="1:32" ht="16.5" customHeight="1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</row>
    <row r="82" spans="1:32" ht="16.5" customHeight="1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</row>
    <row r="83" spans="1:32" ht="16.5" customHeight="1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</row>
    <row r="84" spans="1:32" ht="16.5" customHeight="1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634"/>
      <c r="Z84" s="634"/>
      <c r="AA84" s="634"/>
      <c r="AB84" s="634"/>
      <c r="AC84" s="634"/>
      <c r="AD84" s="634"/>
      <c r="AE84" s="634"/>
      <c r="AF84" s="634"/>
    </row>
    <row r="85" spans="1:32" ht="16.5" customHeight="1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634"/>
      <c r="Z85" s="634"/>
      <c r="AA85" s="634"/>
      <c r="AB85" s="634"/>
      <c r="AC85" s="634"/>
      <c r="AD85" s="634"/>
      <c r="AE85" s="634"/>
      <c r="AF85" s="634"/>
    </row>
    <row r="86" spans="1:32" ht="16.5" customHeight="1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634"/>
      <c r="Z86" s="634"/>
      <c r="AA86" s="634"/>
      <c r="AB86" s="634"/>
      <c r="AC86" s="634"/>
      <c r="AD86" s="634"/>
      <c r="AE86" s="634"/>
      <c r="AF86" s="634"/>
    </row>
    <row r="87" spans="1:32" ht="16.5" customHeight="1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634"/>
      <c r="Z87" s="634"/>
      <c r="AA87" s="634"/>
      <c r="AB87" s="634"/>
      <c r="AC87" s="634"/>
      <c r="AD87" s="634"/>
      <c r="AE87" s="634"/>
      <c r="AF87" s="634"/>
    </row>
    <row r="88" spans="1:32" ht="16.5" customHeight="1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634"/>
      <c r="Z88" s="634"/>
      <c r="AA88" s="634"/>
      <c r="AB88" s="634"/>
      <c r="AC88" s="634"/>
      <c r="AD88" s="634"/>
      <c r="AE88" s="634"/>
      <c r="AF88" s="634"/>
    </row>
    <row r="89" spans="1:32" ht="16.5" customHeight="1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634"/>
      <c r="Z89" s="634"/>
      <c r="AA89" s="634"/>
      <c r="AB89" s="634"/>
      <c r="AC89" s="634"/>
      <c r="AD89" s="634"/>
      <c r="AE89" s="634"/>
      <c r="AF89" s="634"/>
    </row>
    <row r="90" spans="1:32" ht="16.5" customHeight="1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634"/>
      <c r="Z90" s="634"/>
      <c r="AA90" s="634"/>
      <c r="AB90" s="634"/>
      <c r="AC90" s="634"/>
      <c r="AD90" s="634"/>
      <c r="AE90" s="634"/>
      <c r="AF90" s="634"/>
    </row>
    <row r="91" spans="1:32" ht="16.5" customHeight="1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634"/>
      <c r="Z91" s="634"/>
      <c r="AA91" s="634"/>
      <c r="AB91" s="634"/>
      <c r="AC91" s="634"/>
      <c r="AD91" s="634"/>
      <c r="AE91" s="634"/>
      <c r="AF91" s="634"/>
    </row>
    <row r="92" spans="1:32" ht="16.5" customHeight="1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634"/>
      <c r="Z92" s="634"/>
      <c r="AA92" s="634"/>
      <c r="AB92" s="634"/>
      <c r="AC92" s="634"/>
      <c r="AD92" s="634"/>
      <c r="AE92" s="634"/>
      <c r="AF92" s="634"/>
    </row>
    <row r="93" spans="1:32" ht="16.5" customHeight="1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634"/>
      <c r="Z93" s="634"/>
      <c r="AA93" s="634"/>
      <c r="AB93" s="634"/>
      <c r="AC93" s="634"/>
      <c r="AD93" s="634"/>
      <c r="AE93" s="634"/>
      <c r="AF93" s="634"/>
    </row>
    <row r="94" spans="1:32" ht="16.5" customHeight="1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634"/>
      <c r="Z94" s="634"/>
      <c r="AA94" s="634"/>
      <c r="AB94" s="634"/>
      <c r="AC94" s="634"/>
      <c r="AD94" s="634"/>
      <c r="AE94" s="634"/>
      <c r="AF94" s="634"/>
    </row>
    <row r="95" spans="1:32" ht="16.5" customHeight="1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634"/>
      <c r="Z95" s="634"/>
      <c r="AA95" s="634"/>
      <c r="AB95" s="634"/>
      <c r="AC95" s="634"/>
      <c r="AD95" s="634"/>
      <c r="AE95" s="634"/>
      <c r="AF95" s="634"/>
    </row>
    <row r="96" spans="1:32" ht="16.5" customHeight="1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634"/>
      <c r="Z96" s="634"/>
      <c r="AA96" s="634"/>
      <c r="AB96" s="634"/>
      <c r="AC96" s="634"/>
      <c r="AD96" s="634"/>
      <c r="AE96" s="634"/>
      <c r="AF96" s="634"/>
    </row>
    <row r="97" spans="1:32" ht="16.5" customHeight="1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634"/>
      <c r="Z97" s="634"/>
      <c r="AA97" s="634"/>
      <c r="AB97" s="634"/>
      <c r="AC97" s="634"/>
      <c r="AD97" s="634"/>
      <c r="AE97" s="634"/>
      <c r="AF97" s="634"/>
    </row>
    <row r="98" spans="1:32" ht="16.5" customHeight="1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634"/>
      <c r="Z98" s="634"/>
      <c r="AA98" s="634"/>
      <c r="AB98" s="634"/>
      <c r="AC98" s="634"/>
      <c r="AD98" s="634"/>
      <c r="AE98" s="634"/>
      <c r="AF98" s="634"/>
    </row>
    <row r="99" spans="1:32" ht="16.5" customHeight="1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634"/>
      <c r="Z99" s="634"/>
      <c r="AA99" s="634"/>
      <c r="AB99" s="634"/>
      <c r="AC99" s="634"/>
      <c r="AD99" s="634"/>
      <c r="AE99" s="634"/>
      <c r="AF99" s="634"/>
    </row>
    <row r="100" spans="1:32" ht="16.5" customHeight="1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634"/>
      <c r="Z100" s="634"/>
      <c r="AA100" s="634"/>
      <c r="AB100" s="634"/>
      <c r="AC100" s="634"/>
      <c r="AD100" s="634"/>
      <c r="AE100" s="634"/>
      <c r="AF100" s="634"/>
    </row>
    <row r="101" spans="1:32" ht="16.5" customHeight="1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634"/>
      <c r="Z101" s="634"/>
      <c r="AA101" s="634"/>
      <c r="AB101" s="634"/>
      <c r="AC101" s="634"/>
      <c r="AD101" s="634"/>
      <c r="AE101" s="634"/>
      <c r="AF101" s="634"/>
    </row>
    <row r="102" spans="1:32" ht="16.5" customHeight="1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634"/>
      <c r="Z102" s="634"/>
      <c r="AA102" s="634"/>
      <c r="AB102" s="634"/>
      <c r="AC102" s="634"/>
      <c r="AD102" s="634"/>
      <c r="AE102" s="634"/>
      <c r="AF102" s="634"/>
    </row>
    <row r="103" spans="1:32" ht="16.5" customHeight="1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634"/>
      <c r="Z103" s="634"/>
      <c r="AA103" s="634"/>
      <c r="AB103" s="634"/>
      <c r="AC103" s="634"/>
      <c r="AD103" s="634"/>
      <c r="AE103" s="634"/>
      <c r="AF103" s="634"/>
    </row>
    <row r="104" spans="1:32" ht="16.5" customHeight="1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634"/>
      <c r="Z104" s="634"/>
      <c r="AA104" s="634"/>
      <c r="AB104" s="634"/>
      <c r="AC104" s="634"/>
      <c r="AD104" s="634"/>
      <c r="AE104" s="634"/>
      <c r="AF104" s="634"/>
    </row>
    <row r="105" spans="1:32" ht="16.5" customHeight="1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634"/>
      <c r="Z105" s="634"/>
      <c r="AA105" s="634"/>
      <c r="AB105" s="634"/>
      <c r="AC105" s="634"/>
      <c r="AD105" s="634"/>
      <c r="AE105" s="634"/>
      <c r="AF105" s="634"/>
    </row>
    <row r="106" spans="1:32" ht="16.5" customHeight="1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634"/>
      <c r="Z106" s="634"/>
      <c r="AA106" s="634"/>
      <c r="AB106" s="634"/>
      <c r="AC106" s="634"/>
      <c r="AD106" s="634"/>
      <c r="AE106" s="634"/>
      <c r="AF106" s="634"/>
    </row>
    <row r="107" spans="1:32" ht="16.5" customHeight="1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634"/>
      <c r="Z107" s="634"/>
      <c r="AA107" s="634"/>
      <c r="AB107" s="634"/>
      <c r="AC107" s="634"/>
      <c r="AD107" s="634"/>
      <c r="AE107" s="634"/>
      <c r="AF107" s="634"/>
    </row>
    <row r="108" spans="1:32" ht="16.5" customHeight="1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634"/>
      <c r="Z108" s="634"/>
      <c r="AA108" s="634"/>
      <c r="AB108" s="634"/>
      <c r="AC108" s="634"/>
      <c r="AD108" s="634"/>
      <c r="AE108" s="634"/>
      <c r="AF108" s="634"/>
    </row>
    <row r="109" spans="1:32" ht="16.5" customHeight="1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634"/>
      <c r="Z109" s="634"/>
      <c r="AA109" s="634"/>
      <c r="AB109" s="634"/>
      <c r="AC109" s="634"/>
      <c r="AD109" s="634"/>
      <c r="AE109" s="634"/>
      <c r="AF109" s="634"/>
    </row>
    <row r="110" spans="1:32" ht="16.5" customHeight="1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634"/>
      <c r="Z110" s="634"/>
      <c r="AA110" s="634"/>
      <c r="AB110" s="634"/>
      <c r="AC110" s="634"/>
      <c r="AD110" s="634"/>
      <c r="AE110" s="634"/>
      <c r="AF110" s="634"/>
    </row>
    <row r="111" spans="1:32" ht="16.5" customHeight="1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634"/>
      <c r="Z111" s="634"/>
      <c r="AA111" s="634"/>
      <c r="AB111" s="634"/>
      <c r="AC111" s="634"/>
      <c r="AD111" s="634"/>
      <c r="AE111" s="634"/>
      <c r="AF111" s="634"/>
    </row>
    <row r="112" spans="1:32" ht="16.5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634"/>
      <c r="Z112" s="634"/>
      <c r="AA112" s="634"/>
      <c r="AB112" s="634"/>
      <c r="AC112" s="634"/>
      <c r="AD112" s="634"/>
      <c r="AE112" s="634"/>
      <c r="AF112" s="634"/>
    </row>
    <row r="113" spans="1:32" ht="16.5" customHeight="1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634"/>
      <c r="Z113" s="634"/>
      <c r="AA113" s="634"/>
      <c r="AB113" s="634"/>
      <c r="AC113" s="634"/>
      <c r="AD113" s="634"/>
      <c r="AE113" s="634"/>
      <c r="AF113" s="634"/>
    </row>
    <row r="114" spans="1:32" ht="16.5" customHeight="1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634"/>
      <c r="Z114" s="634"/>
      <c r="AA114" s="634"/>
      <c r="AB114" s="634"/>
      <c r="AC114" s="634"/>
      <c r="AD114" s="634"/>
      <c r="AE114" s="634"/>
      <c r="AF114" s="634"/>
    </row>
    <row r="115" spans="1:32" ht="16.5" customHeight="1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634"/>
      <c r="Z115" s="634"/>
      <c r="AA115" s="634"/>
      <c r="AB115" s="634"/>
      <c r="AC115" s="634"/>
      <c r="AD115" s="634"/>
      <c r="AE115" s="634"/>
      <c r="AF115" s="634"/>
    </row>
    <row r="116" spans="1:32" ht="16.5" customHeigh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634"/>
      <c r="Z116" s="634"/>
      <c r="AA116" s="634"/>
      <c r="AB116" s="634"/>
      <c r="AC116" s="634"/>
      <c r="AD116" s="634"/>
      <c r="AE116" s="634"/>
      <c r="AF116" s="634"/>
    </row>
    <row r="117" spans="1:32" ht="16.5" customHeight="1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634"/>
      <c r="Z117" s="634"/>
      <c r="AA117" s="634"/>
      <c r="AB117" s="634"/>
      <c r="AC117" s="634"/>
      <c r="AD117" s="634"/>
      <c r="AE117" s="634"/>
      <c r="AF117" s="634"/>
    </row>
    <row r="118" spans="1:32" ht="16.5" customHeight="1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634"/>
      <c r="Z118" s="634"/>
      <c r="AA118" s="634"/>
      <c r="AB118" s="634"/>
      <c r="AC118" s="634"/>
      <c r="AD118" s="634"/>
      <c r="AE118" s="634"/>
      <c r="AF118" s="634"/>
    </row>
    <row r="119" spans="1:32" ht="16.5" customHeight="1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634"/>
      <c r="Z119" s="634"/>
      <c r="AA119" s="634"/>
      <c r="AB119" s="634"/>
      <c r="AC119" s="634"/>
      <c r="AD119" s="634"/>
      <c r="AE119" s="634"/>
      <c r="AF119" s="634"/>
    </row>
    <row r="120" spans="1:32" ht="16.5" customHeight="1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634"/>
      <c r="Z120" s="634"/>
      <c r="AA120" s="634"/>
      <c r="AB120" s="634"/>
      <c r="AC120" s="634"/>
      <c r="AD120" s="634"/>
      <c r="AE120" s="634"/>
      <c r="AF120" s="634"/>
    </row>
    <row r="121" spans="1:32" ht="16.5" customHeight="1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634"/>
      <c r="Z121" s="634"/>
      <c r="AA121" s="634"/>
      <c r="AB121" s="634"/>
      <c r="AC121" s="634"/>
      <c r="AD121" s="634"/>
      <c r="AE121" s="634"/>
      <c r="AF121" s="634"/>
    </row>
    <row r="122" spans="1:32" ht="16.5" customHeight="1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634"/>
      <c r="Z122" s="634"/>
      <c r="AA122" s="634"/>
      <c r="AB122" s="634"/>
      <c r="AC122" s="634"/>
      <c r="AD122" s="634"/>
      <c r="AE122" s="634"/>
      <c r="AF122" s="634"/>
    </row>
    <row r="123" spans="1:32" ht="16.5" customHeight="1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634"/>
      <c r="Z123" s="634"/>
      <c r="AA123" s="634"/>
      <c r="AB123" s="634"/>
      <c r="AC123" s="634"/>
      <c r="AD123" s="634"/>
      <c r="AE123" s="634"/>
      <c r="AF123" s="634"/>
    </row>
    <row r="124" spans="1:32" ht="16.5" customHeight="1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634"/>
      <c r="Z124" s="634"/>
      <c r="AA124" s="634"/>
      <c r="AB124" s="634"/>
      <c r="AC124" s="634"/>
      <c r="AD124" s="634"/>
      <c r="AE124" s="634"/>
      <c r="AF124" s="634"/>
    </row>
    <row r="125" spans="1:32" ht="16.5" customHeight="1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</row>
    <row r="126" spans="1:32" ht="16.5" customHeight="1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</row>
    <row r="127" spans="1:32" ht="16.5" customHeight="1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Y12"/>
  <sheetViews>
    <sheetView workbookViewId="0">
      <pane xSplit="5" ySplit="2" topLeftCell="F3" activePane="bottomRight" state="frozen"/>
      <selection pane="topRight" activeCell="E1" sqref="E1"/>
      <selection pane="bottomLeft" activeCell="A6" sqref="A6"/>
      <selection pane="bottomRight" activeCell="B15" sqref="B15"/>
    </sheetView>
  </sheetViews>
  <sheetFormatPr defaultColWidth="9" defaultRowHeight="16.5" customHeight="1"/>
  <cols>
    <col min="1" max="1" width="20.375" style="659" customWidth="1"/>
    <col min="2" max="2" width="28.75" style="670" customWidth="1"/>
    <col min="3" max="3" width="18.125" style="659" customWidth="1"/>
    <col min="4" max="4" width="10.25" style="659" customWidth="1"/>
    <col min="5" max="5" width="11.375" style="659" customWidth="1"/>
    <col min="6" max="6" width="12.625" style="659" customWidth="1"/>
    <col min="7" max="7" width="8.5" style="659" customWidth="1"/>
    <col min="8" max="8" width="12.75" style="659" customWidth="1"/>
    <col min="9" max="9" width="16.75" style="659" customWidth="1"/>
    <col min="10" max="10" width="15.25" style="659" customWidth="1"/>
    <col min="11" max="11" width="16.75" style="659" customWidth="1"/>
    <col min="12" max="12" width="15.25" style="659" customWidth="1"/>
    <col min="13" max="13" width="16.75" style="659" customWidth="1"/>
    <col min="14" max="14" width="15.25" style="659" customWidth="1"/>
    <col min="15" max="15" width="16.75" style="659" customWidth="1"/>
    <col min="16" max="16" width="15.25" style="659" customWidth="1"/>
    <col min="17" max="17" width="16.75" style="659" customWidth="1"/>
    <col min="18" max="18" width="15.25" style="659" customWidth="1"/>
    <col min="19" max="19" width="16.75" style="659" customWidth="1"/>
    <col min="20" max="20" width="15.25" style="659" customWidth="1"/>
    <col min="21" max="21" width="21.125" style="659" customWidth="1"/>
    <col min="22" max="16384" width="9" style="659"/>
  </cols>
  <sheetData>
    <row r="1" spans="1:25" ht="65.25" customHeight="1">
      <c r="A1" s="30" t="s">
        <v>10</v>
      </c>
      <c r="B1" s="30" t="s">
        <v>10</v>
      </c>
      <c r="C1" s="329" t="s">
        <v>666</v>
      </c>
      <c r="D1" s="38" t="s">
        <v>1622</v>
      </c>
      <c r="E1" s="329" t="s">
        <v>1623</v>
      </c>
      <c r="F1" s="329" t="s">
        <v>1624</v>
      </c>
      <c r="G1" s="38" t="s">
        <v>1625</v>
      </c>
      <c r="H1" s="30" t="s">
        <v>1626</v>
      </c>
      <c r="I1" s="38" t="s">
        <v>1627</v>
      </c>
      <c r="J1" s="38" t="s">
        <v>1628</v>
      </c>
      <c r="K1" s="38" t="s">
        <v>1629</v>
      </c>
      <c r="L1" s="38" t="s">
        <v>1630</v>
      </c>
      <c r="M1" s="30" t="s">
        <v>1631</v>
      </c>
      <c r="N1" s="30" t="s">
        <v>1632</v>
      </c>
      <c r="O1" s="30" t="s">
        <v>1633</v>
      </c>
      <c r="P1" s="30" t="s">
        <v>1634</v>
      </c>
      <c r="Q1" s="30" t="s">
        <v>1635</v>
      </c>
      <c r="R1" s="30" t="s">
        <v>1636</v>
      </c>
      <c r="S1" s="30" t="s">
        <v>1637</v>
      </c>
      <c r="T1" s="30" t="s">
        <v>1638</v>
      </c>
      <c r="U1" s="660" t="s">
        <v>1639</v>
      </c>
    </row>
    <row r="2" spans="1:25" ht="16.5" customHeight="1">
      <c r="A2" s="661" t="s">
        <v>244</v>
      </c>
      <c r="B2" s="661" t="s">
        <v>5</v>
      </c>
      <c r="C2" s="661" t="s">
        <v>222</v>
      </c>
      <c r="D2" s="661" t="s">
        <v>1640</v>
      </c>
      <c r="E2" s="661" t="s">
        <v>1641</v>
      </c>
      <c r="F2" s="661" t="s">
        <v>1642</v>
      </c>
      <c r="G2" s="661" t="s">
        <v>674</v>
      </c>
      <c r="H2" s="661" t="s">
        <v>1643</v>
      </c>
      <c r="I2" s="661" t="s">
        <v>1644</v>
      </c>
      <c r="J2" s="661" t="s">
        <v>1645</v>
      </c>
      <c r="K2" s="661" t="s">
        <v>1646</v>
      </c>
      <c r="L2" s="661" t="s">
        <v>1647</v>
      </c>
      <c r="M2" s="661" t="s">
        <v>1648</v>
      </c>
      <c r="N2" s="661" t="s">
        <v>1649</v>
      </c>
      <c r="O2" s="661" t="s">
        <v>1650</v>
      </c>
      <c r="P2" s="661" t="s">
        <v>1651</v>
      </c>
      <c r="Q2" s="661" t="s">
        <v>1652</v>
      </c>
      <c r="R2" s="661" t="s">
        <v>1653</v>
      </c>
      <c r="S2" s="661" t="s">
        <v>1654</v>
      </c>
      <c r="T2" s="661" t="s">
        <v>1655</v>
      </c>
      <c r="U2" s="661" t="s">
        <v>1656</v>
      </c>
    </row>
    <row r="3" spans="1:25" ht="16.5" customHeight="1">
      <c r="A3" s="663" t="b">
        <v>0</v>
      </c>
      <c r="B3" s="665" t="s">
        <v>1658</v>
      </c>
      <c r="C3" s="666">
        <v>210602006</v>
      </c>
      <c r="D3" s="667" t="s">
        <v>1659</v>
      </c>
      <c r="E3" s="663">
        <v>2</v>
      </c>
      <c r="F3" s="668">
        <v>210602007</v>
      </c>
      <c r="G3" s="663">
        <v>5500</v>
      </c>
      <c r="H3" s="663">
        <v>1</v>
      </c>
      <c r="I3" s="663">
        <v>160001002</v>
      </c>
      <c r="J3" s="663">
        <v>1000</v>
      </c>
      <c r="K3" s="663">
        <v>0</v>
      </c>
      <c r="L3" s="663">
        <v>0</v>
      </c>
      <c r="M3" s="664">
        <v>156101018</v>
      </c>
      <c r="N3" s="664">
        <v>1</v>
      </c>
      <c r="O3" s="664">
        <v>160002003</v>
      </c>
      <c r="P3" s="664">
        <v>200</v>
      </c>
      <c r="Q3" s="663">
        <v>0</v>
      </c>
      <c r="R3" s="663">
        <v>0</v>
      </c>
      <c r="S3" s="663">
        <v>0</v>
      </c>
      <c r="T3" s="663">
        <v>0</v>
      </c>
      <c r="U3" s="663" t="b">
        <v>0</v>
      </c>
    </row>
    <row r="4" spans="1:25" ht="16.5" customHeight="1">
      <c r="A4" s="663" t="b">
        <v>0</v>
      </c>
      <c r="B4" s="665" t="s">
        <v>1660</v>
      </c>
      <c r="C4" s="664">
        <v>210602007</v>
      </c>
      <c r="D4" s="667" t="s">
        <v>1661</v>
      </c>
      <c r="E4" s="663">
        <v>2</v>
      </c>
      <c r="F4" s="669">
        <v>210602008</v>
      </c>
      <c r="G4" s="663">
        <v>11000</v>
      </c>
      <c r="H4" s="663">
        <v>1</v>
      </c>
      <c r="I4" s="663">
        <v>160001002</v>
      </c>
      <c r="J4" s="663">
        <v>2000</v>
      </c>
      <c r="K4" s="663">
        <v>0</v>
      </c>
      <c r="L4" s="663">
        <v>0</v>
      </c>
      <c r="M4" s="663">
        <v>156102016</v>
      </c>
      <c r="N4" s="663">
        <v>2</v>
      </c>
      <c r="O4" s="664">
        <v>160002003</v>
      </c>
      <c r="P4" s="664">
        <v>500</v>
      </c>
      <c r="Q4" s="663">
        <v>0</v>
      </c>
      <c r="R4" s="663">
        <v>0</v>
      </c>
      <c r="S4" s="663">
        <v>0</v>
      </c>
      <c r="T4" s="663">
        <v>0</v>
      </c>
      <c r="U4" s="663" t="b">
        <v>0</v>
      </c>
    </row>
    <row r="5" spans="1:25" ht="16.5" customHeight="1">
      <c r="A5" s="663" t="b">
        <v>0</v>
      </c>
      <c r="B5" s="665" t="s">
        <v>1662</v>
      </c>
      <c r="C5" s="666">
        <v>210602008</v>
      </c>
      <c r="D5" s="667" t="s">
        <v>1663</v>
      </c>
      <c r="E5" s="663">
        <v>2</v>
      </c>
      <c r="F5" s="668">
        <v>210602009</v>
      </c>
      <c r="G5" s="663">
        <v>33000</v>
      </c>
      <c r="H5" s="663">
        <v>1</v>
      </c>
      <c r="I5" s="663">
        <v>160001002</v>
      </c>
      <c r="J5" s="663">
        <v>6000</v>
      </c>
      <c r="K5" s="663">
        <v>0</v>
      </c>
      <c r="L5" s="663">
        <v>0</v>
      </c>
      <c r="M5" s="663">
        <v>156103011</v>
      </c>
      <c r="N5" s="663">
        <v>2</v>
      </c>
      <c r="O5" s="664">
        <v>160004004</v>
      </c>
      <c r="P5" s="664">
        <v>200</v>
      </c>
      <c r="Q5" s="663">
        <v>0</v>
      </c>
      <c r="R5" s="663">
        <v>0</v>
      </c>
      <c r="S5" s="663">
        <v>0</v>
      </c>
      <c r="T5" s="663">
        <v>0</v>
      </c>
      <c r="U5" s="663" t="b">
        <v>0</v>
      </c>
    </row>
    <row r="6" spans="1:25" ht="16.5" customHeight="1">
      <c r="A6" s="663" t="b">
        <v>0</v>
      </c>
      <c r="B6" s="665" t="s">
        <v>1664</v>
      </c>
      <c r="C6" s="664">
        <v>210602009</v>
      </c>
      <c r="D6" s="667" t="s">
        <v>1665</v>
      </c>
      <c r="E6" s="663">
        <v>2</v>
      </c>
      <c r="F6" s="669">
        <v>210602010</v>
      </c>
      <c r="G6" s="663">
        <v>55000</v>
      </c>
      <c r="H6" s="663">
        <v>1</v>
      </c>
      <c r="I6" s="663">
        <v>160001002</v>
      </c>
      <c r="J6" s="663">
        <v>10000</v>
      </c>
      <c r="K6" s="663" t="s">
        <v>1657</v>
      </c>
      <c r="L6" s="663">
        <v>1000000</v>
      </c>
      <c r="M6" s="664">
        <v>160004002</v>
      </c>
      <c r="N6" s="664">
        <v>100</v>
      </c>
      <c r="O6" s="664">
        <v>156102012</v>
      </c>
      <c r="P6" s="664">
        <v>1</v>
      </c>
      <c r="Q6" s="663">
        <v>0</v>
      </c>
      <c r="R6" s="663">
        <v>0</v>
      </c>
      <c r="S6" s="663">
        <v>0</v>
      </c>
      <c r="T6" s="663">
        <v>0</v>
      </c>
      <c r="U6" s="663" t="b">
        <v>0</v>
      </c>
    </row>
    <row r="7" spans="1:25" ht="16.5" customHeight="1">
      <c r="A7" s="663" t="b">
        <v>0</v>
      </c>
      <c r="B7" s="665" t="s">
        <v>1666</v>
      </c>
      <c r="C7" s="666">
        <v>210602010</v>
      </c>
      <c r="D7" s="667" t="s">
        <v>1667</v>
      </c>
      <c r="E7" s="663">
        <v>2</v>
      </c>
      <c r="F7" s="662">
        <v>0</v>
      </c>
      <c r="G7" s="663">
        <v>110000</v>
      </c>
      <c r="H7" s="663">
        <v>1</v>
      </c>
      <c r="I7" s="663">
        <v>160001002</v>
      </c>
      <c r="J7" s="663">
        <v>20000</v>
      </c>
      <c r="K7" s="663">
        <v>0</v>
      </c>
      <c r="L7" s="663">
        <v>0</v>
      </c>
      <c r="M7" s="664">
        <v>156102018</v>
      </c>
      <c r="N7" s="664">
        <v>2</v>
      </c>
      <c r="O7" s="664">
        <v>156104011</v>
      </c>
      <c r="P7" s="664">
        <v>2</v>
      </c>
      <c r="Q7" s="664">
        <v>156113006</v>
      </c>
      <c r="R7" s="664">
        <v>1</v>
      </c>
      <c r="S7" s="663">
        <v>0</v>
      </c>
      <c r="T7" s="663">
        <v>0</v>
      </c>
      <c r="U7" s="663" t="b">
        <v>0</v>
      </c>
    </row>
    <row r="8" spans="1:25" ht="16.5" customHeight="1">
      <c r="A8" s="725" t="b">
        <v>1</v>
      </c>
      <c r="B8" s="726" t="s">
        <v>1668</v>
      </c>
      <c r="C8" s="727">
        <v>210602011</v>
      </c>
      <c r="D8" s="728" t="s">
        <v>1669</v>
      </c>
      <c r="E8" s="729">
        <v>2</v>
      </c>
      <c r="F8" s="730">
        <v>210602012</v>
      </c>
      <c r="G8" s="730">
        <v>4611</v>
      </c>
      <c r="H8" s="729">
        <v>0</v>
      </c>
      <c r="I8" s="731">
        <v>543001011</v>
      </c>
      <c r="J8" s="729" t="s">
        <v>3595</v>
      </c>
      <c r="K8" s="729">
        <v>5500</v>
      </c>
      <c r="L8" s="729">
        <v>1</v>
      </c>
      <c r="M8" s="729">
        <v>160001002</v>
      </c>
      <c r="N8" s="727">
        <v>500</v>
      </c>
      <c r="O8" s="729">
        <v>0</v>
      </c>
      <c r="P8" s="729">
        <v>0</v>
      </c>
      <c r="Q8" s="727">
        <v>160002005</v>
      </c>
      <c r="R8" s="727">
        <v>30</v>
      </c>
      <c r="S8" s="729">
        <v>0</v>
      </c>
      <c r="T8" s="729">
        <v>0</v>
      </c>
      <c r="U8" s="729">
        <v>0</v>
      </c>
      <c r="V8" s="729">
        <v>0</v>
      </c>
      <c r="W8" s="729">
        <v>0</v>
      </c>
      <c r="X8" s="729">
        <v>0</v>
      </c>
      <c r="Y8" s="732" t="b">
        <v>1</v>
      </c>
    </row>
    <row r="9" spans="1:25" ht="16.5" customHeight="1">
      <c r="A9" s="725" t="b">
        <v>1</v>
      </c>
      <c r="B9" s="726" t="s">
        <v>1670</v>
      </c>
      <c r="C9" s="731">
        <v>210602012</v>
      </c>
      <c r="D9" s="728" t="s">
        <v>1671</v>
      </c>
      <c r="E9" s="729">
        <v>2</v>
      </c>
      <c r="F9" s="732">
        <v>210602013</v>
      </c>
      <c r="G9" s="730">
        <v>4612</v>
      </c>
      <c r="H9" s="729">
        <v>0</v>
      </c>
      <c r="I9" s="731">
        <v>543001012</v>
      </c>
      <c r="J9" s="729" t="s">
        <v>3595</v>
      </c>
      <c r="K9" s="729">
        <v>11000</v>
      </c>
      <c r="L9" s="729">
        <v>1</v>
      </c>
      <c r="M9" s="729">
        <v>160001002</v>
      </c>
      <c r="N9" s="727">
        <v>1000</v>
      </c>
      <c r="O9" s="729">
        <v>0</v>
      </c>
      <c r="P9" s="729">
        <v>0</v>
      </c>
      <c r="Q9" s="727">
        <v>160002005</v>
      </c>
      <c r="R9" s="727">
        <v>50</v>
      </c>
      <c r="S9" s="729">
        <v>0</v>
      </c>
      <c r="T9" s="729">
        <v>0</v>
      </c>
      <c r="U9" s="729">
        <v>0</v>
      </c>
      <c r="V9" s="729">
        <v>0</v>
      </c>
      <c r="W9" s="729">
        <v>0</v>
      </c>
      <c r="X9" s="729">
        <v>0</v>
      </c>
      <c r="Y9" s="732" t="b">
        <v>1</v>
      </c>
    </row>
    <row r="10" spans="1:25" ht="16.5" customHeight="1">
      <c r="A10" s="725" t="b">
        <v>1</v>
      </c>
      <c r="B10" s="726" t="s">
        <v>1672</v>
      </c>
      <c r="C10" s="727">
        <v>210602013</v>
      </c>
      <c r="D10" s="728" t="s">
        <v>1673</v>
      </c>
      <c r="E10" s="729">
        <v>2</v>
      </c>
      <c r="F10" s="730">
        <v>210602014</v>
      </c>
      <c r="G10" s="730">
        <v>4613</v>
      </c>
      <c r="H10" s="729">
        <v>0</v>
      </c>
      <c r="I10" s="731">
        <v>543001013</v>
      </c>
      <c r="J10" s="729" t="s">
        <v>3595</v>
      </c>
      <c r="K10" s="729">
        <v>33000</v>
      </c>
      <c r="L10" s="729">
        <v>1</v>
      </c>
      <c r="M10" s="729">
        <v>160001002</v>
      </c>
      <c r="N10" s="727">
        <v>3000</v>
      </c>
      <c r="O10" s="729">
        <v>0</v>
      </c>
      <c r="P10" s="729">
        <v>0</v>
      </c>
      <c r="Q10" s="727">
        <v>160002005</v>
      </c>
      <c r="R10" s="727">
        <v>100</v>
      </c>
      <c r="S10" s="733">
        <v>156113010</v>
      </c>
      <c r="T10" s="732">
        <v>1</v>
      </c>
      <c r="U10" s="729">
        <v>0</v>
      </c>
      <c r="V10" s="729">
        <v>0</v>
      </c>
      <c r="W10" s="729">
        <v>0</v>
      </c>
      <c r="X10" s="729">
        <v>0</v>
      </c>
      <c r="Y10" s="732" t="b">
        <v>1</v>
      </c>
    </row>
    <row r="11" spans="1:25" ht="16.5" customHeight="1">
      <c r="A11" s="725" t="b">
        <v>1</v>
      </c>
      <c r="B11" s="726" t="s">
        <v>1674</v>
      </c>
      <c r="C11" s="731">
        <v>210602014</v>
      </c>
      <c r="D11" s="728" t="s">
        <v>1675</v>
      </c>
      <c r="E11" s="729">
        <v>2</v>
      </c>
      <c r="F11" s="732">
        <v>210602015</v>
      </c>
      <c r="G11" s="730">
        <v>4614</v>
      </c>
      <c r="H11" s="729">
        <v>0</v>
      </c>
      <c r="I11" s="731">
        <v>543001014</v>
      </c>
      <c r="J11" s="729" t="s">
        <v>3595</v>
      </c>
      <c r="K11" s="729">
        <v>55000</v>
      </c>
      <c r="L11" s="729">
        <v>1</v>
      </c>
      <c r="M11" s="729">
        <v>160001002</v>
      </c>
      <c r="N11" s="727">
        <v>5000</v>
      </c>
      <c r="O11" s="729">
        <v>0</v>
      </c>
      <c r="P11" s="729">
        <v>0</v>
      </c>
      <c r="Q11" s="727">
        <v>160002005</v>
      </c>
      <c r="R11" s="727">
        <v>200</v>
      </c>
      <c r="S11" s="727">
        <v>160000601</v>
      </c>
      <c r="T11" s="727">
        <v>100</v>
      </c>
      <c r="U11" s="729">
        <v>0</v>
      </c>
      <c r="V11" s="729">
        <v>0</v>
      </c>
      <c r="W11" s="729">
        <v>0</v>
      </c>
      <c r="X11" s="729">
        <v>0</v>
      </c>
      <c r="Y11" s="732" t="b">
        <v>1</v>
      </c>
    </row>
    <row r="12" spans="1:25" ht="16.5" customHeight="1">
      <c r="A12" s="725" t="b">
        <v>1</v>
      </c>
      <c r="B12" s="726" t="s">
        <v>1676</v>
      </c>
      <c r="C12" s="727">
        <v>210602015</v>
      </c>
      <c r="D12" s="728" t="s">
        <v>1677</v>
      </c>
      <c r="E12" s="729">
        <v>2</v>
      </c>
      <c r="F12" s="734">
        <v>0</v>
      </c>
      <c r="G12" s="730">
        <v>4615</v>
      </c>
      <c r="H12" s="729">
        <v>0</v>
      </c>
      <c r="I12" s="731">
        <v>543001015</v>
      </c>
      <c r="J12" s="729" t="s">
        <v>3595</v>
      </c>
      <c r="K12" s="729">
        <v>110000</v>
      </c>
      <c r="L12" s="729">
        <v>1</v>
      </c>
      <c r="M12" s="729">
        <v>160001002</v>
      </c>
      <c r="N12" s="727">
        <v>10000</v>
      </c>
      <c r="O12" s="729">
        <v>0</v>
      </c>
      <c r="P12" s="729">
        <v>0</v>
      </c>
      <c r="Q12" s="727">
        <v>160002005</v>
      </c>
      <c r="R12" s="727">
        <v>500</v>
      </c>
      <c r="S12" s="733">
        <v>156113006</v>
      </c>
      <c r="T12" s="732">
        <v>1</v>
      </c>
      <c r="U12" s="729">
        <v>0</v>
      </c>
      <c r="V12" s="729">
        <v>0</v>
      </c>
      <c r="W12" s="729">
        <v>0</v>
      </c>
      <c r="X12" s="729">
        <v>0</v>
      </c>
      <c r="Y12" s="732" t="b">
        <v>1</v>
      </c>
    </row>
  </sheetData>
  <phoneticPr fontId="6" type="noConversion"/>
  <conditionalFormatting sqref="I3:T7">
    <cfRule type="cellIs" dxfId="5" priority="2" operator="lessThan">
      <formula>1</formula>
    </cfRule>
  </conditionalFormatting>
  <conditionalFormatting sqref="M11:Y11 M10:R10 T10:Y10 M12:R12 T12:Y12 M8:Y9">
    <cfRule type="cellIs" dxfId="4" priority="1" operator="lessThan">
      <formula>1</formula>
    </cfRule>
  </conditionalFormatting>
  <pageMargins left="0.7" right="0.7" top="0.75" bottom="0.75" header="0.3" footer="0.3"/>
  <pageSetup paperSize="9" orientation="portrait"/>
  <legacy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9"/>
  <sheetViews>
    <sheetView workbookViewId="0">
      <pane ySplit="2" topLeftCell="A3" activePane="bottomLeft" state="frozen"/>
      <selection pane="bottomLeft" activeCell="C22" sqref="C22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16384" width="9" style="37"/>
  </cols>
  <sheetData>
    <row r="1" spans="1:5" ht="40.5" customHeight="1">
      <c r="A1" s="30" t="s">
        <v>10</v>
      </c>
      <c r="B1" s="30" t="s">
        <v>1216</v>
      </c>
      <c r="C1" s="38" t="s">
        <v>1238</v>
      </c>
      <c r="D1" s="38" t="s">
        <v>1239</v>
      </c>
      <c r="E1" s="483" t="s">
        <v>1240</v>
      </c>
    </row>
    <row r="2" spans="1:5" ht="16.5" customHeight="1">
      <c r="A2" s="661" t="s">
        <v>244</v>
      </c>
      <c r="B2" s="661" t="s">
        <v>5</v>
      </c>
      <c r="C2" s="661" t="s">
        <v>1226</v>
      </c>
      <c r="D2" s="661" t="s">
        <v>1241</v>
      </c>
      <c r="E2" s="671" t="s">
        <v>1242</v>
      </c>
    </row>
    <row r="3" spans="1:5" ht="16.5" customHeight="1">
      <c r="A3" s="735" t="b">
        <v>1</v>
      </c>
      <c r="B3" s="736" t="s">
        <v>3596</v>
      </c>
      <c r="C3" s="737">
        <v>220220108</v>
      </c>
      <c r="D3" s="738">
        <v>220230104</v>
      </c>
      <c r="E3" s="739">
        <v>10</v>
      </c>
    </row>
    <row r="4" spans="1:5" ht="16.5" customHeight="1">
      <c r="A4" s="735" t="b">
        <v>1</v>
      </c>
      <c r="B4" s="736" t="s">
        <v>3597</v>
      </c>
      <c r="C4" s="737">
        <v>220220108</v>
      </c>
      <c r="D4" s="738">
        <v>220230114</v>
      </c>
      <c r="E4" s="739">
        <v>10</v>
      </c>
    </row>
    <row r="5" spans="1:5" ht="16.5" customHeight="1">
      <c r="A5" s="735" t="b">
        <v>1</v>
      </c>
      <c r="B5" s="736" t="s">
        <v>3598</v>
      </c>
      <c r="C5" s="737">
        <v>220220108</v>
      </c>
      <c r="D5" s="738">
        <v>220230105</v>
      </c>
      <c r="E5" s="740">
        <v>44</v>
      </c>
    </row>
    <row r="6" spans="1:5" ht="16.5" customHeight="1">
      <c r="A6" s="735" t="b">
        <v>1</v>
      </c>
      <c r="B6" s="736" t="s">
        <v>3599</v>
      </c>
      <c r="C6" s="737">
        <v>220220108</v>
      </c>
      <c r="D6" s="738">
        <v>220230115</v>
      </c>
      <c r="E6" s="740">
        <v>1</v>
      </c>
    </row>
    <row r="7" spans="1:5" ht="16.5" customHeight="1">
      <c r="A7" s="735" t="b">
        <v>1</v>
      </c>
      <c r="B7" s="736" t="s">
        <v>3600</v>
      </c>
      <c r="C7" s="737">
        <v>220220108</v>
      </c>
      <c r="D7" s="738">
        <v>220230106</v>
      </c>
      <c r="E7" s="740">
        <v>33.700000000000003</v>
      </c>
    </row>
    <row r="8" spans="1:5" ht="16.5" customHeight="1">
      <c r="A8" s="735" t="b">
        <v>1</v>
      </c>
      <c r="B8" s="736" t="s">
        <v>3601</v>
      </c>
      <c r="C8" s="737">
        <v>220220108</v>
      </c>
      <c r="D8" s="738">
        <v>220230116</v>
      </c>
      <c r="E8" s="741">
        <v>0.3</v>
      </c>
    </row>
    <row r="9" spans="1:5" ht="16.5" customHeight="1">
      <c r="A9" s="735" t="b">
        <v>1</v>
      </c>
      <c r="B9" s="736" t="s">
        <v>3602</v>
      </c>
      <c r="C9" s="737">
        <v>220220108</v>
      </c>
      <c r="D9" s="738">
        <v>220230107</v>
      </c>
      <c r="E9" s="740">
        <v>0.9</v>
      </c>
    </row>
    <row r="10" spans="1:5" ht="16.5" customHeight="1">
      <c r="A10" s="735" t="b">
        <v>1</v>
      </c>
      <c r="B10" s="736" t="s">
        <v>3603</v>
      </c>
      <c r="C10" s="737">
        <v>220220108</v>
      </c>
      <c r="D10" s="738">
        <v>220230117</v>
      </c>
      <c r="E10" s="740">
        <v>0.1</v>
      </c>
    </row>
    <row r="11" spans="1:5" ht="16.5" customHeight="1">
      <c r="A11" s="755" t="b">
        <v>1</v>
      </c>
      <c r="B11" s="736" t="s">
        <v>3604</v>
      </c>
      <c r="C11" s="756">
        <v>210220113</v>
      </c>
      <c r="D11" s="757">
        <v>210230324</v>
      </c>
      <c r="E11" s="739">
        <v>24</v>
      </c>
    </row>
    <row r="12" spans="1:5" ht="16.5" customHeight="1">
      <c r="A12" s="755" t="b">
        <v>1</v>
      </c>
      <c r="B12" s="736" t="s">
        <v>3605</v>
      </c>
      <c r="C12" s="756">
        <v>210220113</v>
      </c>
      <c r="D12" s="757">
        <v>210230325</v>
      </c>
      <c r="E12" s="739">
        <v>0.9</v>
      </c>
    </row>
    <row r="13" spans="1:5" ht="16.5" customHeight="1">
      <c r="A13" s="755" t="b">
        <v>1</v>
      </c>
      <c r="B13" s="736" t="s">
        <v>3606</v>
      </c>
      <c r="C13" s="756">
        <v>210220113</v>
      </c>
      <c r="D13" s="757">
        <v>210230326</v>
      </c>
      <c r="E13" s="739">
        <v>0.1</v>
      </c>
    </row>
    <row r="14" spans="1:5" ht="16.5" customHeight="1">
      <c r="A14" s="755" t="b">
        <v>1</v>
      </c>
      <c r="B14" s="736" t="s">
        <v>3607</v>
      </c>
      <c r="C14" s="756">
        <v>210220113</v>
      </c>
      <c r="D14" s="758">
        <v>210230424</v>
      </c>
      <c r="E14" s="739">
        <v>39</v>
      </c>
    </row>
    <row r="15" spans="1:5" ht="16.5" customHeight="1">
      <c r="A15" s="755" t="b">
        <v>1</v>
      </c>
      <c r="B15" s="736" t="s">
        <v>3608</v>
      </c>
      <c r="C15" s="756">
        <v>210220113</v>
      </c>
      <c r="D15" s="758">
        <v>210230425</v>
      </c>
      <c r="E15" s="739">
        <v>0.9</v>
      </c>
    </row>
    <row r="16" spans="1:5" ht="16.5" customHeight="1">
      <c r="A16" s="755" t="b">
        <v>1</v>
      </c>
      <c r="B16" s="736" t="s">
        <v>3609</v>
      </c>
      <c r="C16" s="756">
        <v>210220113</v>
      </c>
      <c r="D16" s="758">
        <v>210230426</v>
      </c>
      <c r="E16" s="739">
        <v>0.1</v>
      </c>
    </row>
    <row r="17" spans="1:5" ht="16.5" customHeight="1">
      <c r="A17" s="755" t="b">
        <v>1</v>
      </c>
      <c r="B17" s="736" t="s">
        <v>3610</v>
      </c>
      <c r="C17" s="756">
        <v>210220113</v>
      </c>
      <c r="D17" s="759">
        <v>210230524</v>
      </c>
      <c r="E17" s="739">
        <v>34</v>
      </c>
    </row>
    <row r="18" spans="1:5" ht="16.5" customHeight="1">
      <c r="A18" s="755" t="b">
        <v>1</v>
      </c>
      <c r="B18" s="736" t="s">
        <v>3611</v>
      </c>
      <c r="C18" s="756">
        <v>210220113</v>
      </c>
      <c r="D18" s="759">
        <v>210230525</v>
      </c>
      <c r="E18" s="739">
        <v>0.9</v>
      </c>
    </row>
    <row r="19" spans="1:5" ht="16.5" customHeight="1">
      <c r="A19" s="755" t="b">
        <v>1</v>
      </c>
      <c r="B19" s="736" t="s">
        <v>3612</v>
      </c>
      <c r="C19" s="756">
        <v>210220113</v>
      </c>
      <c r="D19" s="759">
        <v>210230526</v>
      </c>
      <c r="E19" s="739">
        <v>0.1</v>
      </c>
    </row>
  </sheetData>
  <autoFilter ref="A2:E10"/>
  <phoneticPr fontId="6" type="noConversion"/>
  <pageMargins left="0.7" right="0.7" top="0.75" bottom="0.75" header="0.3" footer="0.3"/>
  <pageSetup paperSize="9" orientation="portrait" verticalDpi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G50"/>
  <sheetViews>
    <sheetView workbookViewId="0">
      <pane ySplit="2" topLeftCell="A3" activePane="bottomLeft" state="frozen"/>
      <selection pane="bottomLeft" activeCell="A51" sqref="A51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6384" width="9" style="37"/>
  </cols>
  <sheetData>
    <row r="1" spans="1:7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7" ht="16.5" customHeight="1">
      <c r="A2" s="661" t="s">
        <v>244</v>
      </c>
      <c r="B2" s="661" t="s">
        <v>5</v>
      </c>
      <c r="C2" s="661" t="s">
        <v>1241</v>
      </c>
      <c r="D2" s="661" t="s">
        <v>1247</v>
      </c>
      <c r="E2" s="661" t="s">
        <v>1248</v>
      </c>
      <c r="F2" s="661" t="s">
        <v>742</v>
      </c>
      <c r="G2" s="672" t="s">
        <v>1242</v>
      </c>
    </row>
    <row r="3" spans="1:7" ht="16.5" customHeight="1">
      <c r="A3" s="742" t="b">
        <v>1</v>
      </c>
      <c r="B3" s="736" t="s">
        <v>1692</v>
      </c>
      <c r="C3" s="738">
        <v>220230107</v>
      </c>
      <c r="D3" s="743">
        <v>151701001</v>
      </c>
      <c r="E3" s="744">
        <v>1</v>
      </c>
      <c r="F3" s="743" t="s">
        <v>747</v>
      </c>
      <c r="G3" s="745">
        <v>16.649999999999999</v>
      </c>
    </row>
    <row r="4" spans="1:7" ht="16.5" customHeight="1">
      <c r="A4" s="742" t="b">
        <v>1</v>
      </c>
      <c r="B4" s="736" t="s">
        <v>1692</v>
      </c>
      <c r="C4" s="738">
        <v>220230107</v>
      </c>
      <c r="D4" s="746">
        <v>151701002</v>
      </c>
      <c r="E4" s="744">
        <v>1</v>
      </c>
      <c r="F4" s="746" t="s">
        <v>747</v>
      </c>
      <c r="G4" s="745">
        <v>16.649999999999999</v>
      </c>
    </row>
    <row r="5" spans="1:7" ht="16.5" customHeight="1">
      <c r="A5" s="742" t="b">
        <v>1</v>
      </c>
      <c r="B5" s="736" t="s">
        <v>1692</v>
      </c>
      <c r="C5" s="738">
        <v>220230107</v>
      </c>
      <c r="D5" s="743">
        <v>151701003</v>
      </c>
      <c r="E5" s="744">
        <v>1</v>
      </c>
      <c r="F5" s="743" t="s">
        <v>747</v>
      </c>
      <c r="G5" s="745">
        <v>16.649999999999999</v>
      </c>
    </row>
    <row r="6" spans="1:7" ht="16.5" customHeight="1">
      <c r="A6" s="742" t="b">
        <v>1</v>
      </c>
      <c r="B6" s="736" t="s">
        <v>1692</v>
      </c>
      <c r="C6" s="738">
        <v>220230107</v>
      </c>
      <c r="D6" s="746">
        <v>151701004</v>
      </c>
      <c r="E6" s="744">
        <v>1</v>
      </c>
      <c r="F6" s="746" t="s">
        <v>747</v>
      </c>
      <c r="G6" s="745">
        <v>16.649999999999999</v>
      </c>
    </row>
    <row r="7" spans="1:7" ht="16.5" customHeight="1">
      <c r="A7" s="742" t="b">
        <v>1</v>
      </c>
      <c r="B7" s="736" t="s">
        <v>1692</v>
      </c>
      <c r="C7" s="738">
        <v>220230107</v>
      </c>
      <c r="D7" s="743">
        <v>151701005</v>
      </c>
      <c r="E7" s="744">
        <v>1</v>
      </c>
      <c r="F7" s="743" t="s">
        <v>747</v>
      </c>
      <c r="G7" s="745">
        <v>16.649999999999999</v>
      </c>
    </row>
    <row r="8" spans="1:7" ht="16.5" customHeight="1">
      <c r="A8" s="742" t="b">
        <v>1</v>
      </c>
      <c r="B8" s="736" t="s">
        <v>1692</v>
      </c>
      <c r="C8" s="738">
        <v>220230107</v>
      </c>
      <c r="D8" s="746">
        <v>151701006</v>
      </c>
      <c r="E8" s="744">
        <v>1</v>
      </c>
      <c r="F8" s="746" t="s">
        <v>747</v>
      </c>
      <c r="G8" s="745">
        <v>16.75</v>
      </c>
    </row>
    <row r="9" spans="1:7" ht="16.5" customHeight="1">
      <c r="A9" s="742" t="b">
        <v>1</v>
      </c>
      <c r="B9" s="736" t="s">
        <v>1692</v>
      </c>
      <c r="C9" s="738">
        <v>220230107</v>
      </c>
      <c r="D9" s="747">
        <v>152701001</v>
      </c>
      <c r="E9" s="744">
        <v>1</v>
      </c>
      <c r="F9" s="747" t="s">
        <v>796</v>
      </c>
      <c r="G9" s="748">
        <v>16.649999999999999</v>
      </c>
    </row>
    <row r="10" spans="1:7" ht="16.5" customHeight="1">
      <c r="A10" s="742" t="b">
        <v>1</v>
      </c>
      <c r="B10" s="736" t="s">
        <v>1692</v>
      </c>
      <c r="C10" s="738">
        <v>220230107</v>
      </c>
      <c r="D10" s="743">
        <v>152701002</v>
      </c>
      <c r="E10" s="744">
        <v>1</v>
      </c>
      <c r="F10" s="743" t="s">
        <v>796</v>
      </c>
      <c r="G10" s="748">
        <v>16.649999999999999</v>
      </c>
    </row>
    <row r="11" spans="1:7" ht="16.5" customHeight="1">
      <c r="A11" s="742" t="b">
        <v>1</v>
      </c>
      <c r="B11" s="736" t="s">
        <v>1692</v>
      </c>
      <c r="C11" s="738">
        <v>220230107</v>
      </c>
      <c r="D11" s="747">
        <v>152701003</v>
      </c>
      <c r="E11" s="744">
        <v>1</v>
      </c>
      <c r="F11" s="747" t="s">
        <v>796</v>
      </c>
      <c r="G11" s="748">
        <v>16.649999999999999</v>
      </c>
    </row>
    <row r="12" spans="1:7" ht="16.5" customHeight="1">
      <c r="A12" s="742" t="b">
        <v>1</v>
      </c>
      <c r="B12" s="736" t="s">
        <v>1692</v>
      </c>
      <c r="C12" s="738">
        <v>220230107</v>
      </c>
      <c r="D12" s="743">
        <v>152701004</v>
      </c>
      <c r="E12" s="744">
        <v>1</v>
      </c>
      <c r="F12" s="743" t="s">
        <v>796</v>
      </c>
      <c r="G12" s="748">
        <v>16.649999999999999</v>
      </c>
    </row>
    <row r="13" spans="1:7" ht="16.5" customHeight="1">
      <c r="A13" s="742" t="b">
        <v>1</v>
      </c>
      <c r="B13" s="736" t="s">
        <v>1692</v>
      </c>
      <c r="C13" s="738">
        <v>220230107</v>
      </c>
      <c r="D13" s="747">
        <v>152701005</v>
      </c>
      <c r="E13" s="744">
        <v>1</v>
      </c>
      <c r="F13" s="747" t="s">
        <v>796</v>
      </c>
      <c r="G13" s="748">
        <v>16.649999999999999</v>
      </c>
    </row>
    <row r="14" spans="1:7" ht="16.5" customHeight="1">
      <c r="A14" s="742" t="b">
        <v>1</v>
      </c>
      <c r="B14" s="736" t="s">
        <v>1692</v>
      </c>
      <c r="C14" s="738">
        <v>220230107</v>
      </c>
      <c r="D14" s="743">
        <v>152701006</v>
      </c>
      <c r="E14" s="744">
        <v>1</v>
      </c>
      <c r="F14" s="743" t="s">
        <v>796</v>
      </c>
      <c r="G14" s="748">
        <v>16.75</v>
      </c>
    </row>
    <row r="15" spans="1:7" ht="16.5" customHeight="1">
      <c r="A15" s="742" t="b">
        <v>1</v>
      </c>
      <c r="B15" s="736" t="s">
        <v>1692</v>
      </c>
      <c r="C15" s="738">
        <v>220230107</v>
      </c>
      <c r="D15" s="743">
        <v>153701001</v>
      </c>
      <c r="E15" s="744">
        <v>1</v>
      </c>
      <c r="F15" s="743" t="s">
        <v>845</v>
      </c>
      <c r="G15" s="749">
        <v>16.649999999999999</v>
      </c>
    </row>
    <row r="16" spans="1:7" ht="16.5" customHeight="1">
      <c r="A16" s="742" t="b">
        <v>1</v>
      </c>
      <c r="B16" s="736" t="s">
        <v>1692</v>
      </c>
      <c r="C16" s="738">
        <v>220230107</v>
      </c>
      <c r="D16" s="750">
        <v>153701002</v>
      </c>
      <c r="E16" s="744">
        <v>1</v>
      </c>
      <c r="F16" s="750" t="s">
        <v>845</v>
      </c>
      <c r="G16" s="749">
        <v>16.649999999999999</v>
      </c>
    </row>
    <row r="17" spans="1:7" ht="16.5" customHeight="1">
      <c r="A17" s="742" t="b">
        <v>1</v>
      </c>
      <c r="B17" s="736" t="s">
        <v>1692</v>
      </c>
      <c r="C17" s="738">
        <v>220230107</v>
      </c>
      <c r="D17" s="743">
        <v>153701003</v>
      </c>
      <c r="E17" s="744">
        <v>1</v>
      </c>
      <c r="F17" s="743" t="s">
        <v>845</v>
      </c>
      <c r="G17" s="749">
        <v>16.649999999999999</v>
      </c>
    </row>
    <row r="18" spans="1:7" ht="16.5" customHeight="1">
      <c r="A18" s="742" t="b">
        <v>1</v>
      </c>
      <c r="B18" s="736" t="s">
        <v>1692</v>
      </c>
      <c r="C18" s="738">
        <v>220230107</v>
      </c>
      <c r="D18" s="750">
        <v>153701004</v>
      </c>
      <c r="E18" s="744">
        <v>1</v>
      </c>
      <c r="F18" s="750" t="s">
        <v>845</v>
      </c>
      <c r="G18" s="749">
        <v>16.649999999999999</v>
      </c>
    </row>
    <row r="19" spans="1:7" ht="16.5" customHeight="1">
      <c r="A19" s="742" t="b">
        <v>1</v>
      </c>
      <c r="B19" s="736" t="s">
        <v>1692</v>
      </c>
      <c r="C19" s="738">
        <v>220230107</v>
      </c>
      <c r="D19" s="743">
        <v>153701005</v>
      </c>
      <c r="E19" s="744">
        <v>1</v>
      </c>
      <c r="F19" s="743" t="s">
        <v>845</v>
      </c>
      <c r="G19" s="749">
        <v>16.649999999999999</v>
      </c>
    </row>
    <row r="20" spans="1:7" ht="16.5" customHeight="1">
      <c r="A20" s="742" t="b">
        <v>1</v>
      </c>
      <c r="B20" s="736" t="s">
        <v>1692</v>
      </c>
      <c r="C20" s="738">
        <v>220230107</v>
      </c>
      <c r="D20" s="750">
        <v>153701006</v>
      </c>
      <c r="E20" s="744">
        <v>1</v>
      </c>
      <c r="F20" s="750" t="s">
        <v>845</v>
      </c>
      <c r="G20" s="749">
        <v>16.75</v>
      </c>
    </row>
    <row r="21" spans="1:7" ht="16.5" customHeight="1">
      <c r="A21" s="742" t="b">
        <v>1</v>
      </c>
      <c r="B21" s="736" t="s">
        <v>1692</v>
      </c>
      <c r="C21" s="738">
        <v>220230107</v>
      </c>
      <c r="D21" s="746">
        <v>154701001</v>
      </c>
      <c r="E21" s="744">
        <v>1</v>
      </c>
      <c r="F21" s="746" t="s">
        <v>894</v>
      </c>
      <c r="G21" s="751">
        <v>16.649999999999999</v>
      </c>
    </row>
    <row r="22" spans="1:7" ht="16.5" customHeight="1">
      <c r="A22" s="742" t="b">
        <v>1</v>
      </c>
      <c r="B22" s="736" t="s">
        <v>1692</v>
      </c>
      <c r="C22" s="738">
        <v>220230107</v>
      </c>
      <c r="D22" s="743">
        <v>154701002</v>
      </c>
      <c r="E22" s="744">
        <v>1</v>
      </c>
      <c r="F22" s="743" t="s">
        <v>894</v>
      </c>
      <c r="G22" s="751">
        <v>16.649999999999999</v>
      </c>
    </row>
    <row r="23" spans="1:7" ht="16.5" customHeight="1">
      <c r="A23" s="742" t="b">
        <v>1</v>
      </c>
      <c r="B23" s="736" t="s">
        <v>1692</v>
      </c>
      <c r="C23" s="738">
        <v>220230107</v>
      </c>
      <c r="D23" s="746">
        <v>154701003</v>
      </c>
      <c r="E23" s="744">
        <v>1</v>
      </c>
      <c r="F23" s="746" t="s">
        <v>894</v>
      </c>
      <c r="G23" s="751">
        <v>16.649999999999999</v>
      </c>
    </row>
    <row r="24" spans="1:7" ht="16.5" customHeight="1">
      <c r="A24" s="742" t="b">
        <v>1</v>
      </c>
      <c r="B24" s="736" t="s">
        <v>1692</v>
      </c>
      <c r="C24" s="738">
        <v>220230107</v>
      </c>
      <c r="D24" s="743">
        <v>154701004</v>
      </c>
      <c r="E24" s="744">
        <v>1</v>
      </c>
      <c r="F24" s="743" t="s">
        <v>894</v>
      </c>
      <c r="G24" s="751">
        <v>16.649999999999999</v>
      </c>
    </row>
    <row r="25" spans="1:7" ht="16.5" customHeight="1">
      <c r="A25" s="742" t="b">
        <v>1</v>
      </c>
      <c r="B25" s="736" t="s">
        <v>1692</v>
      </c>
      <c r="C25" s="738">
        <v>220230107</v>
      </c>
      <c r="D25" s="746">
        <v>154701005</v>
      </c>
      <c r="E25" s="744">
        <v>1</v>
      </c>
      <c r="F25" s="746" t="s">
        <v>894</v>
      </c>
      <c r="G25" s="751">
        <v>16.649999999999999</v>
      </c>
    </row>
    <row r="26" spans="1:7" ht="16.5" customHeight="1">
      <c r="A26" s="742" t="b">
        <v>1</v>
      </c>
      <c r="B26" s="736" t="s">
        <v>1692</v>
      </c>
      <c r="C26" s="738">
        <v>220230107</v>
      </c>
      <c r="D26" s="743">
        <v>154701006</v>
      </c>
      <c r="E26" s="744">
        <v>1</v>
      </c>
      <c r="F26" s="743" t="s">
        <v>894</v>
      </c>
      <c r="G26" s="751">
        <v>16.75</v>
      </c>
    </row>
    <row r="27" spans="1:7" ht="16.5" customHeight="1">
      <c r="A27" s="742" t="b">
        <v>1</v>
      </c>
      <c r="B27" s="736" t="s">
        <v>1693</v>
      </c>
      <c r="C27" s="738">
        <v>220230117</v>
      </c>
      <c r="D27" s="752">
        <v>151701011</v>
      </c>
      <c r="E27" s="744">
        <v>1</v>
      </c>
      <c r="F27" s="743" t="s">
        <v>747</v>
      </c>
      <c r="G27" s="745">
        <v>16.649999999999999</v>
      </c>
    </row>
    <row r="28" spans="1:7" ht="16.5" customHeight="1">
      <c r="A28" s="742" t="b">
        <v>1</v>
      </c>
      <c r="B28" s="736" t="s">
        <v>1693</v>
      </c>
      <c r="C28" s="738">
        <v>220230117</v>
      </c>
      <c r="D28" s="753">
        <v>151701012</v>
      </c>
      <c r="E28" s="744">
        <v>1</v>
      </c>
      <c r="F28" s="746" t="s">
        <v>747</v>
      </c>
      <c r="G28" s="745">
        <v>16.649999999999999</v>
      </c>
    </row>
    <row r="29" spans="1:7" ht="16.5" customHeight="1">
      <c r="A29" s="742" t="b">
        <v>1</v>
      </c>
      <c r="B29" s="736" t="s">
        <v>1693</v>
      </c>
      <c r="C29" s="738">
        <v>220230117</v>
      </c>
      <c r="D29" s="752">
        <v>151701013</v>
      </c>
      <c r="E29" s="744">
        <v>1</v>
      </c>
      <c r="F29" s="743" t="s">
        <v>747</v>
      </c>
      <c r="G29" s="745">
        <v>16.649999999999999</v>
      </c>
    </row>
    <row r="30" spans="1:7" ht="16.5" customHeight="1">
      <c r="A30" s="742" t="b">
        <v>1</v>
      </c>
      <c r="B30" s="736" t="s">
        <v>1693</v>
      </c>
      <c r="C30" s="738">
        <v>220230117</v>
      </c>
      <c r="D30" s="753">
        <v>151701014</v>
      </c>
      <c r="E30" s="744">
        <v>1</v>
      </c>
      <c r="F30" s="746" t="s">
        <v>747</v>
      </c>
      <c r="G30" s="745">
        <v>16.649999999999999</v>
      </c>
    </row>
    <row r="31" spans="1:7" ht="16.5" customHeight="1">
      <c r="A31" s="742" t="b">
        <v>1</v>
      </c>
      <c r="B31" s="736" t="s">
        <v>1693</v>
      </c>
      <c r="C31" s="738">
        <v>220230117</v>
      </c>
      <c r="D31" s="752">
        <v>151701015</v>
      </c>
      <c r="E31" s="744">
        <v>1</v>
      </c>
      <c r="F31" s="743" t="s">
        <v>747</v>
      </c>
      <c r="G31" s="745">
        <v>16.649999999999999</v>
      </c>
    </row>
    <row r="32" spans="1:7" ht="16.5" customHeight="1">
      <c r="A32" s="742" t="b">
        <v>1</v>
      </c>
      <c r="B32" s="736" t="s">
        <v>1693</v>
      </c>
      <c r="C32" s="738">
        <v>220230117</v>
      </c>
      <c r="D32" s="753">
        <v>151701016</v>
      </c>
      <c r="E32" s="744">
        <v>1</v>
      </c>
      <c r="F32" s="746" t="s">
        <v>747</v>
      </c>
      <c r="G32" s="745">
        <v>16.75</v>
      </c>
    </row>
    <row r="33" spans="1:7" ht="16.5" customHeight="1">
      <c r="A33" s="742" t="b">
        <v>1</v>
      </c>
      <c r="B33" s="736" t="s">
        <v>1693</v>
      </c>
      <c r="C33" s="738">
        <v>220230117</v>
      </c>
      <c r="D33" s="747">
        <v>152701011</v>
      </c>
      <c r="E33" s="744">
        <v>1</v>
      </c>
      <c r="F33" s="747" t="s">
        <v>796</v>
      </c>
      <c r="G33" s="748">
        <v>16.649999999999999</v>
      </c>
    </row>
    <row r="34" spans="1:7" ht="16.5" customHeight="1">
      <c r="A34" s="742" t="b">
        <v>1</v>
      </c>
      <c r="B34" s="736" t="s">
        <v>1693</v>
      </c>
      <c r="C34" s="738">
        <v>220230117</v>
      </c>
      <c r="D34" s="752">
        <v>152701012</v>
      </c>
      <c r="E34" s="744">
        <v>1</v>
      </c>
      <c r="F34" s="743" t="s">
        <v>796</v>
      </c>
      <c r="G34" s="748">
        <v>16.649999999999999</v>
      </c>
    </row>
    <row r="35" spans="1:7" ht="16.5" customHeight="1">
      <c r="A35" s="742" t="b">
        <v>1</v>
      </c>
      <c r="B35" s="736" t="s">
        <v>1693</v>
      </c>
      <c r="C35" s="738">
        <v>220230117</v>
      </c>
      <c r="D35" s="747">
        <v>152701013</v>
      </c>
      <c r="E35" s="744">
        <v>1</v>
      </c>
      <c r="F35" s="747" t="s">
        <v>796</v>
      </c>
      <c r="G35" s="748">
        <v>16.649999999999999</v>
      </c>
    </row>
    <row r="36" spans="1:7" ht="16.5" customHeight="1">
      <c r="A36" s="742" t="b">
        <v>1</v>
      </c>
      <c r="B36" s="736" t="s">
        <v>1693</v>
      </c>
      <c r="C36" s="738">
        <v>220230117</v>
      </c>
      <c r="D36" s="752">
        <v>152701014</v>
      </c>
      <c r="E36" s="744">
        <v>1</v>
      </c>
      <c r="F36" s="743" t="s">
        <v>796</v>
      </c>
      <c r="G36" s="748">
        <v>16.649999999999999</v>
      </c>
    </row>
    <row r="37" spans="1:7" ht="16.5" customHeight="1">
      <c r="A37" s="742" t="b">
        <v>1</v>
      </c>
      <c r="B37" s="736" t="s">
        <v>1693</v>
      </c>
      <c r="C37" s="738">
        <v>220230117</v>
      </c>
      <c r="D37" s="747">
        <v>152701015</v>
      </c>
      <c r="E37" s="744">
        <v>1</v>
      </c>
      <c r="F37" s="747" t="s">
        <v>796</v>
      </c>
      <c r="G37" s="748">
        <v>16.649999999999999</v>
      </c>
    </row>
    <row r="38" spans="1:7" ht="16.5" customHeight="1">
      <c r="A38" s="742" t="b">
        <v>1</v>
      </c>
      <c r="B38" s="736" t="s">
        <v>1693</v>
      </c>
      <c r="C38" s="738">
        <v>220230117</v>
      </c>
      <c r="D38" s="752">
        <v>152701016</v>
      </c>
      <c r="E38" s="744">
        <v>1</v>
      </c>
      <c r="F38" s="743" t="s">
        <v>796</v>
      </c>
      <c r="G38" s="748">
        <v>16.75</v>
      </c>
    </row>
    <row r="39" spans="1:7" ht="16.5" customHeight="1">
      <c r="A39" s="742" t="b">
        <v>1</v>
      </c>
      <c r="B39" s="736" t="s">
        <v>1693</v>
      </c>
      <c r="C39" s="738">
        <v>220230117</v>
      </c>
      <c r="D39" s="743">
        <v>153701011</v>
      </c>
      <c r="E39" s="744">
        <v>1</v>
      </c>
      <c r="F39" s="743" t="s">
        <v>845</v>
      </c>
      <c r="G39" s="749">
        <v>16.649999999999999</v>
      </c>
    </row>
    <row r="40" spans="1:7" ht="16.5" customHeight="1">
      <c r="A40" s="742" t="b">
        <v>1</v>
      </c>
      <c r="B40" s="736" t="s">
        <v>1693</v>
      </c>
      <c r="C40" s="738">
        <v>220230117</v>
      </c>
      <c r="D40" s="754">
        <v>153701012</v>
      </c>
      <c r="E40" s="744">
        <v>1</v>
      </c>
      <c r="F40" s="750" t="s">
        <v>845</v>
      </c>
      <c r="G40" s="749">
        <v>16.649999999999999</v>
      </c>
    </row>
    <row r="41" spans="1:7" ht="16.5" customHeight="1">
      <c r="A41" s="742" t="b">
        <v>1</v>
      </c>
      <c r="B41" s="736" t="s">
        <v>1693</v>
      </c>
      <c r="C41" s="738">
        <v>220230117</v>
      </c>
      <c r="D41" s="743">
        <v>153701013</v>
      </c>
      <c r="E41" s="744">
        <v>1</v>
      </c>
      <c r="F41" s="743" t="s">
        <v>845</v>
      </c>
      <c r="G41" s="749">
        <v>16.649999999999999</v>
      </c>
    </row>
    <row r="42" spans="1:7" ht="16.5" customHeight="1">
      <c r="A42" s="742" t="b">
        <v>1</v>
      </c>
      <c r="B42" s="736" t="s">
        <v>1693</v>
      </c>
      <c r="C42" s="738">
        <v>220230117</v>
      </c>
      <c r="D42" s="754">
        <v>153701014</v>
      </c>
      <c r="E42" s="744">
        <v>1</v>
      </c>
      <c r="F42" s="750" t="s">
        <v>845</v>
      </c>
      <c r="G42" s="749">
        <v>16.649999999999999</v>
      </c>
    </row>
    <row r="43" spans="1:7" ht="16.5" customHeight="1">
      <c r="A43" s="742" t="b">
        <v>1</v>
      </c>
      <c r="B43" s="736" t="s">
        <v>1693</v>
      </c>
      <c r="C43" s="738">
        <v>220230117</v>
      </c>
      <c r="D43" s="743">
        <v>153701015</v>
      </c>
      <c r="E43" s="744">
        <v>1</v>
      </c>
      <c r="F43" s="743" t="s">
        <v>845</v>
      </c>
      <c r="G43" s="749">
        <v>16.649999999999999</v>
      </c>
    </row>
    <row r="44" spans="1:7" ht="16.5" customHeight="1">
      <c r="A44" s="742" t="b">
        <v>1</v>
      </c>
      <c r="B44" s="736" t="s">
        <v>1693</v>
      </c>
      <c r="C44" s="738">
        <v>220230117</v>
      </c>
      <c r="D44" s="754">
        <v>153701016</v>
      </c>
      <c r="E44" s="744">
        <v>1</v>
      </c>
      <c r="F44" s="750" t="s">
        <v>845</v>
      </c>
      <c r="G44" s="749">
        <v>16.75</v>
      </c>
    </row>
    <row r="45" spans="1:7" ht="16.5" customHeight="1">
      <c r="A45" s="742" t="b">
        <v>1</v>
      </c>
      <c r="B45" s="736" t="s">
        <v>1693</v>
      </c>
      <c r="C45" s="738">
        <v>220230117</v>
      </c>
      <c r="D45" s="753">
        <v>154701011</v>
      </c>
      <c r="E45" s="744">
        <v>1</v>
      </c>
      <c r="F45" s="746" t="s">
        <v>894</v>
      </c>
      <c r="G45" s="751">
        <v>16.649999999999999</v>
      </c>
    </row>
    <row r="46" spans="1:7" ht="16.5" customHeight="1">
      <c r="A46" s="742" t="b">
        <v>1</v>
      </c>
      <c r="B46" s="736" t="s">
        <v>1693</v>
      </c>
      <c r="C46" s="738">
        <v>220230117</v>
      </c>
      <c r="D46" s="743">
        <v>154701012</v>
      </c>
      <c r="E46" s="744">
        <v>1</v>
      </c>
      <c r="F46" s="743" t="s">
        <v>894</v>
      </c>
      <c r="G46" s="751">
        <v>16.649999999999999</v>
      </c>
    </row>
    <row r="47" spans="1:7" ht="16.5" customHeight="1">
      <c r="A47" s="742" t="b">
        <v>1</v>
      </c>
      <c r="B47" s="736" t="s">
        <v>1693</v>
      </c>
      <c r="C47" s="738">
        <v>220230117</v>
      </c>
      <c r="D47" s="753">
        <v>154701013</v>
      </c>
      <c r="E47" s="744">
        <v>1</v>
      </c>
      <c r="F47" s="746" t="s">
        <v>894</v>
      </c>
      <c r="G47" s="751">
        <v>16.649999999999999</v>
      </c>
    </row>
    <row r="48" spans="1:7" ht="16.5" customHeight="1">
      <c r="A48" s="742" t="b">
        <v>1</v>
      </c>
      <c r="B48" s="736" t="s">
        <v>1693</v>
      </c>
      <c r="C48" s="738">
        <v>220230117</v>
      </c>
      <c r="D48" s="743">
        <v>154701014</v>
      </c>
      <c r="E48" s="744">
        <v>1</v>
      </c>
      <c r="F48" s="743" t="s">
        <v>894</v>
      </c>
      <c r="G48" s="751">
        <v>16.649999999999999</v>
      </c>
    </row>
    <row r="49" spans="1:7" ht="16.5" customHeight="1">
      <c r="A49" s="742" t="b">
        <v>1</v>
      </c>
      <c r="B49" s="736" t="s">
        <v>1693</v>
      </c>
      <c r="C49" s="738">
        <v>220230117</v>
      </c>
      <c r="D49" s="753">
        <v>154701015</v>
      </c>
      <c r="E49" s="744">
        <v>1</v>
      </c>
      <c r="F49" s="746" t="s">
        <v>894</v>
      </c>
      <c r="G49" s="751">
        <v>16.649999999999999</v>
      </c>
    </row>
    <row r="50" spans="1:7" ht="16.5" customHeight="1">
      <c r="A50" s="742" t="b">
        <v>1</v>
      </c>
      <c r="B50" s="736" t="s">
        <v>1693</v>
      </c>
      <c r="C50" s="738">
        <v>220230117</v>
      </c>
      <c r="D50" s="743">
        <v>154701016</v>
      </c>
      <c r="E50" s="744">
        <v>1</v>
      </c>
      <c r="F50" s="743" t="s">
        <v>894</v>
      </c>
      <c r="G50" s="751">
        <v>16.75</v>
      </c>
    </row>
  </sheetData>
  <phoneticPr fontId="6" type="noConversion"/>
  <pageMargins left="0.7" right="0.7" top="0.75" bottom="0.75" header="0.3" footer="0.3"/>
  <pageSetup paperSize="9" orientation="portrait" horizontalDpi="429496729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8"/>
  <sheetViews>
    <sheetView workbookViewId="0">
      <selection activeCell="K13" sqref="K13"/>
    </sheetView>
  </sheetViews>
  <sheetFormatPr defaultColWidth="9" defaultRowHeight="16.5" customHeight="1"/>
  <cols>
    <col min="1" max="1" width="13.5" style="33" customWidth="1"/>
    <col min="2" max="2" width="9.875" style="33" customWidth="1"/>
    <col min="3" max="3" width="11.25" style="33" customWidth="1"/>
    <col min="4" max="4" width="10.25" style="33" customWidth="1"/>
    <col min="5" max="6" width="12.125" style="33" customWidth="1"/>
    <col min="7" max="7" width="16.75" style="33" customWidth="1"/>
    <col min="8" max="8" width="20.25" style="33" customWidth="1"/>
    <col min="9" max="10" width="21.875" style="33" customWidth="1"/>
    <col min="11" max="11" width="32.5" style="33" customWidth="1"/>
    <col min="12" max="16384" width="9" style="33"/>
  </cols>
  <sheetData>
    <row r="1" spans="1:12" ht="85.5" customHeight="1">
      <c r="A1" s="30" t="s">
        <v>10</v>
      </c>
      <c r="B1" s="30" t="s">
        <v>1805</v>
      </c>
      <c r="C1" s="38" t="s">
        <v>1806</v>
      </c>
      <c r="D1" s="38" t="s">
        <v>1807</v>
      </c>
      <c r="E1" s="38" t="s">
        <v>1808</v>
      </c>
      <c r="F1" s="38" t="s">
        <v>1809</v>
      </c>
      <c r="G1" s="30" t="s">
        <v>1810</v>
      </c>
      <c r="H1" s="38" t="s">
        <v>1811</v>
      </c>
      <c r="I1" s="38" t="s">
        <v>1812</v>
      </c>
      <c r="J1" s="30" t="s">
        <v>10</v>
      </c>
    </row>
    <row r="2" spans="1:12" ht="16.5" customHeight="1">
      <c r="A2" s="661" t="s">
        <v>5</v>
      </c>
      <c r="B2" s="661" t="s">
        <v>1813</v>
      </c>
      <c r="C2" s="661" t="s">
        <v>1814</v>
      </c>
      <c r="D2" s="661" t="s">
        <v>1815</v>
      </c>
      <c r="E2" s="661" t="s">
        <v>1816</v>
      </c>
      <c r="F2" s="661" t="s">
        <v>1817</v>
      </c>
      <c r="G2" s="661" t="s">
        <v>1818</v>
      </c>
      <c r="H2" s="661" t="s">
        <v>1819</v>
      </c>
      <c r="I2" s="661" t="s">
        <v>1820</v>
      </c>
      <c r="J2" s="661" t="s">
        <v>672</v>
      </c>
    </row>
    <row r="3" spans="1:12" ht="16.5" customHeight="1">
      <c r="A3" s="679" t="s">
        <v>1821</v>
      </c>
      <c r="B3" s="679">
        <v>1</v>
      </c>
      <c r="C3" s="680">
        <v>1</v>
      </c>
      <c r="D3" s="680">
        <v>1</v>
      </c>
      <c r="E3" s="681">
        <v>-1</v>
      </c>
      <c r="F3" s="681">
        <v>-1</v>
      </c>
      <c r="G3" s="682">
        <v>3000</v>
      </c>
      <c r="H3" s="640">
        <v>156101012</v>
      </c>
      <c r="I3" s="682">
        <v>1</v>
      </c>
      <c r="J3" s="713">
        <v>541002001</v>
      </c>
      <c r="K3" s="721" t="s">
        <v>3375</v>
      </c>
      <c r="L3" s="722" t="s">
        <v>3588</v>
      </c>
    </row>
    <row r="4" spans="1:12" ht="16.5" customHeight="1">
      <c r="A4" s="683" t="s">
        <v>1822</v>
      </c>
      <c r="B4" s="683">
        <v>2</v>
      </c>
      <c r="C4" s="684">
        <v>2</v>
      </c>
      <c r="D4" s="684">
        <v>10</v>
      </c>
      <c r="E4" s="681">
        <v>-1</v>
      </c>
      <c r="F4" s="681">
        <v>-1</v>
      </c>
      <c r="G4" s="682">
        <v>2000</v>
      </c>
      <c r="H4" s="640">
        <v>156102012</v>
      </c>
      <c r="I4" s="682">
        <v>1</v>
      </c>
      <c r="J4" s="713">
        <v>541002002</v>
      </c>
      <c r="K4" s="721" t="s">
        <v>3392</v>
      </c>
      <c r="L4" s="722" t="s">
        <v>3588</v>
      </c>
    </row>
    <row r="5" spans="1:12" ht="16.5" customHeight="1">
      <c r="A5" s="683" t="s">
        <v>1823</v>
      </c>
      <c r="B5" s="683">
        <v>3</v>
      </c>
      <c r="C5" s="684">
        <v>11</v>
      </c>
      <c r="D5" s="684">
        <v>50</v>
      </c>
      <c r="E5" s="681">
        <v>-1</v>
      </c>
      <c r="F5" s="681">
        <v>-1</v>
      </c>
      <c r="G5" s="683">
        <v>1100</v>
      </c>
      <c r="H5" s="683">
        <v>156104003</v>
      </c>
      <c r="I5" s="683">
        <v>4</v>
      </c>
      <c r="J5" s="714">
        <v>568000014</v>
      </c>
      <c r="K5" s="720" t="s">
        <v>3416</v>
      </c>
      <c r="L5" s="33" t="s">
        <v>3589</v>
      </c>
    </row>
    <row r="6" spans="1:12" ht="16.5" customHeight="1">
      <c r="A6" s="685" t="s">
        <v>1824</v>
      </c>
      <c r="B6" s="685">
        <v>4</v>
      </c>
      <c r="C6" s="686">
        <v>51</v>
      </c>
      <c r="D6" s="686">
        <v>100</v>
      </c>
      <c r="E6" s="681">
        <v>-1</v>
      </c>
      <c r="F6" s="681">
        <v>-1</v>
      </c>
      <c r="G6" s="685">
        <v>1000</v>
      </c>
      <c r="H6" s="685">
        <v>156104003</v>
      </c>
      <c r="I6" s="685">
        <v>3</v>
      </c>
      <c r="J6" s="715">
        <v>568000013</v>
      </c>
      <c r="K6" s="720" t="s">
        <v>3416</v>
      </c>
      <c r="L6" s="33" t="s">
        <v>3589</v>
      </c>
    </row>
    <row r="7" spans="1:12" ht="16.5" customHeight="1">
      <c r="A7" s="685" t="s">
        <v>1825</v>
      </c>
      <c r="B7" s="685">
        <v>5</v>
      </c>
      <c r="C7" s="681">
        <v>-1</v>
      </c>
      <c r="D7" s="681">
        <v>-1</v>
      </c>
      <c r="E7" s="687">
        <v>0</v>
      </c>
      <c r="F7" s="686">
        <v>1</v>
      </c>
      <c r="G7" s="685">
        <v>900</v>
      </c>
      <c r="H7" s="685">
        <v>156104003</v>
      </c>
      <c r="I7" s="685">
        <v>2</v>
      </c>
      <c r="J7" s="715">
        <v>568000012</v>
      </c>
      <c r="K7" s="720" t="s">
        <v>3416</v>
      </c>
      <c r="L7" s="33" t="s">
        <v>3589</v>
      </c>
    </row>
    <row r="8" spans="1:12" ht="16.5" customHeight="1">
      <c r="A8" s="685" t="s">
        <v>1826</v>
      </c>
      <c r="B8" s="685">
        <v>6</v>
      </c>
      <c r="C8" s="681">
        <v>-1</v>
      </c>
      <c r="D8" s="681">
        <v>-1</v>
      </c>
      <c r="E8" s="687">
        <v>2</v>
      </c>
      <c r="F8" s="686">
        <v>5</v>
      </c>
      <c r="G8" s="685">
        <v>800</v>
      </c>
      <c r="H8" s="685">
        <v>156104003</v>
      </c>
      <c r="I8" s="685">
        <v>1</v>
      </c>
      <c r="J8" s="715">
        <v>568000011</v>
      </c>
      <c r="K8" s="720" t="s">
        <v>3416</v>
      </c>
      <c r="L8" s="33" t="s">
        <v>3589</v>
      </c>
    </row>
    <row r="9" spans="1:12" ht="16.5" customHeight="1">
      <c r="A9" s="688" t="s">
        <v>1827</v>
      </c>
      <c r="B9" s="688">
        <v>7</v>
      </c>
      <c r="C9" s="681">
        <v>-1</v>
      </c>
      <c r="D9" s="681">
        <v>-1</v>
      </c>
      <c r="E9" s="689">
        <v>6</v>
      </c>
      <c r="F9" s="689">
        <v>8</v>
      </c>
      <c r="G9" s="688">
        <v>650</v>
      </c>
      <c r="H9" s="688">
        <v>156104002</v>
      </c>
      <c r="I9" s="688">
        <v>4</v>
      </c>
      <c r="J9" s="716">
        <v>568000010</v>
      </c>
      <c r="K9" s="720" t="s">
        <v>3415</v>
      </c>
      <c r="L9" s="33" t="s">
        <v>3589</v>
      </c>
    </row>
    <row r="10" spans="1:12" ht="16.5" customHeight="1">
      <c r="A10" s="688" t="s">
        <v>1828</v>
      </c>
      <c r="B10" s="688">
        <v>8</v>
      </c>
      <c r="C10" s="681">
        <v>-1</v>
      </c>
      <c r="D10" s="681">
        <v>-1</v>
      </c>
      <c r="E10" s="689">
        <v>9</v>
      </c>
      <c r="F10" s="689">
        <v>10</v>
      </c>
      <c r="G10" s="688">
        <v>600</v>
      </c>
      <c r="H10" s="688">
        <v>156104002</v>
      </c>
      <c r="I10" s="688">
        <v>3</v>
      </c>
      <c r="J10" s="716">
        <v>568000009</v>
      </c>
      <c r="K10" s="720" t="s">
        <v>3415</v>
      </c>
      <c r="L10" s="33" t="s">
        <v>3589</v>
      </c>
    </row>
    <row r="11" spans="1:12" ht="16.5" customHeight="1">
      <c r="A11" s="688" t="s">
        <v>1829</v>
      </c>
      <c r="B11" s="688">
        <v>9</v>
      </c>
      <c r="C11" s="681">
        <v>-1</v>
      </c>
      <c r="D11" s="681">
        <v>-1</v>
      </c>
      <c r="E11" s="689">
        <v>11</v>
      </c>
      <c r="F11" s="689">
        <v>20</v>
      </c>
      <c r="G11" s="688">
        <v>550</v>
      </c>
      <c r="H11" s="688">
        <v>156104002</v>
      </c>
      <c r="I11" s="688">
        <v>3</v>
      </c>
      <c r="J11" s="716">
        <v>568000008</v>
      </c>
      <c r="K11" s="720" t="s">
        <v>3415</v>
      </c>
      <c r="L11" s="33" t="s">
        <v>3589</v>
      </c>
    </row>
    <row r="12" spans="1:12" ht="16.5" customHeight="1">
      <c r="A12" s="690" t="s">
        <v>1830</v>
      </c>
      <c r="B12" s="690">
        <v>10</v>
      </c>
      <c r="C12" s="681">
        <v>-1</v>
      </c>
      <c r="D12" s="681">
        <v>-1</v>
      </c>
      <c r="E12" s="691">
        <v>21</v>
      </c>
      <c r="F12" s="691">
        <v>30</v>
      </c>
      <c r="G12" s="690">
        <v>400</v>
      </c>
      <c r="H12" s="690">
        <v>156104002</v>
      </c>
      <c r="I12" s="690">
        <v>2</v>
      </c>
      <c r="J12" s="717">
        <v>568000007</v>
      </c>
      <c r="K12" s="720" t="s">
        <v>3415</v>
      </c>
      <c r="L12" s="33" t="s">
        <v>3589</v>
      </c>
    </row>
    <row r="13" spans="1:12" ht="16.5" customHeight="1">
      <c r="A13" s="690" t="s">
        <v>1831</v>
      </c>
      <c r="B13" s="690">
        <v>11</v>
      </c>
      <c r="C13" s="681">
        <v>-1</v>
      </c>
      <c r="D13" s="681">
        <v>-1</v>
      </c>
      <c r="E13" s="691">
        <v>31</v>
      </c>
      <c r="F13" s="691">
        <v>40</v>
      </c>
      <c r="G13" s="690">
        <v>350</v>
      </c>
      <c r="H13" s="690">
        <v>156104002</v>
      </c>
      <c r="I13" s="690">
        <v>2</v>
      </c>
      <c r="J13" s="717">
        <v>568000006</v>
      </c>
      <c r="K13" s="720" t="s">
        <v>3415</v>
      </c>
      <c r="L13" s="33" t="s">
        <v>3589</v>
      </c>
    </row>
    <row r="14" spans="1:12" ht="16.5" customHeight="1">
      <c r="A14" s="690" t="s">
        <v>1832</v>
      </c>
      <c r="B14" s="690">
        <v>12</v>
      </c>
      <c r="C14" s="681">
        <v>-1</v>
      </c>
      <c r="D14" s="681">
        <v>-1</v>
      </c>
      <c r="E14" s="691">
        <v>41</v>
      </c>
      <c r="F14" s="691">
        <v>50</v>
      </c>
      <c r="G14" s="690">
        <v>300</v>
      </c>
      <c r="H14" s="690">
        <v>156104002</v>
      </c>
      <c r="I14" s="690">
        <v>1</v>
      </c>
      <c r="J14" s="717">
        <v>568000005</v>
      </c>
      <c r="K14" s="720" t="s">
        <v>3415</v>
      </c>
      <c r="L14" s="33" t="s">
        <v>3589</v>
      </c>
    </row>
    <row r="15" spans="1:12" ht="16.5" customHeight="1">
      <c r="A15" s="692" t="s">
        <v>1833</v>
      </c>
      <c r="B15" s="692">
        <v>13</v>
      </c>
      <c r="C15" s="681">
        <v>-1</v>
      </c>
      <c r="D15" s="681">
        <v>-1</v>
      </c>
      <c r="E15" s="693">
        <v>51</v>
      </c>
      <c r="F15" s="693">
        <v>60</v>
      </c>
      <c r="G15" s="692">
        <v>100</v>
      </c>
      <c r="H15" s="692">
        <v>156104001</v>
      </c>
      <c r="I15" s="692">
        <v>4</v>
      </c>
      <c r="J15" s="718">
        <v>568000004</v>
      </c>
      <c r="K15" s="720" t="s">
        <v>3414</v>
      </c>
      <c r="L15" s="33" t="s">
        <v>3589</v>
      </c>
    </row>
    <row r="16" spans="1:12" ht="16.5" customHeight="1">
      <c r="A16" s="692" t="s">
        <v>1834</v>
      </c>
      <c r="B16" s="692">
        <v>14</v>
      </c>
      <c r="C16" s="681">
        <v>-1</v>
      </c>
      <c r="D16" s="681">
        <v>-1</v>
      </c>
      <c r="E16" s="693">
        <v>61</v>
      </c>
      <c r="F16" s="693">
        <v>70</v>
      </c>
      <c r="G16" s="692">
        <v>70</v>
      </c>
      <c r="H16" s="692">
        <v>156104001</v>
      </c>
      <c r="I16" s="692">
        <v>3</v>
      </c>
      <c r="J16" s="718">
        <v>568000003</v>
      </c>
      <c r="K16" s="720" t="s">
        <v>3414</v>
      </c>
      <c r="L16" s="33" t="s">
        <v>3589</v>
      </c>
    </row>
    <row r="17" spans="1:12" ht="16.5" customHeight="1">
      <c r="A17" s="692" t="s">
        <v>1835</v>
      </c>
      <c r="B17" s="692">
        <v>15</v>
      </c>
      <c r="C17" s="681">
        <v>-1</v>
      </c>
      <c r="D17" s="681">
        <v>-1</v>
      </c>
      <c r="E17" s="693">
        <v>71</v>
      </c>
      <c r="F17" s="693">
        <v>80</v>
      </c>
      <c r="G17" s="692">
        <v>50</v>
      </c>
      <c r="H17" s="692">
        <v>156104001</v>
      </c>
      <c r="I17" s="692">
        <v>2</v>
      </c>
      <c r="J17" s="718">
        <v>568000002</v>
      </c>
      <c r="K17" s="720" t="s">
        <v>3414</v>
      </c>
      <c r="L17" s="33" t="s">
        <v>3589</v>
      </c>
    </row>
    <row r="18" spans="1:12" ht="16.5" customHeight="1">
      <c r="A18" s="694" t="s">
        <v>1836</v>
      </c>
      <c r="B18" s="694">
        <v>16</v>
      </c>
      <c r="C18" s="681">
        <v>-1</v>
      </c>
      <c r="D18" s="681">
        <v>-1</v>
      </c>
      <c r="E18" s="695">
        <v>81</v>
      </c>
      <c r="F18" s="695">
        <v>100</v>
      </c>
      <c r="G18" s="694">
        <v>30</v>
      </c>
      <c r="H18" s="694">
        <v>156104001</v>
      </c>
      <c r="I18" s="694">
        <v>1</v>
      </c>
      <c r="J18" s="719">
        <v>568000001</v>
      </c>
      <c r="K18" s="720" t="s">
        <v>3414</v>
      </c>
      <c r="L18" s="33" t="s">
        <v>3589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1:I40"/>
  <sheetViews>
    <sheetView topLeftCell="A4" zoomScaleNormal="100" workbookViewId="0">
      <selection activeCell="E25" sqref="E25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1477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608" t="s">
        <v>1495</v>
      </c>
      <c r="E6" s="607"/>
      <c r="F6" s="24"/>
      <c r="I6" s="13"/>
    </row>
    <row r="7" spans="2:9">
      <c r="B7" s="20"/>
      <c r="C7" s="21"/>
      <c r="E7" s="606" t="s">
        <v>1496</v>
      </c>
      <c r="F7" s="24"/>
      <c r="I7" s="13"/>
    </row>
    <row r="8" spans="2:9">
      <c r="B8" s="20"/>
      <c r="C8" s="21"/>
      <c r="E8" s="606" t="s">
        <v>1494</v>
      </c>
      <c r="F8" s="24"/>
    </row>
    <row r="9" spans="2:9">
      <c r="B9" s="20"/>
      <c r="C9" s="21"/>
      <c r="E9" s="606"/>
      <c r="F9" s="24"/>
    </row>
    <row r="10" spans="2:9">
      <c r="B10" s="20"/>
      <c r="C10" s="21"/>
      <c r="D10" s="608" t="s">
        <v>1524</v>
      </c>
      <c r="E10" s="606"/>
      <c r="F10" s="24"/>
    </row>
    <row r="11" spans="2:9">
      <c r="B11" s="20"/>
      <c r="C11" s="21"/>
      <c r="E11" s="633" t="s">
        <v>1525</v>
      </c>
      <c r="F11" s="24"/>
    </row>
    <row r="12" spans="2:9">
      <c r="B12" s="20"/>
      <c r="C12" s="21"/>
      <c r="E12" s="606"/>
      <c r="F12" s="24"/>
    </row>
    <row r="13" spans="2:9">
      <c r="B13" s="20"/>
      <c r="C13" s="21"/>
      <c r="D13" s="608" t="s">
        <v>1526</v>
      </c>
      <c r="E13" s="606"/>
      <c r="F13" s="24"/>
    </row>
    <row r="14" spans="2:9">
      <c r="B14" s="20"/>
      <c r="C14" s="21"/>
      <c r="D14" s="608"/>
      <c r="E14" s="606" t="s">
        <v>1527</v>
      </c>
      <c r="F14" s="24"/>
    </row>
    <row r="15" spans="2:9">
      <c r="B15" s="20"/>
      <c r="C15" s="21"/>
      <c r="E15" s="605"/>
      <c r="F15" s="24"/>
    </row>
    <row r="16" spans="2:9">
      <c r="B16" s="20"/>
      <c r="C16" s="21"/>
      <c r="D16" s="26" t="s">
        <v>4</v>
      </c>
      <c r="F16" s="24"/>
    </row>
    <row r="17" spans="2:8">
      <c r="B17" s="20"/>
      <c r="C17" s="21"/>
      <c r="D17" s="25" t="s">
        <v>1480</v>
      </c>
      <c r="F17" s="24"/>
    </row>
    <row r="18" spans="2:8">
      <c r="B18" s="20"/>
      <c r="C18" s="21"/>
      <c r="E18" s="9" t="s">
        <v>1520</v>
      </c>
      <c r="F18" s="24"/>
    </row>
    <row r="19" spans="2:8">
      <c r="B19" s="20"/>
      <c r="C19" s="21"/>
      <c r="F19" s="24"/>
    </row>
    <row r="20" spans="2:8">
      <c r="B20" s="20"/>
      <c r="C20" s="21"/>
      <c r="D20" s="25" t="s">
        <v>1478</v>
      </c>
      <c r="F20" s="24"/>
    </row>
    <row r="21" spans="2:8">
      <c r="B21" s="20"/>
      <c r="C21" s="21"/>
      <c r="E21" s="9" t="s">
        <v>1479</v>
      </c>
      <c r="F21" s="24"/>
    </row>
    <row r="22" spans="2:8">
      <c r="B22" s="20"/>
      <c r="C22" s="21"/>
      <c r="F22" s="24"/>
    </row>
    <row r="23" spans="2:8">
      <c r="B23" s="20"/>
      <c r="C23" s="21"/>
      <c r="D23" s="25" t="s">
        <v>1497</v>
      </c>
      <c r="F23" s="24"/>
    </row>
    <row r="24" spans="2:8">
      <c r="B24" s="20"/>
      <c r="C24" s="21"/>
      <c r="D24" s="29"/>
      <c r="E24" s="9" t="s">
        <v>1498</v>
      </c>
      <c r="F24" s="24"/>
    </row>
    <row r="25" spans="2:8">
      <c r="B25" s="20"/>
      <c r="C25" s="21"/>
      <c r="D25" s="29"/>
      <c r="E25" s="9" t="s">
        <v>1519</v>
      </c>
      <c r="F25" s="24"/>
    </row>
    <row r="26" spans="2:8">
      <c r="B26" s="20"/>
      <c r="C26" s="21"/>
      <c r="D26" s="29"/>
      <c r="F26" s="24"/>
    </row>
    <row r="27" spans="2:8">
      <c r="B27" s="20"/>
      <c r="C27" s="21"/>
      <c r="D27" s="26" t="s">
        <v>461</v>
      </c>
      <c r="E27" s="7"/>
      <c r="F27" s="24"/>
      <c r="H27" s="19"/>
    </row>
    <row r="28" spans="2:8">
      <c r="B28" s="20"/>
      <c r="C28" s="21"/>
      <c r="E28" s="7"/>
      <c r="F28" s="24"/>
      <c r="H28" s="19"/>
    </row>
    <row r="29" spans="2:8">
      <c r="B29" s="20"/>
      <c r="C29" s="21"/>
      <c r="D29" s="26"/>
      <c r="E29" s="7"/>
      <c r="F29" s="24"/>
      <c r="H29" s="19"/>
    </row>
    <row r="30" spans="2:8">
      <c r="B30" s="20"/>
      <c r="C30" s="21"/>
      <c r="D30" s="26"/>
      <c r="E30" s="7"/>
      <c r="F30" s="24"/>
      <c r="H30" s="19"/>
    </row>
    <row r="31" spans="2:8">
      <c r="B31" s="20"/>
      <c r="C31" s="21"/>
      <c r="F31" s="24"/>
      <c r="H31" s="19"/>
    </row>
    <row r="32" spans="2:8">
      <c r="B32" s="20"/>
      <c r="C32" s="21"/>
      <c r="F32" s="24"/>
      <c r="H32" s="19"/>
    </row>
    <row r="33" spans="2:6">
      <c r="B33" s="20"/>
      <c r="C33" s="21"/>
      <c r="D33" s="26"/>
      <c r="E33" s="404"/>
      <c r="F33" s="24"/>
    </row>
    <row r="34" spans="2:6">
      <c r="B34" s="20"/>
      <c r="C34" s="21"/>
      <c r="D34" s="26"/>
      <c r="F34" s="24"/>
    </row>
    <row r="35" spans="2:6">
      <c r="B35" s="20"/>
      <c r="C35" s="21"/>
      <c r="D35" s="26" t="s">
        <v>502</v>
      </c>
      <c r="F35" s="24"/>
    </row>
    <row r="36" spans="2:6">
      <c r="B36" s="20"/>
      <c r="C36" s="21"/>
      <c r="D36" s="26"/>
      <c r="F36" s="24"/>
    </row>
    <row r="37" spans="2:6">
      <c r="B37" s="51"/>
      <c r="C37" s="49"/>
      <c r="D37" s="23"/>
      <c r="E37" s="7"/>
      <c r="F37" s="24"/>
    </row>
    <row r="38" spans="2:6">
      <c r="B38" s="51"/>
      <c r="C38" s="49"/>
      <c r="D38" s="23"/>
      <c r="F38" s="24"/>
    </row>
    <row r="39" spans="2:6">
      <c r="B39" s="51"/>
      <c r="C39" s="49"/>
      <c r="D39" s="23"/>
      <c r="F39" s="24"/>
    </row>
    <row r="40" spans="2:6">
      <c r="B40" s="52"/>
      <c r="C40" s="50"/>
      <c r="D40" s="27"/>
      <c r="E40" s="8"/>
      <c r="F4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4:F1794"/>
  <sheetViews>
    <sheetView topLeftCell="A1764" workbookViewId="0">
      <selection activeCell="D14" sqref="D14"/>
    </sheetView>
  </sheetViews>
  <sheetFormatPr defaultRowHeight="16.5"/>
  <cols>
    <col min="1" max="3" width="4.5" customWidth="1"/>
    <col min="4" max="4" width="15.25" customWidth="1"/>
    <col min="5" max="6" width="9.625" bestFit="1" customWidth="1"/>
  </cols>
  <sheetData>
    <row r="4" spans="1:6">
      <c r="C4">
        <v>1</v>
      </c>
      <c r="D4" s="565" t="s">
        <v>1471</v>
      </c>
      <c r="E4" s="565"/>
    </row>
    <row r="5" spans="1:6">
      <c r="D5" s="29" t="s">
        <v>1487</v>
      </c>
      <c r="E5" s="29"/>
    </row>
    <row r="6" spans="1:6">
      <c r="D6" s="29" t="s">
        <v>1489</v>
      </c>
      <c r="E6" s="29"/>
    </row>
    <row r="7" spans="1:6" ht="27">
      <c r="D7" s="598" t="s">
        <v>1491</v>
      </c>
      <c r="E7" s="599" t="s">
        <v>1492</v>
      </c>
      <c r="F7" s="603" t="s">
        <v>1493</v>
      </c>
    </row>
    <row r="8" spans="1:6" ht="27">
      <c r="A8" s="1"/>
      <c r="B8" s="1"/>
      <c r="C8" s="1"/>
      <c r="D8" s="560" t="s">
        <v>1490</v>
      </c>
      <c r="E8" s="600">
        <v>0.4</v>
      </c>
      <c r="F8" s="604">
        <v>0.6</v>
      </c>
    </row>
    <row r="9" spans="1:6" ht="27">
      <c r="A9" s="1"/>
      <c r="B9" s="1"/>
      <c r="C9" s="1"/>
      <c r="D9" s="560" t="s">
        <v>1488</v>
      </c>
      <c r="E9" s="601">
        <v>1.2</v>
      </c>
      <c r="F9" s="602">
        <v>0.2</v>
      </c>
    </row>
    <row r="10" spans="1:6">
      <c r="A10" s="1"/>
      <c r="B10" s="1"/>
      <c r="C10" s="1"/>
      <c r="D10" s="1"/>
    </row>
    <row r="11" spans="1:6">
      <c r="A11" s="1"/>
      <c r="B11" s="1"/>
      <c r="C11" s="1"/>
      <c r="D11" s="1"/>
    </row>
    <row r="12" spans="1:6">
      <c r="A12" s="1"/>
      <c r="B12" s="1"/>
      <c r="C12" s="1"/>
      <c r="D12" s="1"/>
    </row>
    <row r="13" spans="1:6">
      <c r="A13" s="1"/>
      <c r="B13" s="1"/>
      <c r="C13" s="1"/>
      <c r="D13" s="1"/>
    </row>
    <row r="14" spans="1:6">
      <c r="C14">
        <v>2</v>
      </c>
      <c r="D14" s="706">
        <v>150101001</v>
      </c>
      <c r="E14" s="707" t="s">
        <v>1985</v>
      </c>
      <c r="F14" s="708"/>
    </row>
    <row r="15" spans="1:6">
      <c r="D15" s="706">
        <v>150201001</v>
      </c>
      <c r="E15" s="707" t="s">
        <v>1986</v>
      </c>
      <c r="F15" s="708"/>
    </row>
    <row r="16" spans="1:6">
      <c r="D16" s="706">
        <v>150301001</v>
      </c>
      <c r="E16" s="707" t="s">
        <v>1987</v>
      </c>
      <c r="F16" s="708"/>
    </row>
    <row r="17" spans="4:6">
      <c r="D17" s="706">
        <v>150401001</v>
      </c>
      <c r="E17" s="707" t="s">
        <v>1988</v>
      </c>
      <c r="F17" s="708"/>
    </row>
    <row r="18" spans="4:6">
      <c r="D18" s="706">
        <v>150501001</v>
      </c>
      <c r="E18" s="707" t="s">
        <v>1989</v>
      </c>
      <c r="F18" s="708"/>
    </row>
    <row r="19" spans="4:6">
      <c r="D19" s="706">
        <v>150601001</v>
      </c>
      <c r="E19" s="707" t="s">
        <v>1990</v>
      </c>
      <c r="F19" s="708"/>
    </row>
    <row r="20" spans="4:6">
      <c r="D20" s="706">
        <v>150701001</v>
      </c>
      <c r="E20" s="707" t="s">
        <v>1991</v>
      </c>
      <c r="F20" s="708"/>
    </row>
    <row r="21" spans="4:6">
      <c r="D21" s="706">
        <f t="shared" ref="D21:D24" si="0">D17+10</f>
        <v>150401011</v>
      </c>
      <c r="E21" s="707" t="s">
        <v>1992</v>
      </c>
      <c r="F21" s="708"/>
    </row>
    <row r="22" spans="4:6">
      <c r="D22" s="706">
        <f t="shared" si="0"/>
        <v>150501011</v>
      </c>
      <c r="E22" s="707" t="s">
        <v>1993</v>
      </c>
      <c r="F22" s="708"/>
    </row>
    <row r="23" spans="4:6">
      <c r="D23" s="706">
        <f t="shared" si="0"/>
        <v>150601011</v>
      </c>
      <c r="E23" s="707" t="s">
        <v>1994</v>
      </c>
      <c r="F23" s="708"/>
    </row>
    <row r="24" spans="4:6">
      <c r="D24" s="706">
        <f t="shared" si="0"/>
        <v>150701011</v>
      </c>
      <c r="E24" s="707" t="s">
        <v>1995</v>
      </c>
      <c r="F24" s="708"/>
    </row>
    <row r="25" spans="4:6">
      <c r="D25" s="706">
        <v>150101002</v>
      </c>
      <c r="E25" s="707" t="s">
        <v>1996</v>
      </c>
      <c r="F25" s="708"/>
    </row>
    <row r="26" spans="4:6">
      <c r="D26" s="706">
        <v>150201002</v>
      </c>
      <c r="E26" s="707" t="s">
        <v>1997</v>
      </c>
      <c r="F26" s="708"/>
    </row>
    <row r="27" spans="4:6">
      <c r="D27" s="706">
        <v>150301002</v>
      </c>
      <c r="E27" s="707" t="s">
        <v>1998</v>
      </c>
      <c r="F27" s="708"/>
    </row>
    <row r="28" spans="4:6">
      <c r="D28" s="706">
        <v>150401002</v>
      </c>
      <c r="E28" s="707" t="s">
        <v>1999</v>
      </c>
      <c r="F28" s="708"/>
    </row>
    <row r="29" spans="4:6">
      <c r="D29" s="706">
        <v>150501002</v>
      </c>
      <c r="E29" s="707" t="s">
        <v>2000</v>
      </c>
      <c r="F29" s="708"/>
    </row>
    <row r="30" spans="4:6">
      <c r="D30" s="706">
        <v>150601002</v>
      </c>
      <c r="E30" s="707" t="s">
        <v>2001</v>
      </c>
      <c r="F30" s="708"/>
    </row>
    <row r="31" spans="4:6">
      <c r="D31" s="706">
        <v>150701002</v>
      </c>
      <c r="E31" s="707" t="s">
        <v>2002</v>
      </c>
      <c r="F31" s="708"/>
    </row>
    <row r="32" spans="4:6">
      <c r="D32" s="706">
        <f t="shared" ref="D32:D35" si="1">D28+10</f>
        <v>150401012</v>
      </c>
      <c r="E32" s="707" t="s">
        <v>2003</v>
      </c>
      <c r="F32" s="708"/>
    </row>
    <row r="33" spans="4:6">
      <c r="D33" s="709">
        <f t="shared" si="1"/>
        <v>150501012</v>
      </c>
      <c r="E33" s="707" t="s">
        <v>2004</v>
      </c>
      <c r="F33" s="708"/>
    </row>
    <row r="34" spans="4:6">
      <c r="D34" s="709">
        <f t="shared" si="1"/>
        <v>150601012</v>
      </c>
      <c r="E34" s="707" t="s">
        <v>2005</v>
      </c>
      <c r="F34" s="708"/>
    </row>
    <row r="35" spans="4:6">
      <c r="D35" s="709">
        <f t="shared" si="1"/>
        <v>150701012</v>
      </c>
      <c r="E35" s="707" t="s">
        <v>2006</v>
      </c>
      <c r="F35" s="708"/>
    </row>
    <row r="36" spans="4:6">
      <c r="D36" s="706">
        <v>150101003</v>
      </c>
      <c r="E36" s="707" t="s">
        <v>2007</v>
      </c>
      <c r="F36" s="708"/>
    </row>
    <row r="37" spans="4:6">
      <c r="D37" s="706">
        <v>150201003</v>
      </c>
      <c r="E37" s="707" t="s">
        <v>2008</v>
      </c>
      <c r="F37" s="708"/>
    </row>
    <row r="38" spans="4:6">
      <c r="D38" s="706">
        <v>150301003</v>
      </c>
      <c r="E38" s="707" t="s">
        <v>2009</v>
      </c>
      <c r="F38" s="708"/>
    </row>
    <row r="39" spans="4:6">
      <c r="D39" s="706">
        <v>150401003</v>
      </c>
      <c r="E39" s="707" t="s">
        <v>2010</v>
      </c>
      <c r="F39" s="708"/>
    </row>
    <row r="40" spans="4:6">
      <c r="D40" s="706">
        <v>150501003</v>
      </c>
      <c r="E40" s="707" t="s">
        <v>2011</v>
      </c>
      <c r="F40" s="708"/>
    </row>
    <row r="41" spans="4:6">
      <c r="D41" s="706">
        <v>150601003</v>
      </c>
      <c r="E41" s="707" t="s">
        <v>2012</v>
      </c>
      <c r="F41" s="708"/>
    </row>
    <row r="42" spans="4:6">
      <c r="D42" s="706">
        <v>150701003</v>
      </c>
      <c r="E42" s="707" t="s">
        <v>2013</v>
      </c>
      <c r="F42" s="708"/>
    </row>
    <row r="43" spans="4:6">
      <c r="D43" s="706">
        <f t="shared" ref="D43:D46" si="2">D39+10</f>
        <v>150401013</v>
      </c>
      <c r="E43" s="707" t="s">
        <v>2014</v>
      </c>
      <c r="F43" s="708"/>
    </row>
    <row r="44" spans="4:6">
      <c r="D44" s="706">
        <f t="shared" si="2"/>
        <v>150501013</v>
      </c>
      <c r="E44" s="707" t="s">
        <v>2015</v>
      </c>
      <c r="F44" s="708"/>
    </row>
    <row r="45" spans="4:6">
      <c r="D45" s="706">
        <f t="shared" si="2"/>
        <v>150601013</v>
      </c>
      <c r="E45" s="707" t="s">
        <v>2016</v>
      </c>
      <c r="F45" s="708"/>
    </row>
    <row r="46" spans="4:6">
      <c r="D46" s="706">
        <f t="shared" si="2"/>
        <v>150701013</v>
      </c>
      <c r="E46" s="707" t="s">
        <v>2017</v>
      </c>
      <c r="F46" s="708"/>
    </row>
    <row r="47" spans="4:6">
      <c r="D47" s="706">
        <v>150102001</v>
      </c>
      <c r="E47" s="707" t="s">
        <v>2018</v>
      </c>
      <c r="F47" s="708"/>
    </row>
    <row r="48" spans="4:6">
      <c r="D48" s="706">
        <v>150202001</v>
      </c>
      <c r="E48" s="707" t="s">
        <v>2019</v>
      </c>
      <c r="F48" s="708"/>
    </row>
    <row r="49" spans="4:6">
      <c r="D49" s="706">
        <v>150302001</v>
      </c>
      <c r="E49" s="707" t="s">
        <v>2020</v>
      </c>
      <c r="F49" s="708"/>
    </row>
    <row r="50" spans="4:6">
      <c r="D50" s="706">
        <v>150402001</v>
      </c>
      <c r="E50" s="707" t="s">
        <v>2021</v>
      </c>
      <c r="F50" s="708"/>
    </row>
    <row r="51" spans="4:6">
      <c r="D51" s="706">
        <v>150502001</v>
      </c>
      <c r="E51" s="707" t="s">
        <v>2022</v>
      </c>
      <c r="F51" s="708"/>
    </row>
    <row r="52" spans="4:6" ht="16.5" customHeight="1">
      <c r="D52" s="706">
        <v>150602001</v>
      </c>
      <c r="E52" s="707" t="s">
        <v>2023</v>
      </c>
      <c r="F52" s="708"/>
    </row>
    <row r="53" spans="4:6">
      <c r="D53" s="706">
        <v>150702001</v>
      </c>
      <c r="E53" s="707" t="s">
        <v>2024</v>
      </c>
      <c r="F53" s="708"/>
    </row>
    <row r="54" spans="4:6">
      <c r="D54" s="706">
        <f t="shared" ref="D54:D57" si="3">D50+10</f>
        <v>150402011</v>
      </c>
      <c r="E54" s="707" t="s">
        <v>2025</v>
      </c>
      <c r="F54" s="708"/>
    </row>
    <row r="55" spans="4:6">
      <c r="D55" s="709">
        <f t="shared" si="3"/>
        <v>150502011</v>
      </c>
      <c r="E55" s="707" t="s">
        <v>2026</v>
      </c>
      <c r="F55" s="708"/>
    </row>
    <row r="56" spans="4:6">
      <c r="D56" s="709">
        <f t="shared" si="3"/>
        <v>150602011</v>
      </c>
      <c r="E56" s="707" t="s">
        <v>2027</v>
      </c>
      <c r="F56" s="708"/>
    </row>
    <row r="57" spans="4:6">
      <c r="D57" s="709">
        <f t="shared" si="3"/>
        <v>150702011</v>
      </c>
      <c r="E57" s="707" t="s">
        <v>2028</v>
      </c>
      <c r="F57" s="708"/>
    </row>
    <row r="58" spans="4:6">
      <c r="D58" s="706">
        <v>150102002</v>
      </c>
      <c r="E58" s="707" t="s">
        <v>2029</v>
      </c>
      <c r="F58" s="708"/>
    </row>
    <row r="59" spans="4:6">
      <c r="D59" s="706">
        <v>150202002</v>
      </c>
      <c r="E59" s="707" t="s">
        <v>2030</v>
      </c>
      <c r="F59" s="708"/>
    </row>
    <row r="60" spans="4:6">
      <c r="D60" s="706">
        <v>150302002</v>
      </c>
      <c r="E60" s="707" t="s">
        <v>2031</v>
      </c>
      <c r="F60" s="708"/>
    </row>
    <row r="61" spans="4:6">
      <c r="D61" s="706">
        <v>150402002</v>
      </c>
      <c r="E61" s="707" t="s">
        <v>2032</v>
      </c>
      <c r="F61" s="708"/>
    </row>
    <row r="62" spans="4:6">
      <c r="D62" s="706">
        <v>150502002</v>
      </c>
      <c r="E62" s="707" t="s">
        <v>2033</v>
      </c>
      <c r="F62" s="708"/>
    </row>
    <row r="63" spans="4:6">
      <c r="D63" s="706">
        <v>150602002</v>
      </c>
      <c r="E63" s="707" t="s">
        <v>2034</v>
      </c>
      <c r="F63" s="708"/>
    </row>
    <row r="64" spans="4:6">
      <c r="D64" s="706">
        <v>150702002</v>
      </c>
      <c r="E64" s="707" t="s">
        <v>2035</v>
      </c>
      <c r="F64" s="708"/>
    </row>
    <row r="65" spans="4:6">
      <c r="D65" s="706">
        <f t="shared" ref="D65:D68" si="4">D61+10</f>
        <v>150402012</v>
      </c>
      <c r="E65" s="707" t="s">
        <v>2036</v>
      </c>
      <c r="F65" s="708"/>
    </row>
    <row r="66" spans="4:6">
      <c r="D66" s="706">
        <f t="shared" si="4"/>
        <v>150502012</v>
      </c>
      <c r="E66" s="707" t="s">
        <v>2037</v>
      </c>
      <c r="F66" s="708"/>
    </row>
    <row r="67" spans="4:6">
      <c r="D67" s="706">
        <f t="shared" si="4"/>
        <v>150602012</v>
      </c>
      <c r="E67" s="707" t="s">
        <v>2038</v>
      </c>
      <c r="F67" s="708"/>
    </row>
    <row r="68" spans="4:6">
      <c r="D68" s="706">
        <f t="shared" si="4"/>
        <v>150702012</v>
      </c>
      <c r="E68" s="707" t="s">
        <v>2039</v>
      </c>
      <c r="F68" s="708"/>
    </row>
    <row r="69" spans="4:6">
      <c r="D69" s="706">
        <v>150102003</v>
      </c>
      <c r="E69" s="707" t="s">
        <v>2040</v>
      </c>
      <c r="F69" s="708"/>
    </row>
    <row r="70" spans="4:6">
      <c r="D70" s="706">
        <v>150202003</v>
      </c>
      <c r="E70" s="707" t="s">
        <v>2041</v>
      </c>
      <c r="F70" s="708"/>
    </row>
    <row r="71" spans="4:6">
      <c r="D71" s="706">
        <v>150302003</v>
      </c>
      <c r="E71" s="707" t="s">
        <v>2042</v>
      </c>
      <c r="F71" s="708"/>
    </row>
    <row r="72" spans="4:6">
      <c r="D72" s="706">
        <v>150402003</v>
      </c>
      <c r="E72" s="707" t="s">
        <v>2043</v>
      </c>
      <c r="F72" s="708"/>
    </row>
    <row r="73" spans="4:6">
      <c r="D73" s="706">
        <v>150502003</v>
      </c>
      <c r="E73" s="707" t="s">
        <v>2044</v>
      </c>
      <c r="F73" s="708"/>
    </row>
    <row r="74" spans="4:6">
      <c r="D74" s="706">
        <v>150602003</v>
      </c>
      <c r="E74" s="707" t="s">
        <v>2045</v>
      </c>
      <c r="F74" s="708"/>
    </row>
    <row r="75" spans="4:6">
      <c r="D75" s="706">
        <v>150702003</v>
      </c>
      <c r="E75" s="707" t="s">
        <v>2046</v>
      </c>
      <c r="F75" s="708"/>
    </row>
    <row r="76" spans="4:6">
      <c r="D76" s="706">
        <f t="shared" ref="D76:D79" si="5">D72+10</f>
        <v>150402013</v>
      </c>
      <c r="E76" s="707" t="s">
        <v>2047</v>
      </c>
      <c r="F76" s="708"/>
    </row>
    <row r="77" spans="4:6">
      <c r="D77" s="709">
        <f t="shared" si="5"/>
        <v>150502013</v>
      </c>
      <c r="E77" s="707" t="s">
        <v>2048</v>
      </c>
      <c r="F77" s="708"/>
    </row>
    <row r="78" spans="4:6">
      <c r="D78" s="709">
        <f t="shared" si="5"/>
        <v>150602013</v>
      </c>
      <c r="E78" s="707" t="s">
        <v>2049</v>
      </c>
      <c r="F78" s="708"/>
    </row>
    <row r="79" spans="4:6">
      <c r="D79" s="709">
        <f t="shared" si="5"/>
        <v>150702013</v>
      </c>
      <c r="E79" s="707" t="s">
        <v>2050</v>
      </c>
      <c r="F79" s="708"/>
    </row>
    <row r="80" spans="4:6">
      <c r="D80" s="706">
        <v>151101001</v>
      </c>
      <c r="E80" s="707" t="s">
        <v>746</v>
      </c>
      <c r="F80" s="708"/>
    </row>
    <row r="81" spans="4:6">
      <c r="D81" s="706">
        <v>151201001</v>
      </c>
      <c r="E81" s="707" t="s">
        <v>763</v>
      </c>
      <c r="F81" s="708"/>
    </row>
    <row r="82" spans="4:6">
      <c r="D82" s="706">
        <v>151301001</v>
      </c>
      <c r="E82" s="707" t="s">
        <v>779</v>
      </c>
      <c r="F82" s="708"/>
    </row>
    <row r="83" spans="4:6">
      <c r="D83" s="706">
        <v>151401001</v>
      </c>
      <c r="E83" s="707" t="s">
        <v>942</v>
      </c>
      <c r="F83" s="708"/>
    </row>
    <row r="84" spans="4:6">
      <c r="D84" s="706">
        <v>151501001</v>
      </c>
      <c r="E84" s="707" t="s">
        <v>1706</v>
      </c>
      <c r="F84" s="708"/>
    </row>
    <row r="85" spans="4:6">
      <c r="D85" s="706">
        <v>151601001</v>
      </c>
      <c r="E85" s="707" t="s">
        <v>1706</v>
      </c>
      <c r="F85" s="708"/>
    </row>
    <row r="86" spans="4:6">
      <c r="D86" s="706">
        <v>151701001</v>
      </c>
      <c r="E86" s="707" t="s">
        <v>1741</v>
      </c>
      <c r="F86" s="708"/>
    </row>
    <row r="87" spans="4:6">
      <c r="D87" s="706">
        <f t="shared" ref="D87:D90" si="6">D83+10</f>
        <v>151401011</v>
      </c>
      <c r="E87" s="707" t="s">
        <v>1694</v>
      </c>
      <c r="F87" s="708"/>
    </row>
    <row r="88" spans="4:6">
      <c r="D88" s="709">
        <f t="shared" si="6"/>
        <v>151501011</v>
      </c>
      <c r="E88" s="707" t="s">
        <v>1718</v>
      </c>
      <c r="F88" s="708"/>
    </row>
    <row r="89" spans="4:6">
      <c r="D89" s="709">
        <f t="shared" si="6"/>
        <v>151601011</v>
      </c>
      <c r="E89" s="707" t="s">
        <v>1753</v>
      </c>
      <c r="F89" s="708"/>
    </row>
    <row r="90" spans="4:6">
      <c r="D90" s="709">
        <f t="shared" si="6"/>
        <v>151701011</v>
      </c>
      <c r="E90" s="707" t="s">
        <v>1765</v>
      </c>
      <c r="F90" s="708"/>
    </row>
    <row r="91" spans="4:6">
      <c r="D91" s="706">
        <v>151101002</v>
      </c>
      <c r="E91" s="707" t="s">
        <v>748</v>
      </c>
      <c r="F91" s="708"/>
    </row>
    <row r="92" spans="4:6">
      <c r="D92" s="706">
        <v>151201002</v>
      </c>
      <c r="E92" s="707" t="s">
        <v>764</v>
      </c>
      <c r="F92" s="708"/>
    </row>
    <row r="93" spans="4:6">
      <c r="D93" s="706">
        <v>151301002</v>
      </c>
      <c r="E93" s="707" t="s">
        <v>780</v>
      </c>
      <c r="F93" s="708"/>
    </row>
    <row r="94" spans="4:6">
      <c r="D94" s="706">
        <v>151401002</v>
      </c>
      <c r="E94" s="707" t="s">
        <v>943</v>
      </c>
      <c r="F94" s="708"/>
    </row>
    <row r="95" spans="4:6">
      <c r="D95" s="706">
        <v>151501002</v>
      </c>
      <c r="E95" s="707" t="s">
        <v>1707</v>
      </c>
      <c r="F95" s="708"/>
    </row>
    <row r="96" spans="4:6">
      <c r="D96" s="706">
        <v>151601002</v>
      </c>
      <c r="E96" s="707" t="s">
        <v>1730</v>
      </c>
      <c r="F96" s="708"/>
    </row>
    <row r="97" spans="4:6">
      <c r="D97" s="706">
        <v>151701002</v>
      </c>
      <c r="E97" s="707" t="s">
        <v>1742</v>
      </c>
      <c r="F97" s="708"/>
    </row>
    <row r="98" spans="4:6">
      <c r="D98" s="706">
        <f t="shared" ref="D98:D101" si="7">D94+10</f>
        <v>151401012</v>
      </c>
      <c r="E98" s="707" t="s">
        <v>1695</v>
      </c>
      <c r="F98" s="708"/>
    </row>
    <row r="99" spans="4:6">
      <c r="D99" s="709">
        <f t="shared" si="7"/>
        <v>151501012</v>
      </c>
      <c r="E99" s="707" t="s">
        <v>1719</v>
      </c>
      <c r="F99" s="708"/>
    </row>
    <row r="100" spans="4:6">
      <c r="D100" s="709">
        <f t="shared" si="7"/>
        <v>151601012</v>
      </c>
      <c r="E100" s="707" t="s">
        <v>1754</v>
      </c>
      <c r="F100" s="708"/>
    </row>
    <row r="101" spans="4:6">
      <c r="D101" s="709">
        <f t="shared" si="7"/>
        <v>151701012</v>
      </c>
      <c r="E101" s="707" t="s">
        <v>1766</v>
      </c>
      <c r="F101" s="708"/>
    </row>
    <row r="102" spans="4:6">
      <c r="D102" s="706">
        <v>151101003</v>
      </c>
      <c r="E102" s="707" t="s">
        <v>749</v>
      </c>
      <c r="F102" s="708"/>
    </row>
    <row r="103" spans="4:6">
      <c r="D103" s="706">
        <v>151201003</v>
      </c>
      <c r="E103" s="707" t="s">
        <v>765</v>
      </c>
      <c r="F103" s="708"/>
    </row>
    <row r="104" spans="4:6">
      <c r="D104" s="706">
        <v>151301003</v>
      </c>
      <c r="E104" s="707" t="s">
        <v>781</v>
      </c>
      <c r="F104" s="708"/>
    </row>
    <row r="105" spans="4:6">
      <c r="D105" s="706">
        <v>151401003</v>
      </c>
      <c r="E105" s="707" t="s">
        <v>944</v>
      </c>
      <c r="F105" s="708"/>
    </row>
    <row r="106" spans="4:6">
      <c r="D106" s="706">
        <v>151501003</v>
      </c>
      <c r="E106" s="707" t="s">
        <v>1708</v>
      </c>
      <c r="F106" s="708"/>
    </row>
    <row r="107" spans="4:6">
      <c r="D107" s="706">
        <v>151601003</v>
      </c>
      <c r="E107" s="707" t="s">
        <v>1731</v>
      </c>
      <c r="F107" s="708"/>
    </row>
    <row r="108" spans="4:6">
      <c r="D108" s="706">
        <v>151701003</v>
      </c>
      <c r="E108" s="707" t="s">
        <v>1743</v>
      </c>
      <c r="F108" s="708"/>
    </row>
    <row r="109" spans="4:6">
      <c r="D109" s="706">
        <f t="shared" ref="D109:D112" si="8">D105+10</f>
        <v>151401013</v>
      </c>
      <c r="E109" s="707" t="s">
        <v>1696</v>
      </c>
      <c r="F109" s="708"/>
    </row>
    <row r="110" spans="4:6">
      <c r="D110" s="709">
        <f t="shared" si="8"/>
        <v>151501013</v>
      </c>
      <c r="E110" s="707" t="s">
        <v>1720</v>
      </c>
      <c r="F110" s="708"/>
    </row>
    <row r="111" spans="4:6">
      <c r="D111" s="709">
        <f t="shared" si="8"/>
        <v>151601013</v>
      </c>
      <c r="E111" s="707" t="s">
        <v>1755</v>
      </c>
      <c r="F111" s="708"/>
    </row>
    <row r="112" spans="4:6">
      <c r="D112" s="709">
        <f t="shared" si="8"/>
        <v>151701013</v>
      </c>
      <c r="E112" s="707" t="s">
        <v>1767</v>
      </c>
      <c r="F112" s="708"/>
    </row>
    <row r="113" spans="4:6">
      <c r="D113" s="706">
        <v>151101004</v>
      </c>
      <c r="E113" s="707" t="s">
        <v>750</v>
      </c>
      <c r="F113" s="708"/>
    </row>
    <row r="114" spans="4:6">
      <c r="D114" s="706">
        <v>151201004</v>
      </c>
      <c r="E114" s="707" t="s">
        <v>766</v>
      </c>
      <c r="F114" s="708"/>
    </row>
    <row r="115" spans="4:6">
      <c r="D115" s="706">
        <v>151301004</v>
      </c>
      <c r="E115" s="707" t="s">
        <v>782</v>
      </c>
      <c r="F115" s="708"/>
    </row>
    <row r="116" spans="4:6">
      <c r="D116" s="706">
        <v>151401004</v>
      </c>
      <c r="E116" s="707" t="s">
        <v>945</v>
      </c>
      <c r="F116" s="708"/>
    </row>
    <row r="117" spans="4:6">
      <c r="D117" s="706">
        <v>151501004</v>
      </c>
      <c r="E117" s="707" t="s">
        <v>1709</v>
      </c>
      <c r="F117" s="708"/>
    </row>
    <row r="118" spans="4:6">
      <c r="D118" s="706">
        <v>151601004</v>
      </c>
      <c r="E118" s="707" t="s">
        <v>1732</v>
      </c>
      <c r="F118" s="708"/>
    </row>
    <row r="119" spans="4:6">
      <c r="D119" s="706">
        <v>151701004</v>
      </c>
      <c r="E119" s="707" t="s">
        <v>1744</v>
      </c>
      <c r="F119" s="708"/>
    </row>
    <row r="120" spans="4:6">
      <c r="D120" s="706">
        <f t="shared" ref="D120:D123" si="9">D116+10</f>
        <v>151401014</v>
      </c>
      <c r="E120" s="707" t="s">
        <v>1697</v>
      </c>
      <c r="F120" s="708"/>
    </row>
    <row r="121" spans="4:6">
      <c r="D121" s="709">
        <f t="shared" si="9"/>
        <v>151501014</v>
      </c>
      <c r="E121" s="707" t="s">
        <v>1721</v>
      </c>
      <c r="F121" s="708"/>
    </row>
    <row r="122" spans="4:6">
      <c r="D122" s="709">
        <f t="shared" si="9"/>
        <v>151601014</v>
      </c>
      <c r="E122" s="707" t="s">
        <v>1756</v>
      </c>
      <c r="F122" s="708"/>
    </row>
    <row r="123" spans="4:6">
      <c r="D123" s="709">
        <f t="shared" si="9"/>
        <v>151701014</v>
      </c>
      <c r="E123" s="707" t="s">
        <v>1768</v>
      </c>
      <c r="F123" s="708"/>
    </row>
    <row r="124" spans="4:6">
      <c r="D124" s="706">
        <v>151101005</v>
      </c>
      <c r="E124" s="707" t="s">
        <v>751</v>
      </c>
      <c r="F124" s="708"/>
    </row>
    <row r="125" spans="4:6">
      <c r="D125" s="706">
        <v>151201005</v>
      </c>
      <c r="E125" s="707" t="s">
        <v>767</v>
      </c>
      <c r="F125" s="708"/>
    </row>
    <row r="126" spans="4:6">
      <c r="D126" s="706">
        <v>151301005</v>
      </c>
      <c r="E126" s="707" t="s">
        <v>783</v>
      </c>
      <c r="F126" s="708"/>
    </row>
    <row r="127" spans="4:6">
      <c r="D127" s="706">
        <v>151401005</v>
      </c>
      <c r="E127" s="707" t="s">
        <v>946</v>
      </c>
      <c r="F127" s="708"/>
    </row>
    <row r="128" spans="4:6">
      <c r="D128" s="706">
        <v>151501005</v>
      </c>
      <c r="E128" s="707" t="s">
        <v>1710</v>
      </c>
      <c r="F128" s="708"/>
    </row>
    <row r="129" spans="4:6">
      <c r="D129" s="706">
        <v>151601005</v>
      </c>
      <c r="E129" s="707" t="s">
        <v>1733</v>
      </c>
      <c r="F129" s="708"/>
    </row>
    <row r="130" spans="4:6">
      <c r="D130" s="706">
        <v>151701005</v>
      </c>
      <c r="E130" s="707" t="s">
        <v>1745</v>
      </c>
      <c r="F130" s="708"/>
    </row>
    <row r="131" spans="4:6">
      <c r="D131" s="706">
        <f t="shared" ref="D131:D134" si="10">D127+10</f>
        <v>151401015</v>
      </c>
      <c r="E131" s="707" t="s">
        <v>1698</v>
      </c>
      <c r="F131" s="708"/>
    </row>
    <row r="132" spans="4:6">
      <c r="D132" s="709">
        <f t="shared" si="10"/>
        <v>151501015</v>
      </c>
      <c r="E132" s="707" t="s">
        <v>1722</v>
      </c>
      <c r="F132" s="708"/>
    </row>
    <row r="133" spans="4:6">
      <c r="D133" s="709">
        <f t="shared" si="10"/>
        <v>151601015</v>
      </c>
      <c r="E133" s="707" t="s">
        <v>1757</v>
      </c>
      <c r="F133" s="708"/>
    </row>
    <row r="134" spans="4:6">
      <c r="D134" s="709">
        <f t="shared" si="10"/>
        <v>151701015</v>
      </c>
      <c r="E134" s="707" t="s">
        <v>1769</v>
      </c>
      <c r="F134" s="708"/>
    </row>
    <row r="135" spans="4:6">
      <c r="D135" s="706">
        <v>151101006</v>
      </c>
      <c r="E135" s="707" t="s">
        <v>752</v>
      </c>
      <c r="F135" s="708"/>
    </row>
    <row r="136" spans="4:6">
      <c r="D136" s="706">
        <v>151201006</v>
      </c>
      <c r="E136" s="707" t="s">
        <v>768</v>
      </c>
      <c r="F136" s="708"/>
    </row>
    <row r="137" spans="4:6">
      <c r="D137" s="706">
        <v>151301006</v>
      </c>
      <c r="E137" s="707" t="s">
        <v>784</v>
      </c>
      <c r="F137" s="708"/>
    </row>
    <row r="138" spans="4:6">
      <c r="D138" s="706">
        <v>151401006</v>
      </c>
      <c r="E138" s="707" t="s">
        <v>947</v>
      </c>
      <c r="F138" s="708"/>
    </row>
    <row r="139" spans="4:6">
      <c r="D139" s="706">
        <v>151501006</v>
      </c>
      <c r="E139" s="707" t="s">
        <v>1711</v>
      </c>
      <c r="F139" s="708"/>
    </row>
    <row r="140" spans="4:6">
      <c r="D140" s="706">
        <v>151601006</v>
      </c>
      <c r="E140" s="707" t="s">
        <v>1734</v>
      </c>
      <c r="F140" s="708"/>
    </row>
    <row r="141" spans="4:6">
      <c r="D141" s="706">
        <v>151701006</v>
      </c>
      <c r="E141" s="707" t="s">
        <v>1746</v>
      </c>
      <c r="F141" s="708"/>
    </row>
    <row r="142" spans="4:6">
      <c r="D142" s="706">
        <f t="shared" ref="D142:D145" si="11">D138+10</f>
        <v>151401016</v>
      </c>
      <c r="E142" s="707" t="s">
        <v>1699</v>
      </c>
      <c r="F142" s="708"/>
    </row>
    <row r="143" spans="4:6">
      <c r="D143" s="709">
        <f t="shared" si="11"/>
        <v>151501016</v>
      </c>
      <c r="E143" s="707" t="s">
        <v>1723</v>
      </c>
      <c r="F143" s="708"/>
    </row>
    <row r="144" spans="4:6">
      <c r="D144" s="709">
        <f t="shared" si="11"/>
        <v>151601016</v>
      </c>
      <c r="E144" s="707" t="s">
        <v>1758</v>
      </c>
      <c r="F144" s="708"/>
    </row>
    <row r="145" spans="4:6">
      <c r="D145" s="709">
        <f t="shared" si="11"/>
        <v>151701016</v>
      </c>
      <c r="E145" s="707" t="s">
        <v>1770</v>
      </c>
      <c r="F145" s="708"/>
    </row>
    <row r="146" spans="4:6">
      <c r="D146" s="706">
        <v>151102001</v>
      </c>
      <c r="E146" s="707" t="s">
        <v>753</v>
      </c>
      <c r="F146" s="708"/>
    </row>
    <row r="147" spans="4:6">
      <c r="D147" s="706">
        <v>151202001</v>
      </c>
      <c r="E147" s="707" t="s">
        <v>769</v>
      </c>
      <c r="F147" s="708"/>
    </row>
    <row r="148" spans="4:6">
      <c r="D148" s="706">
        <v>151302001</v>
      </c>
      <c r="E148" s="707" t="s">
        <v>785</v>
      </c>
      <c r="F148" s="708"/>
    </row>
    <row r="149" spans="4:6">
      <c r="D149" s="706">
        <v>151402001</v>
      </c>
      <c r="E149" s="707" t="s">
        <v>948</v>
      </c>
      <c r="F149" s="708"/>
    </row>
    <row r="150" spans="4:6">
      <c r="D150" s="706">
        <v>151502001</v>
      </c>
      <c r="E150" s="707" t="s">
        <v>2051</v>
      </c>
      <c r="F150" s="708"/>
    </row>
    <row r="151" spans="4:6">
      <c r="D151" s="706">
        <v>151602001</v>
      </c>
      <c r="E151" s="707" t="s">
        <v>2052</v>
      </c>
      <c r="F151" s="708"/>
    </row>
    <row r="152" spans="4:6">
      <c r="D152" s="706">
        <v>151702001</v>
      </c>
      <c r="E152" s="707" t="s">
        <v>2053</v>
      </c>
      <c r="F152" s="708"/>
    </row>
    <row r="153" spans="4:6">
      <c r="D153" s="706" t="s">
        <v>2055</v>
      </c>
      <c r="E153" s="707" t="s">
        <v>2054</v>
      </c>
      <c r="F153" s="708"/>
    </row>
    <row r="154" spans="4:6">
      <c r="D154" s="706" t="s">
        <v>2057</v>
      </c>
      <c r="E154" s="707" t="s">
        <v>2056</v>
      </c>
      <c r="F154" s="708"/>
    </row>
    <row r="155" spans="4:6">
      <c r="D155" s="706" t="s">
        <v>2059</v>
      </c>
      <c r="E155" s="707" t="s">
        <v>2058</v>
      </c>
      <c r="F155" s="708"/>
    </row>
    <row r="156" spans="4:6">
      <c r="D156" s="706" t="s">
        <v>2061</v>
      </c>
      <c r="E156" s="707" t="s">
        <v>2060</v>
      </c>
      <c r="F156" s="708"/>
    </row>
    <row r="157" spans="4:6">
      <c r="D157" s="706">
        <v>151102002</v>
      </c>
      <c r="E157" s="707" t="s">
        <v>754</v>
      </c>
      <c r="F157" s="708"/>
    </row>
    <row r="158" spans="4:6">
      <c r="D158" s="706">
        <v>151202002</v>
      </c>
      <c r="E158" s="707" t="s">
        <v>770</v>
      </c>
      <c r="F158" s="708"/>
    </row>
    <row r="159" spans="4:6">
      <c r="D159" s="706">
        <v>151302002</v>
      </c>
      <c r="E159" s="707" t="s">
        <v>786</v>
      </c>
      <c r="F159" s="708"/>
    </row>
    <row r="160" spans="4:6">
      <c r="D160" s="706">
        <v>151402002</v>
      </c>
      <c r="E160" s="707" t="s">
        <v>949</v>
      </c>
      <c r="F160" s="708"/>
    </row>
    <row r="161" spans="4:6">
      <c r="D161" s="706">
        <v>151502002</v>
      </c>
      <c r="E161" s="707" t="s">
        <v>2062</v>
      </c>
      <c r="F161" s="708"/>
    </row>
    <row r="162" spans="4:6">
      <c r="D162" s="706">
        <v>151602002</v>
      </c>
      <c r="E162" s="707" t="s">
        <v>2063</v>
      </c>
      <c r="F162" s="708"/>
    </row>
    <row r="163" spans="4:6">
      <c r="D163" s="706">
        <v>151702002</v>
      </c>
      <c r="E163" s="707" t="s">
        <v>2064</v>
      </c>
      <c r="F163" s="708"/>
    </row>
    <row r="164" spans="4:6">
      <c r="D164" s="706" t="s">
        <v>2066</v>
      </c>
      <c r="E164" s="707" t="s">
        <v>2065</v>
      </c>
      <c r="F164" s="708"/>
    </row>
    <row r="165" spans="4:6">
      <c r="D165" s="706" t="s">
        <v>2068</v>
      </c>
      <c r="E165" s="707" t="s">
        <v>2067</v>
      </c>
      <c r="F165" s="708"/>
    </row>
    <row r="166" spans="4:6">
      <c r="D166" s="706" t="s">
        <v>2070</v>
      </c>
      <c r="E166" s="707" t="s">
        <v>2069</v>
      </c>
      <c r="F166" s="708"/>
    </row>
    <row r="167" spans="4:6">
      <c r="D167" s="706" t="s">
        <v>2072</v>
      </c>
      <c r="E167" s="707" t="s">
        <v>2071</v>
      </c>
      <c r="F167" s="708"/>
    </row>
    <row r="168" spans="4:6">
      <c r="D168" s="706">
        <v>151102003</v>
      </c>
      <c r="E168" s="707" t="s">
        <v>755</v>
      </c>
      <c r="F168" s="708"/>
    </row>
    <row r="169" spans="4:6">
      <c r="D169" s="706">
        <v>151202003</v>
      </c>
      <c r="E169" s="707" t="s">
        <v>771</v>
      </c>
      <c r="F169" s="708"/>
    </row>
    <row r="170" spans="4:6">
      <c r="D170" s="706">
        <v>151302003</v>
      </c>
      <c r="E170" s="707" t="s">
        <v>787</v>
      </c>
      <c r="F170" s="708"/>
    </row>
    <row r="171" spans="4:6">
      <c r="D171" s="706">
        <v>151402003</v>
      </c>
      <c r="E171" s="707" t="s">
        <v>950</v>
      </c>
      <c r="F171" s="708"/>
    </row>
    <row r="172" spans="4:6">
      <c r="D172" s="706">
        <v>151502003</v>
      </c>
      <c r="E172" s="707" t="s">
        <v>2073</v>
      </c>
      <c r="F172" s="708"/>
    </row>
    <row r="173" spans="4:6">
      <c r="D173" s="706">
        <v>151602003</v>
      </c>
      <c r="E173" s="707" t="s">
        <v>2074</v>
      </c>
      <c r="F173" s="708"/>
    </row>
    <row r="174" spans="4:6">
      <c r="D174" s="706">
        <v>151702003</v>
      </c>
      <c r="E174" s="707" t="s">
        <v>2075</v>
      </c>
      <c r="F174" s="708"/>
    </row>
    <row r="175" spans="4:6">
      <c r="D175" s="706" t="s">
        <v>2077</v>
      </c>
      <c r="E175" s="707" t="s">
        <v>2076</v>
      </c>
      <c r="F175" s="708"/>
    </row>
    <row r="176" spans="4:6">
      <c r="D176" s="706" t="s">
        <v>2079</v>
      </c>
      <c r="E176" s="707" t="s">
        <v>2078</v>
      </c>
      <c r="F176" s="708"/>
    </row>
    <row r="177" spans="4:6">
      <c r="D177" s="706" t="s">
        <v>2081</v>
      </c>
      <c r="E177" s="707" t="s">
        <v>2080</v>
      </c>
      <c r="F177" s="708"/>
    </row>
    <row r="178" spans="4:6">
      <c r="D178" s="706" t="s">
        <v>2083</v>
      </c>
      <c r="E178" s="707" t="s">
        <v>2082</v>
      </c>
      <c r="F178" s="708"/>
    </row>
    <row r="179" spans="4:6">
      <c r="D179" s="706">
        <v>151102004</v>
      </c>
      <c r="E179" s="707" t="s">
        <v>756</v>
      </c>
      <c r="F179" s="708"/>
    </row>
    <row r="180" spans="4:6">
      <c r="D180" s="706">
        <v>151202004</v>
      </c>
      <c r="E180" s="707" t="s">
        <v>772</v>
      </c>
      <c r="F180" s="708"/>
    </row>
    <row r="181" spans="4:6">
      <c r="D181" s="706">
        <v>151302004</v>
      </c>
      <c r="E181" s="707" t="s">
        <v>788</v>
      </c>
      <c r="F181" s="708"/>
    </row>
    <row r="182" spans="4:6">
      <c r="D182" s="706">
        <v>151402004</v>
      </c>
      <c r="E182" s="707" t="s">
        <v>951</v>
      </c>
      <c r="F182" s="708"/>
    </row>
    <row r="183" spans="4:6">
      <c r="D183" s="706">
        <v>151502004</v>
      </c>
      <c r="E183" s="707" t="s">
        <v>2084</v>
      </c>
      <c r="F183" s="708"/>
    </row>
    <row r="184" spans="4:6">
      <c r="D184" s="706">
        <v>151602004</v>
      </c>
      <c r="E184" s="707" t="s">
        <v>2085</v>
      </c>
      <c r="F184" s="708"/>
    </row>
    <row r="185" spans="4:6">
      <c r="D185" s="706">
        <v>151702004</v>
      </c>
      <c r="E185" s="707" t="s">
        <v>2086</v>
      </c>
      <c r="F185" s="708"/>
    </row>
    <row r="186" spans="4:6">
      <c r="D186" s="706" t="s">
        <v>2088</v>
      </c>
      <c r="E186" s="707" t="s">
        <v>2087</v>
      </c>
      <c r="F186" s="708"/>
    </row>
    <row r="187" spans="4:6">
      <c r="D187" s="706" t="s">
        <v>2090</v>
      </c>
      <c r="E187" s="707" t="s">
        <v>2089</v>
      </c>
      <c r="F187" s="708"/>
    </row>
    <row r="188" spans="4:6">
      <c r="D188" s="706" t="s">
        <v>2092</v>
      </c>
      <c r="E188" s="707" t="s">
        <v>2091</v>
      </c>
      <c r="F188" s="708"/>
    </row>
    <row r="189" spans="4:6">
      <c r="D189" s="706" t="s">
        <v>2094</v>
      </c>
      <c r="E189" s="707" t="s">
        <v>2093</v>
      </c>
      <c r="F189" s="708"/>
    </row>
    <row r="190" spans="4:6">
      <c r="D190" s="706">
        <v>151102005</v>
      </c>
      <c r="E190" s="707" t="s">
        <v>757</v>
      </c>
      <c r="F190" s="708"/>
    </row>
    <row r="191" spans="4:6">
      <c r="D191" s="706">
        <v>151202005</v>
      </c>
      <c r="E191" s="707" t="s">
        <v>773</v>
      </c>
      <c r="F191" s="708"/>
    </row>
    <row r="192" spans="4:6">
      <c r="D192" s="706">
        <v>151302005</v>
      </c>
      <c r="E192" s="707" t="s">
        <v>789</v>
      </c>
      <c r="F192" s="708"/>
    </row>
    <row r="193" spans="4:6">
      <c r="D193" s="706">
        <v>151402005</v>
      </c>
      <c r="E193" s="707" t="s">
        <v>952</v>
      </c>
      <c r="F193" s="708"/>
    </row>
    <row r="194" spans="4:6">
      <c r="D194" s="706">
        <v>151502005</v>
      </c>
      <c r="E194" s="707" t="s">
        <v>2095</v>
      </c>
      <c r="F194" s="708"/>
    </row>
    <row r="195" spans="4:6">
      <c r="D195" s="706">
        <v>151602005</v>
      </c>
      <c r="E195" s="707" t="s">
        <v>2096</v>
      </c>
      <c r="F195" s="708"/>
    </row>
    <row r="196" spans="4:6">
      <c r="D196" s="706">
        <v>151702005</v>
      </c>
      <c r="E196" s="707" t="s">
        <v>2097</v>
      </c>
      <c r="F196" s="708"/>
    </row>
    <row r="197" spans="4:6">
      <c r="D197" s="706" t="s">
        <v>2099</v>
      </c>
      <c r="E197" s="707" t="s">
        <v>2098</v>
      </c>
      <c r="F197" s="708"/>
    </row>
    <row r="198" spans="4:6">
      <c r="D198" s="706" t="s">
        <v>2101</v>
      </c>
      <c r="E198" s="707" t="s">
        <v>2100</v>
      </c>
      <c r="F198" s="708"/>
    </row>
    <row r="199" spans="4:6">
      <c r="D199" s="706" t="s">
        <v>2103</v>
      </c>
      <c r="E199" s="707" t="s">
        <v>2102</v>
      </c>
      <c r="F199" s="708"/>
    </row>
    <row r="200" spans="4:6">
      <c r="D200" s="706" t="s">
        <v>2105</v>
      </c>
      <c r="E200" s="707" t="s">
        <v>2104</v>
      </c>
      <c r="F200" s="708"/>
    </row>
    <row r="201" spans="4:6">
      <c r="D201" s="706">
        <v>151103001</v>
      </c>
      <c r="E201" s="707" t="s">
        <v>2106</v>
      </c>
      <c r="F201" s="708"/>
    </row>
    <row r="202" spans="4:6">
      <c r="D202" s="706">
        <v>151203001</v>
      </c>
      <c r="E202" s="707" t="s">
        <v>2107</v>
      </c>
      <c r="F202" s="708"/>
    </row>
    <row r="203" spans="4:6">
      <c r="D203" s="706">
        <v>151303001</v>
      </c>
      <c r="E203" s="707" t="s">
        <v>2108</v>
      </c>
      <c r="F203" s="708"/>
    </row>
    <row r="204" spans="4:6">
      <c r="D204" s="706">
        <v>151403001</v>
      </c>
      <c r="E204" s="707" t="s">
        <v>2109</v>
      </c>
      <c r="F204" s="708"/>
    </row>
    <row r="205" spans="4:6">
      <c r="D205" s="706">
        <v>151503001</v>
      </c>
      <c r="E205" s="707" t="s">
        <v>2110</v>
      </c>
      <c r="F205" s="708"/>
    </row>
    <row r="206" spans="4:6">
      <c r="D206" s="706">
        <v>151603001</v>
      </c>
      <c r="E206" s="707" t="s">
        <v>2111</v>
      </c>
      <c r="F206" s="708"/>
    </row>
    <row r="207" spans="4:6">
      <c r="D207" s="706">
        <v>151703001</v>
      </c>
      <c r="E207" s="707" t="s">
        <v>2112</v>
      </c>
      <c r="F207" s="708"/>
    </row>
    <row r="208" spans="4:6">
      <c r="D208" s="706" t="s">
        <v>2113</v>
      </c>
      <c r="E208" s="707" t="s">
        <v>1108</v>
      </c>
      <c r="F208" s="708"/>
    </row>
    <row r="209" spans="4:6">
      <c r="D209" s="706" t="s">
        <v>2115</v>
      </c>
      <c r="E209" s="707" t="s">
        <v>2114</v>
      </c>
      <c r="F209" s="708"/>
    </row>
    <row r="210" spans="4:6">
      <c r="D210" s="706" t="s">
        <v>2117</v>
      </c>
      <c r="E210" s="707" t="s">
        <v>2116</v>
      </c>
      <c r="F210" s="708"/>
    </row>
    <row r="211" spans="4:6">
      <c r="D211" s="706" t="s">
        <v>2119</v>
      </c>
      <c r="E211" s="707" t="s">
        <v>2118</v>
      </c>
      <c r="F211" s="708"/>
    </row>
    <row r="212" spans="4:6">
      <c r="D212" s="706" t="s">
        <v>2121</v>
      </c>
      <c r="E212" s="707" t="s">
        <v>2120</v>
      </c>
      <c r="F212" s="708"/>
    </row>
    <row r="213" spans="4:6">
      <c r="D213" s="706">
        <v>151203002</v>
      </c>
      <c r="E213" s="707" t="s">
        <v>2122</v>
      </c>
      <c r="F213" s="708"/>
    </row>
    <row r="214" spans="4:6">
      <c r="D214" s="706">
        <v>151303002</v>
      </c>
      <c r="E214" s="707" t="s">
        <v>2123</v>
      </c>
      <c r="F214" s="708"/>
    </row>
    <row r="215" spans="4:6">
      <c r="D215" s="706">
        <v>151403002</v>
      </c>
      <c r="E215" s="707" t="s">
        <v>2124</v>
      </c>
      <c r="F215" s="708"/>
    </row>
    <row r="216" spans="4:6">
      <c r="D216" s="706">
        <v>151503002</v>
      </c>
      <c r="E216" s="707" t="s">
        <v>2125</v>
      </c>
      <c r="F216" s="708"/>
    </row>
    <row r="217" spans="4:6">
      <c r="D217" s="706">
        <v>151603002</v>
      </c>
      <c r="E217" s="707" t="s">
        <v>2126</v>
      </c>
      <c r="F217" s="708"/>
    </row>
    <row r="218" spans="4:6">
      <c r="D218" s="706">
        <v>151703002</v>
      </c>
      <c r="E218" s="707" t="s">
        <v>2127</v>
      </c>
      <c r="F218" s="708"/>
    </row>
    <row r="219" spans="4:6">
      <c r="D219" s="706" t="s">
        <v>2128</v>
      </c>
      <c r="E219" s="707" t="s">
        <v>1109</v>
      </c>
      <c r="F219" s="708"/>
    </row>
    <row r="220" spans="4:6">
      <c r="D220" s="706" t="s">
        <v>2130</v>
      </c>
      <c r="E220" s="707" t="s">
        <v>2129</v>
      </c>
      <c r="F220" s="708"/>
    </row>
    <row r="221" spans="4:6">
      <c r="D221" s="706" t="s">
        <v>2132</v>
      </c>
      <c r="E221" s="707" t="s">
        <v>2131</v>
      </c>
      <c r="F221" s="708"/>
    </row>
    <row r="222" spans="4:6">
      <c r="D222" s="706" t="s">
        <v>2134</v>
      </c>
      <c r="E222" s="707" t="s">
        <v>2133</v>
      </c>
      <c r="F222" s="708"/>
    </row>
    <row r="223" spans="4:6">
      <c r="D223" s="706">
        <v>151103003</v>
      </c>
      <c r="E223" s="707" t="s">
        <v>2135</v>
      </c>
      <c r="F223" s="708"/>
    </row>
    <row r="224" spans="4:6">
      <c r="D224" s="706">
        <v>151203003</v>
      </c>
      <c r="E224" s="707" t="s">
        <v>2136</v>
      </c>
      <c r="F224" s="708"/>
    </row>
    <row r="225" spans="4:6">
      <c r="D225" s="706">
        <v>151303003</v>
      </c>
      <c r="E225" s="707" t="s">
        <v>2137</v>
      </c>
      <c r="F225" s="708"/>
    </row>
    <row r="226" spans="4:6">
      <c r="D226" s="706">
        <v>151403003</v>
      </c>
      <c r="E226" s="707" t="s">
        <v>2138</v>
      </c>
      <c r="F226" s="708"/>
    </row>
    <row r="227" spans="4:6">
      <c r="D227" s="706">
        <v>151503003</v>
      </c>
      <c r="E227" s="707" t="s">
        <v>2139</v>
      </c>
      <c r="F227" s="708"/>
    </row>
    <row r="228" spans="4:6">
      <c r="D228" s="706">
        <v>151603003</v>
      </c>
      <c r="E228" s="707" t="s">
        <v>2140</v>
      </c>
      <c r="F228" s="708"/>
    </row>
    <row r="229" spans="4:6">
      <c r="D229" s="706">
        <v>151703003</v>
      </c>
      <c r="E229" s="707" t="s">
        <v>2141</v>
      </c>
      <c r="F229" s="708"/>
    </row>
    <row r="230" spans="4:6">
      <c r="D230" s="706" t="s">
        <v>2142</v>
      </c>
      <c r="E230" s="707" t="s">
        <v>1110</v>
      </c>
      <c r="F230" s="708"/>
    </row>
    <row r="231" spans="4:6">
      <c r="D231" s="706" t="s">
        <v>2144</v>
      </c>
      <c r="E231" s="707" t="s">
        <v>2143</v>
      </c>
      <c r="F231" s="708"/>
    </row>
    <row r="232" spans="4:6">
      <c r="D232" s="706" t="s">
        <v>2146</v>
      </c>
      <c r="E232" s="707" t="s">
        <v>2145</v>
      </c>
      <c r="F232" s="708"/>
    </row>
    <row r="233" spans="4:6">
      <c r="D233" s="706" t="s">
        <v>2148</v>
      </c>
      <c r="E233" s="707" t="s">
        <v>2147</v>
      </c>
      <c r="F233" s="708"/>
    </row>
    <row r="234" spans="4:6">
      <c r="D234" s="706">
        <v>151103004</v>
      </c>
      <c r="E234" s="707" t="s">
        <v>2149</v>
      </c>
      <c r="F234" s="708"/>
    </row>
    <row r="235" spans="4:6">
      <c r="D235" s="706">
        <v>151203004</v>
      </c>
      <c r="E235" s="707" t="s">
        <v>2150</v>
      </c>
      <c r="F235" s="708"/>
    </row>
    <row r="236" spans="4:6">
      <c r="D236" s="706">
        <v>151303004</v>
      </c>
      <c r="E236" s="707" t="s">
        <v>2151</v>
      </c>
      <c r="F236" s="708"/>
    </row>
    <row r="237" spans="4:6">
      <c r="D237" s="706">
        <v>151403004</v>
      </c>
      <c r="E237" s="707" t="s">
        <v>2152</v>
      </c>
      <c r="F237" s="708"/>
    </row>
    <row r="238" spans="4:6">
      <c r="D238" s="706">
        <v>151503004</v>
      </c>
      <c r="E238" s="707" t="s">
        <v>2153</v>
      </c>
      <c r="F238" s="708"/>
    </row>
    <row r="239" spans="4:6">
      <c r="D239" s="706">
        <v>151603004</v>
      </c>
      <c r="E239" s="707" t="s">
        <v>2154</v>
      </c>
      <c r="F239" s="708"/>
    </row>
    <row r="240" spans="4:6">
      <c r="D240" s="706">
        <v>151703004</v>
      </c>
      <c r="E240" s="707" t="s">
        <v>2155</v>
      </c>
      <c r="F240" s="708"/>
    </row>
    <row r="241" spans="4:6">
      <c r="D241" s="706" t="s">
        <v>2156</v>
      </c>
      <c r="E241" s="707" t="s">
        <v>1111</v>
      </c>
      <c r="F241" s="708"/>
    </row>
    <row r="242" spans="4:6">
      <c r="D242" s="706" t="s">
        <v>2158</v>
      </c>
      <c r="E242" s="707" t="s">
        <v>2157</v>
      </c>
      <c r="F242" s="708"/>
    </row>
    <row r="243" spans="4:6">
      <c r="D243" s="706" t="s">
        <v>2160</v>
      </c>
      <c r="E243" s="707" t="s">
        <v>2159</v>
      </c>
      <c r="F243" s="708"/>
    </row>
    <row r="244" spans="4:6">
      <c r="D244" s="706" t="s">
        <v>2162</v>
      </c>
      <c r="E244" s="707" t="s">
        <v>2161</v>
      </c>
      <c r="F244" s="708"/>
    </row>
    <row r="245" spans="4:6">
      <c r="D245" s="706">
        <v>151103005</v>
      </c>
      <c r="E245" s="707" t="s">
        <v>2163</v>
      </c>
      <c r="F245" s="708"/>
    </row>
    <row r="246" spans="4:6">
      <c r="D246" s="706">
        <v>151203005</v>
      </c>
      <c r="E246" s="707" t="s">
        <v>2164</v>
      </c>
      <c r="F246" s="708"/>
    </row>
    <row r="247" spans="4:6">
      <c r="D247" s="706">
        <v>151303005</v>
      </c>
      <c r="E247" s="707" t="s">
        <v>2165</v>
      </c>
      <c r="F247" s="708"/>
    </row>
    <row r="248" spans="4:6">
      <c r="D248" s="706">
        <v>151403005</v>
      </c>
      <c r="E248" s="707" t="s">
        <v>2166</v>
      </c>
      <c r="F248" s="708"/>
    </row>
    <row r="249" spans="4:6">
      <c r="D249" s="706">
        <v>151503005</v>
      </c>
      <c r="E249" s="707" t="s">
        <v>2167</v>
      </c>
      <c r="F249" s="708"/>
    </row>
    <row r="250" spans="4:6">
      <c r="D250" s="706">
        <v>151603005</v>
      </c>
      <c r="E250" s="707" t="s">
        <v>2168</v>
      </c>
      <c r="F250" s="708"/>
    </row>
    <row r="251" spans="4:6">
      <c r="D251" s="706">
        <v>151703005</v>
      </c>
      <c r="E251" s="707" t="s">
        <v>2169</v>
      </c>
      <c r="F251" s="708"/>
    </row>
    <row r="252" spans="4:6">
      <c r="D252" s="706" t="s">
        <v>2170</v>
      </c>
      <c r="E252" s="707" t="s">
        <v>1112</v>
      </c>
      <c r="F252" s="708"/>
    </row>
    <row r="253" spans="4:6">
      <c r="D253" s="706" t="s">
        <v>2172</v>
      </c>
      <c r="E253" s="707" t="s">
        <v>2171</v>
      </c>
      <c r="F253" s="708"/>
    </row>
    <row r="254" spans="4:6">
      <c r="D254" s="706" t="s">
        <v>2174</v>
      </c>
      <c r="E254" s="707" t="s">
        <v>2173</v>
      </c>
      <c r="F254" s="708"/>
    </row>
    <row r="255" spans="4:6">
      <c r="D255" s="706" t="s">
        <v>2176</v>
      </c>
      <c r="E255" s="707" t="s">
        <v>2175</v>
      </c>
      <c r="F255" s="708"/>
    </row>
    <row r="256" spans="4:6">
      <c r="D256" s="706">
        <v>151105001</v>
      </c>
      <c r="E256" s="707" t="s">
        <v>2177</v>
      </c>
      <c r="F256" s="708"/>
    </row>
    <row r="257" spans="4:6">
      <c r="D257" s="706">
        <v>151205001</v>
      </c>
      <c r="E257" s="707" t="s">
        <v>2178</v>
      </c>
      <c r="F257" s="708"/>
    </row>
    <row r="258" spans="4:6">
      <c r="D258" s="706">
        <v>151305001</v>
      </c>
      <c r="E258" s="707" t="s">
        <v>2179</v>
      </c>
      <c r="F258" s="708"/>
    </row>
    <row r="259" spans="4:6">
      <c r="D259" s="706">
        <v>151405001</v>
      </c>
      <c r="E259" s="707" t="s">
        <v>2180</v>
      </c>
      <c r="F259" s="708"/>
    </row>
    <row r="260" spans="4:6">
      <c r="D260" s="706">
        <v>151505001</v>
      </c>
      <c r="E260" s="707" t="s">
        <v>2181</v>
      </c>
      <c r="F260" s="708"/>
    </row>
    <row r="261" spans="4:6">
      <c r="D261" s="706">
        <v>151605001</v>
      </c>
      <c r="E261" s="707" t="s">
        <v>2182</v>
      </c>
      <c r="F261" s="708"/>
    </row>
    <row r="262" spans="4:6">
      <c r="D262" s="706">
        <v>151705001</v>
      </c>
      <c r="E262" s="707" t="s">
        <v>2183</v>
      </c>
      <c r="F262" s="708"/>
    </row>
    <row r="263" spans="4:6">
      <c r="D263" s="706" t="s">
        <v>2184</v>
      </c>
      <c r="E263" s="707" t="s">
        <v>1113</v>
      </c>
      <c r="F263" s="708"/>
    </row>
    <row r="264" spans="4:6">
      <c r="D264" s="706" t="s">
        <v>2186</v>
      </c>
      <c r="E264" s="707" t="s">
        <v>2185</v>
      </c>
      <c r="F264" s="708"/>
    </row>
    <row r="265" spans="4:6">
      <c r="D265" s="706" t="s">
        <v>2188</v>
      </c>
      <c r="E265" s="707" t="s">
        <v>2187</v>
      </c>
      <c r="F265" s="708"/>
    </row>
    <row r="266" spans="4:6">
      <c r="D266" s="706" t="s">
        <v>2190</v>
      </c>
      <c r="E266" s="707" t="s">
        <v>2189</v>
      </c>
      <c r="F266" s="708"/>
    </row>
    <row r="267" spans="4:6">
      <c r="D267" s="706">
        <v>151105002</v>
      </c>
      <c r="E267" s="707" t="s">
        <v>2191</v>
      </c>
      <c r="F267" s="708"/>
    </row>
    <row r="268" spans="4:6">
      <c r="D268" s="706">
        <v>151205002</v>
      </c>
      <c r="E268" s="707" t="s">
        <v>2192</v>
      </c>
      <c r="F268" s="708"/>
    </row>
    <row r="269" spans="4:6">
      <c r="D269" s="706">
        <v>151305002</v>
      </c>
      <c r="E269" s="707" t="s">
        <v>2193</v>
      </c>
      <c r="F269" s="708"/>
    </row>
    <row r="270" spans="4:6">
      <c r="D270" s="706">
        <v>151405002</v>
      </c>
      <c r="E270" s="707" t="s">
        <v>2194</v>
      </c>
      <c r="F270" s="708"/>
    </row>
    <row r="271" spans="4:6">
      <c r="D271" s="706">
        <v>151505002</v>
      </c>
      <c r="E271" s="707" t="s">
        <v>2195</v>
      </c>
      <c r="F271" s="708"/>
    </row>
    <row r="272" spans="4:6">
      <c r="D272" s="706">
        <v>151605002</v>
      </c>
      <c r="E272" s="707" t="s">
        <v>2196</v>
      </c>
      <c r="F272" s="708"/>
    </row>
    <row r="273" spans="4:6">
      <c r="D273" s="706">
        <v>151705002</v>
      </c>
      <c r="E273" s="707" t="s">
        <v>2197</v>
      </c>
      <c r="F273" s="708"/>
    </row>
    <row r="274" spans="4:6">
      <c r="D274" s="706" t="s">
        <v>2198</v>
      </c>
      <c r="E274" s="707" t="s">
        <v>1114</v>
      </c>
      <c r="F274" s="708"/>
    </row>
    <row r="275" spans="4:6">
      <c r="D275" s="706" t="s">
        <v>2200</v>
      </c>
      <c r="E275" s="707" t="s">
        <v>2199</v>
      </c>
      <c r="F275" s="708"/>
    </row>
    <row r="276" spans="4:6">
      <c r="D276" s="706" t="s">
        <v>2202</v>
      </c>
      <c r="E276" s="707" t="s">
        <v>2201</v>
      </c>
      <c r="F276" s="708"/>
    </row>
    <row r="277" spans="4:6">
      <c r="D277" s="706" t="s">
        <v>2204</v>
      </c>
      <c r="E277" s="707" t="s">
        <v>2203</v>
      </c>
      <c r="F277" s="708"/>
    </row>
    <row r="278" spans="4:6">
      <c r="D278" s="706">
        <v>151105003</v>
      </c>
      <c r="E278" s="707" t="s">
        <v>2205</v>
      </c>
      <c r="F278" s="708"/>
    </row>
    <row r="279" spans="4:6">
      <c r="D279" s="706">
        <v>151205003</v>
      </c>
      <c r="E279" s="707" t="s">
        <v>2206</v>
      </c>
      <c r="F279" s="708"/>
    </row>
    <row r="280" spans="4:6">
      <c r="D280" s="706">
        <v>151305003</v>
      </c>
      <c r="E280" s="707" t="s">
        <v>2207</v>
      </c>
      <c r="F280" s="708"/>
    </row>
    <row r="281" spans="4:6">
      <c r="D281" s="706">
        <v>151405003</v>
      </c>
      <c r="E281" s="707" t="s">
        <v>2208</v>
      </c>
      <c r="F281" s="708"/>
    </row>
    <row r="282" spans="4:6">
      <c r="D282" s="706">
        <v>151505003</v>
      </c>
      <c r="E282" s="707" t="s">
        <v>2209</v>
      </c>
      <c r="F282" s="708"/>
    </row>
    <row r="283" spans="4:6">
      <c r="D283" s="706">
        <v>151605003</v>
      </c>
      <c r="E283" s="707" t="s">
        <v>2210</v>
      </c>
      <c r="F283" s="708"/>
    </row>
    <row r="284" spans="4:6">
      <c r="D284" s="706">
        <v>151705003</v>
      </c>
      <c r="E284" s="707" t="s">
        <v>2211</v>
      </c>
      <c r="F284" s="708"/>
    </row>
    <row r="285" spans="4:6">
      <c r="D285" s="706" t="s">
        <v>2212</v>
      </c>
      <c r="E285" s="707" t="s">
        <v>1115</v>
      </c>
      <c r="F285" s="708"/>
    </row>
    <row r="286" spans="4:6">
      <c r="D286" s="706" t="s">
        <v>2214</v>
      </c>
      <c r="E286" s="707" t="s">
        <v>2213</v>
      </c>
      <c r="F286" s="708"/>
    </row>
    <row r="287" spans="4:6">
      <c r="D287" s="706" t="s">
        <v>2216</v>
      </c>
      <c r="E287" s="707" t="s">
        <v>2215</v>
      </c>
      <c r="F287" s="708"/>
    </row>
    <row r="288" spans="4:6">
      <c r="D288" s="706" t="s">
        <v>2218</v>
      </c>
      <c r="E288" s="707" t="s">
        <v>2217</v>
      </c>
      <c r="F288" s="708"/>
    </row>
    <row r="289" spans="4:6">
      <c r="D289" s="706">
        <v>151105004</v>
      </c>
      <c r="E289" s="707" t="s">
        <v>2219</v>
      </c>
      <c r="F289" s="708"/>
    </row>
    <row r="290" spans="4:6">
      <c r="D290" s="706">
        <v>151205004</v>
      </c>
      <c r="E290" s="707" t="s">
        <v>2220</v>
      </c>
      <c r="F290" s="708"/>
    </row>
    <row r="291" spans="4:6">
      <c r="D291" s="706">
        <v>151305004</v>
      </c>
      <c r="E291" s="707" t="s">
        <v>2221</v>
      </c>
      <c r="F291" s="708"/>
    </row>
    <row r="292" spans="4:6">
      <c r="D292" s="706">
        <v>151405004</v>
      </c>
      <c r="E292" s="707" t="s">
        <v>2222</v>
      </c>
      <c r="F292" s="708"/>
    </row>
    <row r="293" spans="4:6">
      <c r="D293" s="706">
        <v>151505004</v>
      </c>
      <c r="E293" s="707" t="s">
        <v>2223</v>
      </c>
      <c r="F293" s="708"/>
    </row>
    <row r="294" spans="4:6">
      <c r="D294" s="706">
        <v>151605004</v>
      </c>
      <c r="E294" s="707" t="s">
        <v>2224</v>
      </c>
      <c r="F294" s="708"/>
    </row>
    <row r="295" spans="4:6">
      <c r="D295" s="706">
        <v>151705004</v>
      </c>
      <c r="E295" s="707" t="s">
        <v>2225</v>
      </c>
      <c r="F295" s="708"/>
    </row>
    <row r="296" spans="4:6">
      <c r="D296" s="706" t="s">
        <v>2226</v>
      </c>
      <c r="E296" s="707" t="s">
        <v>1116</v>
      </c>
      <c r="F296" s="708"/>
    </row>
    <row r="297" spans="4:6">
      <c r="D297" s="706" t="s">
        <v>2228</v>
      </c>
      <c r="E297" s="707" t="s">
        <v>2227</v>
      </c>
      <c r="F297" s="708"/>
    </row>
    <row r="298" spans="4:6">
      <c r="D298" s="706" t="s">
        <v>2230</v>
      </c>
      <c r="E298" s="707" t="s">
        <v>2229</v>
      </c>
      <c r="F298" s="708"/>
    </row>
    <row r="299" spans="4:6">
      <c r="D299" s="706" t="s">
        <v>2232</v>
      </c>
      <c r="E299" s="707" t="s">
        <v>2231</v>
      </c>
      <c r="F299" s="708"/>
    </row>
    <row r="300" spans="4:6">
      <c r="D300" s="706">
        <v>151105005</v>
      </c>
      <c r="E300" s="707" t="s">
        <v>2233</v>
      </c>
      <c r="F300" s="708"/>
    </row>
    <row r="301" spans="4:6">
      <c r="D301" s="706">
        <v>151205005</v>
      </c>
      <c r="E301" s="707" t="s">
        <v>2234</v>
      </c>
      <c r="F301" s="708"/>
    </row>
    <row r="302" spans="4:6">
      <c r="D302" s="706">
        <v>151305005</v>
      </c>
      <c r="E302" s="707" t="s">
        <v>2235</v>
      </c>
      <c r="F302" s="708"/>
    </row>
    <row r="303" spans="4:6">
      <c r="D303" s="706">
        <v>151405005</v>
      </c>
      <c r="E303" s="707" t="s">
        <v>2236</v>
      </c>
      <c r="F303" s="708"/>
    </row>
    <row r="304" spans="4:6">
      <c r="D304" s="706">
        <v>151505005</v>
      </c>
      <c r="E304" s="707" t="s">
        <v>2237</v>
      </c>
      <c r="F304" s="708"/>
    </row>
    <row r="305" spans="4:6">
      <c r="D305" s="706">
        <v>151605005</v>
      </c>
      <c r="E305" s="707" t="s">
        <v>2238</v>
      </c>
      <c r="F305" s="708"/>
    </row>
    <row r="306" spans="4:6">
      <c r="D306" s="706">
        <v>151705005</v>
      </c>
      <c r="E306" s="707" t="s">
        <v>2239</v>
      </c>
      <c r="F306" s="708"/>
    </row>
    <row r="307" spans="4:6">
      <c r="D307" s="706" t="s">
        <v>2240</v>
      </c>
      <c r="E307" s="707" t="s">
        <v>1117</v>
      </c>
      <c r="F307" s="708"/>
    </row>
    <row r="308" spans="4:6">
      <c r="D308" s="706" t="s">
        <v>2242</v>
      </c>
      <c r="E308" s="707" t="s">
        <v>2241</v>
      </c>
      <c r="F308" s="708"/>
    </row>
    <row r="309" spans="4:6">
      <c r="D309" s="706" t="s">
        <v>2244</v>
      </c>
      <c r="E309" s="707" t="s">
        <v>2243</v>
      </c>
      <c r="F309" s="708"/>
    </row>
    <row r="310" spans="4:6">
      <c r="D310" s="706" t="s">
        <v>2246</v>
      </c>
      <c r="E310" s="707" t="s">
        <v>2245</v>
      </c>
      <c r="F310" s="708"/>
    </row>
    <row r="311" spans="4:6">
      <c r="D311" s="706">
        <v>151106001</v>
      </c>
      <c r="E311" s="707" t="s">
        <v>758</v>
      </c>
      <c r="F311" s="708"/>
    </row>
    <row r="312" spans="4:6">
      <c r="D312" s="706">
        <v>151206001</v>
      </c>
      <c r="E312" s="707" t="s">
        <v>774</v>
      </c>
      <c r="F312" s="708"/>
    </row>
    <row r="313" spans="4:6">
      <c r="D313" s="706">
        <v>151306001</v>
      </c>
      <c r="E313" s="707" t="s">
        <v>790</v>
      </c>
      <c r="F313" s="708"/>
    </row>
    <row r="314" spans="4:6">
      <c r="D314" s="706">
        <v>151406001</v>
      </c>
      <c r="E314" s="707" t="s">
        <v>953</v>
      </c>
      <c r="F314" s="708"/>
    </row>
    <row r="315" spans="4:6">
      <c r="D315" s="706">
        <v>151506001</v>
      </c>
      <c r="E315" s="707" t="s">
        <v>1840</v>
      </c>
      <c r="F315" s="708"/>
    </row>
    <row r="316" spans="4:6">
      <c r="D316" s="706">
        <v>151606001</v>
      </c>
      <c r="E316" s="707" t="s">
        <v>1841</v>
      </c>
      <c r="F316" s="708"/>
    </row>
    <row r="317" spans="4:6">
      <c r="D317" s="706">
        <v>151706001</v>
      </c>
      <c r="E317" s="707" t="s">
        <v>1842</v>
      </c>
      <c r="F317" s="708"/>
    </row>
    <row r="318" spans="4:6">
      <c r="D318" s="706" t="s">
        <v>2247</v>
      </c>
      <c r="E318" s="707" t="s">
        <v>1843</v>
      </c>
      <c r="F318" s="708"/>
    </row>
    <row r="319" spans="4:6">
      <c r="D319" s="706" t="s">
        <v>2248</v>
      </c>
      <c r="E319" s="707" t="s">
        <v>1844</v>
      </c>
      <c r="F319" s="708"/>
    </row>
    <row r="320" spans="4:6">
      <c r="D320" s="706" t="s">
        <v>2249</v>
      </c>
      <c r="E320" s="707" t="s">
        <v>1845</v>
      </c>
      <c r="F320" s="708"/>
    </row>
    <row r="321" spans="4:6">
      <c r="D321" s="706" t="s">
        <v>2250</v>
      </c>
      <c r="E321" s="707" t="s">
        <v>1846</v>
      </c>
      <c r="F321" s="708"/>
    </row>
    <row r="322" spans="4:6">
      <c r="D322" s="706">
        <v>151106002</v>
      </c>
      <c r="E322" s="707" t="s">
        <v>759</v>
      </c>
      <c r="F322" s="708"/>
    </row>
    <row r="323" spans="4:6">
      <c r="D323" s="706">
        <v>151206002</v>
      </c>
      <c r="E323" s="707" t="s">
        <v>775</v>
      </c>
      <c r="F323" s="708"/>
    </row>
    <row r="324" spans="4:6">
      <c r="D324" s="706">
        <v>151306002</v>
      </c>
      <c r="E324" s="707" t="s">
        <v>791</v>
      </c>
      <c r="F324" s="708"/>
    </row>
    <row r="325" spans="4:6">
      <c r="D325" s="706">
        <v>151406002</v>
      </c>
      <c r="E325" s="707" t="s">
        <v>954</v>
      </c>
      <c r="F325" s="708"/>
    </row>
    <row r="326" spans="4:6">
      <c r="D326" s="706">
        <v>151506002</v>
      </c>
      <c r="E326" s="707" t="s">
        <v>1847</v>
      </c>
      <c r="F326" s="708"/>
    </row>
    <row r="327" spans="4:6">
      <c r="D327" s="706">
        <v>151606002</v>
      </c>
      <c r="E327" s="707" t="s">
        <v>1848</v>
      </c>
      <c r="F327" s="708"/>
    </row>
    <row r="328" spans="4:6">
      <c r="D328" s="706">
        <v>151706002</v>
      </c>
      <c r="E328" s="707" t="s">
        <v>1849</v>
      </c>
      <c r="F328" s="708"/>
    </row>
    <row r="329" spans="4:6">
      <c r="D329" s="706" t="s">
        <v>2251</v>
      </c>
      <c r="E329" s="707" t="s">
        <v>1850</v>
      </c>
      <c r="F329" s="708"/>
    </row>
    <row r="330" spans="4:6">
      <c r="D330" s="706" t="s">
        <v>2252</v>
      </c>
      <c r="E330" s="707" t="s">
        <v>1851</v>
      </c>
      <c r="F330" s="708"/>
    </row>
    <row r="331" spans="4:6">
      <c r="D331" s="706" t="s">
        <v>2253</v>
      </c>
      <c r="E331" s="707" t="s">
        <v>1852</v>
      </c>
      <c r="F331" s="708"/>
    </row>
    <row r="332" spans="4:6">
      <c r="D332" s="706" t="s">
        <v>2254</v>
      </c>
      <c r="E332" s="707" t="s">
        <v>1853</v>
      </c>
      <c r="F332" s="708"/>
    </row>
    <row r="333" spans="4:6">
      <c r="D333" s="706">
        <v>151106003</v>
      </c>
      <c r="E333" s="707" t="s">
        <v>760</v>
      </c>
      <c r="F333" s="708"/>
    </row>
    <row r="334" spans="4:6">
      <c r="D334" s="706">
        <v>151206003</v>
      </c>
      <c r="E334" s="707" t="s">
        <v>776</v>
      </c>
      <c r="F334" s="708"/>
    </row>
    <row r="335" spans="4:6">
      <c r="D335" s="706">
        <v>151306003</v>
      </c>
      <c r="E335" s="707" t="s">
        <v>792</v>
      </c>
      <c r="F335" s="708"/>
    </row>
    <row r="336" spans="4:6">
      <c r="D336" s="706">
        <v>151406003</v>
      </c>
      <c r="E336" s="707" t="s">
        <v>955</v>
      </c>
      <c r="F336" s="708"/>
    </row>
    <row r="337" spans="4:6">
      <c r="D337" s="706">
        <v>151506003</v>
      </c>
      <c r="E337" s="707" t="s">
        <v>1854</v>
      </c>
      <c r="F337" s="708"/>
    </row>
    <row r="338" spans="4:6">
      <c r="D338" s="706">
        <v>151606003</v>
      </c>
      <c r="E338" s="707" t="s">
        <v>1855</v>
      </c>
      <c r="F338" s="708"/>
    </row>
    <row r="339" spans="4:6">
      <c r="D339" s="706">
        <v>151706003</v>
      </c>
      <c r="E339" s="707" t="s">
        <v>1856</v>
      </c>
      <c r="F339" s="708"/>
    </row>
    <row r="340" spans="4:6">
      <c r="D340" s="706" t="s">
        <v>2255</v>
      </c>
      <c r="E340" s="707" t="s">
        <v>1857</v>
      </c>
      <c r="F340" s="708"/>
    </row>
    <row r="341" spans="4:6">
      <c r="D341" s="706" t="s">
        <v>2256</v>
      </c>
      <c r="E341" s="707" t="s">
        <v>1858</v>
      </c>
      <c r="F341" s="708"/>
    </row>
    <row r="342" spans="4:6">
      <c r="D342" s="706" t="s">
        <v>2257</v>
      </c>
      <c r="E342" s="707" t="s">
        <v>1859</v>
      </c>
      <c r="F342" s="708"/>
    </row>
    <row r="343" spans="4:6">
      <c r="D343" s="706" t="s">
        <v>2258</v>
      </c>
      <c r="E343" s="707" t="s">
        <v>1860</v>
      </c>
      <c r="F343" s="708"/>
    </row>
    <row r="344" spans="4:6">
      <c r="D344" s="706">
        <v>151106004</v>
      </c>
      <c r="E344" s="707" t="s">
        <v>761</v>
      </c>
      <c r="F344" s="708"/>
    </row>
    <row r="345" spans="4:6">
      <c r="D345" s="706">
        <v>151206004</v>
      </c>
      <c r="E345" s="707" t="s">
        <v>777</v>
      </c>
      <c r="F345" s="708"/>
    </row>
    <row r="346" spans="4:6">
      <c r="D346" s="706">
        <v>151306004</v>
      </c>
      <c r="E346" s="707" t="s">
        <v>793</v>
      </c>
      <c r="F346" s="708"/>
    </row>
    <row r="347" spans="4:6">
      <c r="D347" s="706">
        <v>151406004</v>
      </c>
      <c r="E347" s="707" t="s">
        <v>956</v>
      </c>
      <c r="F347" s="708"/>
    </row>
    <row r="348" spans="4:6">
      <c r="D348" s="706">
        <v>151506004</v>
      </c>
      <c r="E348" s="707" t="s">
        <v>1861</v>
      </c>
      <c r="F348" s="708"/>
    </row>
    <row r="349" spans="4:6">
      <c r="D349" s="706">
        <v>151606004</v>
      </c>
      <c r="E349" s="707" t="s">
        <v>1862</v>
      </c>
      <c r="F349" s="708"/>
    </row>
    <row r="350" spans="4:6">
      <c r="D350" s="706">
        <v>151706004</v>
      </c>
      <c r="E350" s="707" t="s">
        <v>1863</v>
      </c>
      <c r="F350" s="708"/>
    </row>
    <row r="351" spans="4:6">
      <c r="D351" s="706" t="s">
        <v>2259</v>
      </c>
      <c r="E351" s="707" t="s">
        <v>1864</v>
      </c>
      <c r="F351" s="708"/>
    </row>
    <row r="352" spans="4:6">
      <c r="D352" s="706" t="s">
        <v>2260</v>
      </c>
      <c r="E352" s="707" t="s">
        <v>1865</v>
      </c>
      <c r="F352" s="708"/>
    </row>
    <row r="353" spans="4:6">
      <c r="D353" s="706" t="s">
        <v>2261</v>
      </c>
      <c r="E353" s="707" t="s">
        <v>1866</v>
      </c>
      <c r="F353" s="708"/>
    </row>
    <row r="354" spans="4:6">
      <c r="D354" s="706" t="s">
        <v>2262</v>
      </c>
      <c r="E354" s="707" t="s">
        <v>1867</v>
      </c>
      <c r="F354" s="708"/>
    </row>
    <row r="355" spans="4:6">
      <c r="D355" s="706">
        <v>151106005</v>
      </c>
      <c r="E355" s="707" t="s">
        <v>762</v>
      </c>
      <c r="F355" s="708"/>
    </row>
    <row r="356" spans="4:6">
      <c r="D356" s="706">
        <v>151206005</v>
      </c>
      <c r="E356" s="707" t="s">
        <v>778</v>
      </c>
      <c r="F356" s="708"/>
    </row>
    <row r="357" spans="4:6">
      <c r="D357" s="706">
        <v>151306005</v>
      </c>
      <c r="E357" s="707" t="s">
        <v>794</v>
      </c>
      <c r="F357" s="708"/>
    </row>
    <row r="358" spans="4:6">
      <c r="D358" s="706">
        <v>151406005</v>
      </c>
      <c r="E358" s="707" t="s">
        <v>957</v>
      </c>
      <c r="F358" s="708"/>
    </row>
    <row r="359" spans="4:6">
      <c r="D359" s="706">
        <v>151506005</v>
      </c>
      <c r="E359" s="707" t="s">
        <v>1868</v>
      </c>
      <c r="F359" s="708"/>
    </row>
    <row r="360" spans="4:6">
      <c r="D360" s="706">
        <v>151606005</v>
      </c>
      <c r="E360" s="707" t="s">
        <v>1869</v>
      </c>
      <c r="F360" s="708"/>
    </row>
    <row r="361" spans="4:6">
      <c r="D361" s="706">
        <v>151706005</v>
      </c>
      <c r="E361" s="707" t="s">
        <v>1870</v>
      </c>
      <c r="F361" s="708"/>
    </row>
    <row r="362" spans="4:6">
      <c r="D362" s="706" t="s">
        <v>2263</v>
      </c>
      <c r="E362" s="707" t="s">
        <v>1871</v>
      </c>
      <c r="F362" s="708"/>
    </row>
    <row r="363" spans="4:6">
      <c r="D363" s="706" t="s">
        <v>2264</v>
      </c>
      <c r="E363" s="707" t="s">
        <v>1872</v>
      </c>
      <c r="F363" s="708"/>
    </row>
    <row r="364" spans="4:6">
      <c r="D364" s="706" t="s">
        <v>2265</v>
      </c>
      <c r="E364" s="707" t="s">
        <v>1873</v>
      </c>
      <c r="F364" s="708"/>
    </row>
    <row r="365" spans="4:6">
      <c r="D365" s="706" t="s">
        <v>2266</v>
      </c>
      <c r="E365" s="707" t="s">
        <v>1874</v>
      </c>
      <c r="F365" s="708"/>
    </row>
    <row r="366" spans="4:6">
      <c r="D366" s="706">
        <v>151107001</v>
      </c>
      <c r="E366" s="707" t="s">
        <v>2267</v>
      </c>
      <c r="F366" s="708"/>
    </row>
    <row r="367" spans="4:6">
      <c r="D367" s="706">
        <v>151207001</v>
      </c>
      <c r="E367" s="707" t="s">
        <v>2268</v>
      </c>
      <c r="F367" s="708"/>
    </row>
    <row r="368" spans="4:6">
      <c r="D368" s="706">
        <v>151307001</v>
      </c>
      <c r="E368" s="707" t="s">
        <v>2269</v>
      </c>
      <c r="F368" s="708"/>
    </row>
    <row r="369" spans="4:6">
      <c r="D369" s="706">
        <v>151407001</v>
      </c>
      <c r="E369" s="707" t="s">
        <v>2270</v>
      </c>
      <c r="F369" s="708"/>
    </row>
    <row r="370" spans="4:6">
      <c r="D370" s="706">
        <v>151507001</v>
      </c>
      <c r="E370" s="707" t="s">
        <v>2271</v>
      </c>
      <c r="F370" s="708"/>
    </row>
    <row r="371" spans="4:6">
      <c r="D371" s="706">
        <v>151607001</v>
      </c>
      <c r="E371" s="707" t="s">
        <v>2272</v>
      </c>
      <c r="F371" s="708"/>
    </row>
    <row r="372" spans="4:6">
      <c r="D372" s="706">
        <v>151707001</v>
      </c>
      <c r="E372" s="707" t="s">
        <v>2273</v>
      </c>
      <c r="F372" s="708"/>
    </row>
    <row r="373" spans="4:6">
      <c r="D373" s="706" t="s">
        <v>2274</v>
      </c>
      <c r="E373" s="707" t="s">
        <v>1118</v>
      </c>
      <c r="F373" s="708"/>
    </row>
    <row r="374" spans="4:6">
      <c r="D374" s="706" t="s">
        <v>2276</v>
      </c>
      <c r="E374" s="707" t="s">
        <v>2275</v>
      </c>
      <c r="F374" s="708"/>
    </row>
    <row r="375" spans="4:6">
      <c r="D375" s="706" t="s">
        <v>2278</v>
      </c>
      <c r="E375" s="707" t="s">
        <v>2277</v>
      </c>
      <c r="F375" s="708"/>
    </row>
    <row r="376" spans="4:6">
      <c r="D376" s="706" t="s">
        <v>2280</v>
      </c>
      <c r="E376" s="707" t="s">
        <v>2279</v>
      </c>
      <c r="F376" s="708"/>
    </row>
    <row r="377" spans="4:6">
      <c r="D377" s="706">
        <v>151107002</v>
      </c>
      <c r="E377" s="707" t="s">
        <v>2281</v>
      </c>
      <c r="F377" s="708"/>
    </row>
    <row r="378" spans="4:6">
      <c r="D378" s="706">
        <v>151207002</v>
      </c>
      <c r="E378" s="707" t="s">
        <v>2282</v>
      </c>
      <c r="F378" s="708"/>
    </row>
    <row r="379" spans="4:6">
      <c r="D379" s="706">
        <v>151307002</v>
      </c>
      <c r="E379" s="707" t="s">
        <v>2283</v>
      </c>
      <c r="F379" s="708"/>
    </row>
    <row r="380" spans="4:6">
      <c r="D380" s="706">
        <v>151407002</v>
      </c>
      <c r="E380" s="707" t="s">
        <v>2284</v>
      </c>
      <c r="F380" s="708"/>
    </row>
    <row r="381" spans="4:6">
      <c r="D381" s="706">
        <v>151507002</v>
      </c>
      <c r="E381" s="707" t="s">
        <v>2285</v>
      </c>
      <c r="F381" s="708"/>
    </row>
    <row r="382" spans="4:6">
      <c r="D382" s="706">
        <v>151607002</v>
      </c>
      <c r="E382" s="707" t="s">
        <v>2286</v>
      </c>
      <c r="F382" s="708"/>
    </row>
    <row r="383" spans="4:6">
      <c r="D383" s="706">
        <v>151707002</v>
      </c>
      <c r="E383" s="707" t="s">
        <v>2287</v>
      </c>
      <c r="F383" s="708"/>
    </row>
    <row r="384" spans="4:6">
      <c r="D384" s="706" t="s">
        <v>2288</v>
      </c>
      <c r="E384" s="707" t="s">
        <v>1119</v>
      </c>
      <c r="F384" s="708"/>
    </row>
    <row r="385" spans="4:6">
      <c r="D385" s="706" t="s">
        <v>2290</v>
      </c>
      <c r="E385" s="707" t="s">
        <v>2289</v>
      </c>
      <c r="F385" s="708"/>
    </row>
    <row r="386" spans="4:6">
      <c r="D386" s="706" t="s">
        <v>2292</v>
      </c>
      <c r="E386" s="707" t="s">
        <v>2291</v>
      </c>
      <c r="F386" s="708"/>
    </row>
    <row r="387" spans="4:6">
      <c r="D387" s="706" t="s">
        <v>2294</v>
      </c>
      <c r="E387" s="707" t="s">
        <v>2293</v>
      </c>
      <c r="F387" s="708"/>
    </row>
    <row r="388" spans="4:6">
      <c r="D388" s="706">
        <v>151107003</v>
      </c>
      <c r="E388" s="707" t="s">
        <v>2295</v>
      </c>
      <c r="F388" s="708"/>
    </row>
    <row r="389" spans="4:6">
      <c r="D389" s="706">
        <v>151207003</v>
      </c>
      <c r="E389" s="707" t="s">
        <v>2296</v>
      </c>
      <c r="F389" s="708"/>
    </row>
    <row r="390" spans="4:6">
      <c r="D390" s="706">
        <v>151307003</v>
      </c>
      <c r="E390" s="707" t="s">
        <v>2297</v>
      </c>
      <c r="F390" s="708"/>
    </row>
    <row r="391" spans="4:6">
      <c r="D391" s="706">
        <v>151407003</v>
      </c>
      <c r="E391" s="707" t="s">
        <v>2298</v>
      </c>
      <c r="F391" s="708"/>
    </row>
    <row r="392" spans="4:6">
      <c r="D392" s="706">
        <v>151507003</v>
      </c>
      <c r="E392" s="707" t="s">
        <v>2299</v>
      </c>
      <c r="F392" s="708"/>
    </row>
    <row r="393" spans="4:6">
      <c r="D393" s="706">
        <v>151607003</v>
      </c>
      <c r="E393" s="707" t="s">
        <v>2300</v>
      </c>
      <c r="F393" s="708"/>
    </row>
    <row r="394" spans="4:6">
      <c r="D394" s="706">
        <v>151707003</v>
      </c>
      <c r="E394" s="707" t="s">
        <v>2301</v>
      </c>
      <c r="F394" s="708"/>
    </row>
    <row r="395" spans="4:6">
      <c r="D395" s="706" t="s">
        <v>2302</v>
      </c>
      <c r="E395" s="707" t="s">
        <v>1120</v>
      </c>
      <c r="F395" s="708"/>
    </row>
    <row r="396" spans="4:6">
      <c r="D396" s="706" t="s">
        <v>2304</v>
      </c>
      <c r="E396" s="707" t="s">
        <v>2303</v>
      </c>
      <c r="F396" s="708"/>
    </row>
    <row r="397" spans="4:6">
      <c r="D397" s="706" t="s">
        <v>2306</v>
      </c>
      <c r="E397" s="707" t="s">
        <v>2305</v>
      </c>
      <c r="F397" s="708"/>
    </row>
    <row r="398" spans="4:6">
      <c r="D398" s="706" t="s">
        <v>2308</v>
      </c>
      <c r="E398" s="707" t="s">
        <v>2307</v>
      </c>
      <c r="F398" s="708"/>
    </row>
    <row r="399" spans="4:6">
      <c r="D399" s="706">
        <v>151107004</v>
      </c>
      <c r="E399" s="707" t="s">
        <v>2309</v>
      </c>
      <c r="F399" s="708"/>
    </row>
    <row r="400" spans="4:6">
      <c r="D400" s="706">
        <v>151207004</v>
      </c>
      <c r="E400" s="707" t="s">
        <v>2310</v>
      </c>
      <c r="F400" s="708"/>
    </row>
    <row r="401" spans="4:6">
      <c r="D401" s="706">
        <v>151307004</v>
      </c>
      <c r="E401" s="707" t="s">
        <v>2311</v>
      </c>
      <c r="F401" s="708"/>
    </row>
    <row r="402" spans="4:6">
      <c r="D402" s="706">
        <v>151407004</v>
      </c>
      <c r="E402" s="707" t="s">
        <v>2312</v>
      </c>
      <c r="F402" s="708"/>
    </row>
    <row r="403" spans="4:6">
      <c r="D403" s="706">
        <v>151507004</v>
      </c>
      <c r="E403" s="707" t="s">
        <v>2313</v>
      </c>
      <c r="F403" s="708"/>
    </row>
    <row r="404" spans="4:6">
      <c r="D404" s="706">
        <v>151607004</v>
      </c>
      <c r="E404" s="707" t="s">
        <v>2314</v>
      </c>
      <c r="F404" s="708"/>
    </row>
    <row r="405" spans="4:6">
      <c r="D405" s="706">
        <v>151707004</v>
      </c>
      <c r="E405" s="707" t="s">
        <v>2315</v>
      </c>
      <c r="F405" s="708"/>
    </row>
    <row r="406" spans="4:6">
      <c r="D406" s="706" t="s">
        <v>2316</v>
      </c>
      <c r="E406" s="707" t="s">
        <v>1121</v>
      </c>
      <c r="F406" s="708"/>
    </row>
    <row r="407" spans="4:6">
      <c r="D407" s="706" t="s">
        <v>2318</v>
      </c>
      <c r="E407" s="707" t="s">
        <v>2317</v>
      </c>
      <c r="F407" s="708"/>
    </row>
    <row r="408" spans="4:6">
      <c r="D408" s="706" t="s">
        <v>2320</v>
      </c>
      <c r="E408" s="707" t="s">
        <v>2319</v>
      </c>
      <c r="F408" s="708"/>
    </row>
    <row r="409" spans="4:6">
      <c r="D409" s="706" t="s">
        <v>2322</v>
      </c>
      <c r="E409" s="707" t="s">
        <v>2321</v>
      </c>
      <c r="F409" s="708"/>
    </row>
    <row r="410" spans="4:6">
      <c r="D410" s="706">
        <v>151107005</v>
      </c>
      <c r="E410" s="707" t="s">
        <v>2323</v>
      </c>
      <c r="F410" s="708"/>
    </row>
    <row r="411" spans="4:6">
      <c r="D411" s="706">
        <v>151207005</v>
      </c>
      <c r="E411" s="707" t="s">
        <v>2324</v>
      </c>
      <c r="F411" s="708"/>
    </row>
    <row r="412" spans="4:6">
      <c r="D412" s="706">
        <v>151307005</v>
      </c>
      <c r="E412" s="707" t="s">
        <v>2325</v>
      </c>
      <c r="F412" s="708"/>
    </row>
    <row r="413" spans="4:6">
      <c r="D413" s="706">
        <v>151407005</v>
      </c>
      <c r="E413" s="707" t="s">
        <v>2326</v>
      </c>
      <c r="F413" s="708"/>
    </row>
    <row r="414" spans="4:6">
      <c r="D414" s="706">
        <v>151507005</v>
      </c>
      <c r="E414" s="707" t="s">
        <v>2327</v>
      </c>
      <c r="F414" s="708"/>
    </row>
    <row r="415" spans="4:6">
      <c r="D415" s="706">
        <v>151607005</v>
      </c>
      <c r="E415" s="707" t="s">
        <v>2328</v>
      </c>
      <c r="F415" s="708"/>
    </row>
    <row r="416" spans="4:6">
      <c r="D416" s="706">
        <v>151707005</v>
      </c>
      <c r="E416" s="707" t="s">
        <v>2329</v>
      </c>
      <c r="F416" s="708"/>
    </row>
    <row r="417" spans="4:6">
      <c r="D417" s="706" t="s">
        <v>2330</v>
      </c>
      <c r="E417" s="707" t="s">
        <v>1122</v>
      </c>
      <c r="F417" s="708"/>
    </row>
    <row r="418" spans="4:6">
      <c r="D418" s="706" t="s">
        <v>2332</v>
      </c>
      <c r="E418" s="707" t="s">
        <v>2331</v>
      </c>
      <c r="F418" s="708"/>
    </row>
    <row r="419" spans="4:6">
      <c r="D419" s="706" t="s">
        <v>2334</v>
      </c>
      <c r="E419" s="707" t="s">
        <v>2333</v>
      </c>
      <c r="F419" s="708"/>
    </row>
    <row r="420" spans="4:6">
      <c r="D420" s="706" t="s">
        <v>2336</v>
      </c>
      <c r="E420" s="707" t="s">
        <v>2335</v>
      </c>
      <c r="F420" s="708"/>
    </row>
    <row r="421" spans="4:6">
      <c r="D421" s="706">
        <v>152101001</v>
      </c>
      <c r="E421" s="707" t="s">
        <v>795</v>
      </c>
      <c r="F421" s="708"/>
    </row>
    <row r="422" spans="4:6">
      <c r="D422" s="706">
        <v>152201001</v>
      </c>
      <c r="E422" s="707" t="s">
        <v>812</v>
      </c>
      <c r="F422" s="708"/>
    </row>
    <row r="423" spans="4:6">
      <c r="D423" s="706">
        <v>152301001</v>
      </c>
      <c r="E423" s="707" t="s">
        <v>828</v>
      </c>
      <c r="F423" s="708"/>
    </row>
    <row r="424" spans="4:6">
      <c r="D424" s="706">
        <v>152401001</v>
      </c>
      <c r="E424" s="707" t="s">
        <v>958</v>
      </c>
      <c r="F424" s="708"/>
    </row>
    <row r="425" spans="4:6">
      <c r="D425" s="706">
        <v>152501001</v>
      </c>
      <c r="E425" s="707" t="s">
        <v>2337</v>
      </c>
      <c r="F425" s="708"/>
    </row>
    <row r="426" spans="4:6">
      <c r="D426" s="706">
        <v>152601001</v>
      </c>
      <c r="E426" s="707" t="s">
        <v>2338</v>
      </c>
      <c r="F426" s="708"/>
    </row>
    <row r="427" spans="4:6">
      <c r="D427" s="706">
        <v>152701001</v>
      </c>
      <c r="E427" s="707" t="s">
        <v>2339</v>
      </c>
      <c r="F427" s="708"/>
    </row>
    <row r="428" spans="4:6">
      <c r="D428" s="706">
        <f t="shared" ref="D428:D431" si="12">D424+10</f>
        <v>152401011</v>
      </c>
      <c r="E428" s="707" t="s">
        <v>2340</v>
      </c>
      <c r="F428" s="708"/>
    </row>
    <row r="429" spans="4:6">
      <c r="D429" s="706">
        <f t="shared" si="12"/>
        <v>152501011</v>
      </c>
      <c r="E429" s="707" t="s">
        <v>2341</v>
      </c>
      <c r="F429" s="708"/>
    </row>
    <row r="430" spans="4:6">
      <c r="D430" s="706">
        <f t="shared" si="12"/>
        <v>152601011</v>
      </c>
      <c r="E430" s="707" t="s">
        <v>2342</v>
      </c>
      <c r="F430" s="708"/>
    </row>
    <row r="431" spans="4:6">
      <c r="D431" s="706">
        <f t="shared" si="12"/>
        <v>152701011</v>
      </c>
      <c r="E431" s="707" t="s">
        <v>2343</v>
      </c>
      <c r="F431" s="708"/>
    </row>
    <row r="432" spans="4:6">
      <c r="D432" s="706">
        <v>152101002</v>
      </c>
      <c r="E432" s="707" t="s">
        <v>797</v>
      </c>
      <c r="F432" s="708"/>
    </row>
    <row r="433" spans="4:6">
      <c r="D433" s="706">
        <v>152201002</v>
      </c>
      <c r="E433" s="707" t="s">
        <v>813</v>
      </c>
      <c r="F433" s="708"/>
    </row>
    <row r="434" spans="4:6">
      <c r="D434" s="706">
        <v>152301002</v>
      </c>
      <c r="E434" s="707" t="s">
        <v>829</v>
      </c>
      <c r="F434" s="708"/>
    </row>
    <row r="435" spans="4:6">
      <c r="D435" s="706">
        <v>152401002</v>
      </c>
      <c r="E435" s="707" t="s">
        <v>959</v>
      </c>
      <c r="F435" s="708"/>
    </row>
    <row r="436" spans="4:6">
      <c r="D436" s="706">
        <v>152501002</v>
      </c>
      <c r="E436" s="707" t="s">
        <v>2344</v>
      </c>
      <c r="F436" s="708"/>
    </row>
    <row r="437" spans="4:6">
      <c r="D437" s="706">
        <v>152601002</v>
      </c>
      <c r="E437" s="707" t="s">
        <v>2345</v>
      </c>
      <c r="F437" s="708"/>
    </row>
    <row r="438" spans="4:6">
      <c r="D438" s="706">
        <v>152701002</v>
      </c>
      <c r="E438" s="707" t="s">
        <v>2346</v>
      </c>
      <c r="F438" s="708"/>
    </row>
    <row r="439" spans="4:6">
      <c r="D439" s="706">
        <f t="shared" ref="D439:D442" si="13">D435+10</f>
        <v>152401012</v>
      </c>
      <c r="E439" s="707" t="s">
        <v>2347</v>
      </c>
      <c r="F439" s="708"/>
    </row>
    <row r="440" spans="4:6">
      <c r="D440" s="709">
        <f t="shared" si="13"/>
        <v>152501012</v>
      </c>
      <c r="E440" s="707" t="s">
        <v>2348</v>
      </c>
      <c r="F440" s="708"/>
    </row>
    <row r="441" spans="4:6">
      <c r="D441" s="709">
        <f t="shared" si="13"/>
        <v>152601012</v>
      </c>
      <c r="E441" s="707" t="s">
        <v>2349</v>
      </c>
      <c r="F441" s="708"/>
    </row>
    <row r="442" spans="4:6">
      <c r="D442" s="709">
        <f t="shared" si="13"/>
        <v>152701012</v>
      </c>
      <c r="E442" s="707" t="s">
        <v>2350</v>
      </c>
      <c r="F442" s="708"/>
    </row>
    <row r="443" spans="4:6">
      <c r="D443" s="706">
        <v>152101003</v>
      </c>
      <c r="E443" s="707" t="s">
        <v>798</v>
      </c>
      <c r="F443" s="708"/>
    </row>
    <row r="444" spans="4:6">
      <c r="D444" s="706">
        <v>152201003</v>
      </c>
      <c r="E444" s="707" t="s">
        <v>814</v>
      </c>
      <c r="F444" s="708"/>
    </row>
    <row r="445" spans="4:6">
      <c r="D445" s="706">
        <v>152301003</v>
      </c>
      <c r="E445" s="707" t="s">
        <v>830</v>
      </c>
      <c r="F445" s="708"/>
    </row>
    <row r="446" spans="4:6">
      <c r="D446" s="706">
        <v>152401003</v>
      </c>
      <c r="E446" s="707" t="s">
        <v>960</v>
      </c>
      <c r="F446" s="708"/>
    </row>
    <row r="447" spans="4:6">
      <c r="D447" s="706">
        <v>152501003</v>
      </c>
      <c r="E447" s="707" t="s">
        <v>2351</v>
      </c>
      <c r="F447" s="708"/>
    </row>
    <row r="448" spans="4:6">
      <c r="D448" s="706">
        <v>152601003</v>
      </c>
      <c r="E448" s="707" t="s">
        <v>2352</v>
      </c>
      <c r="F448" s="708"/>
    </row>
    <row r="449" spans="4:6">
      <c r="D449" s="706">
        <v>152701003</v>
      </c>
      <c r="E449" s="707" t="s">
        <v>2353</v>
      </c>
      <c r="F449" s="708"/>
    </row>
    <row r="450" spans="4:6">
      <c r="D450" s="706">
        <f t="shared" ref="D450:D453" si="14">D446+10</f>
        <v>152401013</v>
      </c>
      <c r="E450" s="707" t="s">
        <v>2354</v>
      </c>
      <c r="F450" s="708"/>
    </row>
    <row r="451" spans="4:6">
      <c r="D451" s="706">
        <f t="shared" si="14"/>
        <v>152501013</v>
      </c>
      <c r="E451" s="707" t="s">
        <v>2355</v>
      </c>
      <c r="F451" s="708"/>
    </row>
    <row r="452" spans="4:6">
      <c r="D452" s="706">
        <f t="shared" si="14"/>
        <v>152601013</v>
      </c>
      <c r="E452" s="707" t="s">
        <v>2356</v>
      </c>
      <c r="F452" s="708"/>
    </row>
    <row r="453" spans="4:6">
      <c r="D453" s="706">
        <f t="shared" si="14"/>
        <v>152701013</v>
      </c>
      <c r="E453" s="707" t="s">
        <v>2357</v>
      </c>
      <c r="F453" s="708"/>
    </row>
    <row r="454" spans="4:6">
      <c r="D454" s="706">
        <v>152101004</v>
      </c>
      <c r="E454" s="707" t="s">
        <v>799</v>
      </c>
      <c r="F454" s="708"/>
    </row>
    <row r="455" spans="4:6">
      <c r="D455" s="706">
        <v>152201004</v>
      </c>
      <c r="E455" s="707" t="s">
        <v>815</v>
      </c>
      <c r="F455" s="708"/>
    </row>
    <row r="456" spans="4:6">
      <c r="D456" s="706">
        <v>152301004</v>
      </c>
      <c r="E456" s="707" t="s">
        <v>831</v>
      </c>
      <c r="F456" s="708"/>
    </row>
    <row r="457" spans="4:6">
      <c r="D457" s="706">
        <v>152401004</v>
      </c>
      <c r="E457" s="707" t="s">
        <v>961</v>
      </c>
      <c r="F457" s="708"/>
    </row>
    <row r="458" spans="4:6">
      <c r="D458" s="706">
        <v>152501004</v>
      </c>
      <c r="E458" s="707" t="s">
        <v>2358</v>
      </c>
      <c r="F458" s="708"/>
    </row>
    <row r="459" spans="4:6">
      <c r="D459" s="706">
        <v>152601004</v>
      </c>
      <c r="E459" s="707" t="s">
        <v>2359</v>
      </c>
      <c r="F459" s="708"/>
    </row>
    <row r="460" spans="4:6">
      <c r="D460" s="706">
        <v>152701004</v>
      </c>
      <c r="E460" s="707" t="s">
        <v>2360</v>
      </c>
      <c r="F460" s="708"/>
    </row>
    <row r="461" spans="4:6">
      <c r="D461" s="706">
        <f t="shared" ref="D461:D464" si="15">D457+10</f>
        <v>152401014</v>
      </c>
      <c r="E461" s="707" t="s">
        <v>2361</v>
      </c>
      <c r="F461" s="708"/>
    </row>
    <row r="462" spans="4:6">
      <c r="D462" s="709">
        <f t="shared" si="15"/>
        <v>152501014</v>
      </c>
      <c r="E462" s="707" t="s">
        <v>2362</v>
      </c>
      <c r="F462" s="708"/>
    </row>
    <row r="463" spans="4:6">
      <c r="D463" s="709">
        <f t="shared" si="15"/>
        <v>152601014</v>
      </c>
      <c r="E463" s="707" t="s">
        <v>2363</v>
      </c>
      <c r="F463" s="708"/>
    </row>
    <row r="464" spans="4:6">
      <c r="D464" s="709">
        <f t="shared" si="15"/>
        <v>152701014</v>
      </c>
      <c r="E464" s="707" t="s">
        <v>2364</v>
      </c>
      <c r="F464" s="708"/>
    </row>
    <row r="465" spans="4:6">
      <c r="D465" s="706">
        <v>152101005</v>
      </c>
      <c r="E465" s="707" t="s">
        <v>800</v>
      </c>
      <c r="F465" s="708"/>
    </row>
    <row r="466" spans="4:6">
      <c r="D466" s="706">
        <v>152201005</v>
      </c>
      <c r="E466" s="707" t="s">
        <v>816</v>
      </c>
      <c r="F466" s="708"/>
    </row>
    <row r="467" spans="4:6">
      <c r="D467" s="706">
        <v>152301005</v>
      </c>
      <c r="E467" s="707" t="s">
        <v>832</v>
      </c>
      <c r="F467" s="708"/>
    </row>
    <row r="468" spans="4:6">
      <c r="D468" s="706">
        <v>152401005</v>
      </c>
      <c r="E468" s="707" t="s">
        <v>962</v>
      </c>
      <c r="F468" s="708"/>
    </row>
    <row r="469" spans="4:6">
      <c r="D469" s="706">
        <v>152501005</v>
      </c>
      <c r="E469" s="707" t="s">
        <v>2365</v>
      </c>
      <c r="F469" s="708"/>
    </row>
    <row r="470" spans="4:6">
      <c r="D470" s="706">
        <v>152601005</v>
      </c>
      <c r="E470" s="707" t="s">
        <v>2366</v>
      </c>
      <c r="F470" s="708"/>
    </row>
    <row r="471" spans="4:6">
      <c r="D471" s="706">
        <v>152701005</v>
      </c>
      <c r="E471" s="707" t="s">
        <v>2367</v>
      </c>
      <c r="F471" s="708"/>
    </row>
    <row r="472" spans="4:6">
      <c r="D472" s="706">
        <f t="shared" ref="D472:D475" si="16">D468+10</f>
        <v>152401015</v>
      </c>
      <c r="E472" s="707" t="s">
        <v>2368</v>
      </c>
      <c r="F472" s="708"/>
    </row>
    <row r="473" spans="4:6">
      <c r="D473" s="706">
        <f t="shared" si="16"/>
        <v>152501015</v>
      </c>
      <c r="E473" s="707" t="s">
        <v>2369</v>
      </c>
      <c r="F473" s="708"/>
    </row>
    <row r="474" spans="4:6">
      <c r="D474" s="706">
        <f t="shared" si="16"/>
        <v>152601015</v>
      </c>
      <c r="E474" s="707" t="s">
        <v>2370</v>
      </c>
      <c r="F474" s="708"/>
    </row>
    <row r="475" spans="4:6">
      <c r="D475" s="706">
        <f t="shared" si="16"/>
        <v>152701015</v>
      </c>
      <c r="E475" s="707" t="s">
        <v>2371</v>
      </c>
      <c r="F475" s="708"/>
    </row>
    <row r="476" spans="4:6">
      <c r="D476" s="706">
        <v>152101006</v>
      </c>
      <c r="E476" s="707" t="s">
        <v>801</v>
      </c>
      <c r="F476" s="708"/>
    </row>
    <row r="477" spans="4:6">
      <c r="D477" s="706">
        <v>152201006</v>
      </c>
      <c r="E477" s="707" t="s">
        <v>817</v>
      </c>
      <c r="F477" s="708"/>
    </row>
    <row r="478" spans="4:6">
      <c r="D478" s="706">
        <v>152301006</v>
      </c>
      <c r="E478" s="707" t="s">
        <v>833</v>
      </c>
      <c r="F478" s="708"/>
    </row>
    <row r="479" spans="4:6">
      <c r="D479" s="706">
        <v>152401006</v>
      </c>
      <c r="E479" s="707" t="s">
        <v>963</v>
      </c>
      <c r="F479" s="708"/>
    </row>
    <row r="480" spans="4:6">
      <c r="D480" s="706">
        <v>152501006</v>
      </c>
      <c r="E480" s="707" t="s">
        <v>2372</v>
      </c>
      <c r="F480" s="708"/>
    </row>
    <row r="481" spans="4:6">
      <c r="D481" s="706">
        <v>152601006</v>
      </c>
      <c r="E481" s="707" t="s">
        <v>2373</v>
      </c>
      <c r="F481" s="708"/>
    </row>
    <row r="482" spans="4:6">
      <c r="D482" s="706">
        <v>152701006</v>
      </c>
      <c r="E482" s="707" t="s">
        <v>2374</v>
      </c>
      <c r="F482" s="708"/>
    </row>
    <row r="483" spans="4:6">
      <c r="D483" s="706">
        <f t="shared" ref="D483:D486" si="17">D479+10</f>
        <v>152401016</v>
      </c>
      <c r="E483" s="707" t="s">
        <v>2375</v>
      </c>
      <c r="F483" s="708"/>
    </row>
    <row r="484" spans="4:6">
      <c r="D484" s="709">
        <f t="shared" si="17"/>
        <v>152501016</v>
      </c>
      <c r="E484" s="707" t="s">
        <v>2376</v>
      </c>
      <c r="F484" s="708"/>
    </row>
    <row r="485" spans="4:6">
      <c r="D485" s="709">
        <f t="shared" si="17"/>
        <v>152601016</v>
      </c>
      <c r="E485" s="707" t="s">
        <v>2377</v>
      </c>
      <c r="F485" s="708"/>
    </row>
    <row r="486" spans="4:6">
      <c r="D486" s="709">
        <f t="shared" si="17"/>
        <v>152701016</v>
      </c>
      <c r="E486" s="707" t="s">
        <v>2378</v>
      </c>
      <c r="F486" s="708"/>
    </row>
    <row r="487" spans="4:6">
      <c r="D487" s="706">
        <v>152102001</v>
      </c>
      <c r="E487" s="707" t="s">
        <v>802</v>
      </c>
      <c r="F487" s="708"/>
    </row>
    <row r="488" spans="4:6">
      <c r="D488" s="706">
        <v>152202001</v>
      </c>
      <c r="E488" s="707" t="s">
        <v>818</v>
      </c>
      <c r="F488" s="708"/>
    </row>
    <row r="489" spans="4:6">
      <c r="D489" s="706">
        <v>152302001</v>
      </c>
      <c r="E489" s="707" t="s">
        <v>834</v>
      </c>
      <c r="F489" s="708"/>
    </row>
    <row r="490" spans="4:6">
      <c r="D490" s="706">
        <v>152402001</v>
      </c>
      <c r="E490" s="707" t="s">
        <v>964</v>
      </c>
      <c r="F490" s="708"/>
    </row>
    <row r="491" spans="4:6">
      <c r="D491" s="706">
        <v>152502001</v>
      </c>
      <c r="E491" s="707" t="s">
        <v>2379</v>
      </c>
      <c r="F491" s="708"/>
    </row>
    <row r="492" spans="4:6">
      <c r="D492" s="706">
        <v>152602001</v>
      </c>
      <c r="E492" s="707" t="s">
        <v>2380</v>
      </c>
      <c r="F492" s="708"/>
    </row>
    <row r="493" spans="4:6">
      <c r="D493" s="706">
        <v>152702001</v>
      </c>
      <c r="E493" s="707" t="s">
        <v>2381</v>
      </c>
      <c r="F493" s="708"/>
    </row>
    <row r="494" spans="4:6">
      <c r="D494" s="706" t="s">
        <v>2383</v>
      </c>
      <c r="E494" s="707" t="s">
        <v>2382</v>
      </c>
      <c r="F494" s="708"/>
    </row>
    <row r="495" spans="4:6">
      <c r="D495" s="706" t="s">
        <v>2385</v>
      </c>
      <c r="E495" s="707" t="s">
        <v>2384</v>
      </c>
      <c r="F495" s="708"/>
    </row>
    <row r="496" spans="4:6">
      <c r="D496" s="706" t="s">
        <v>2387</v>
      </c>
      <c r="E496" s="707" t="s">
        <v>2386</v>
      </c>
      <c r="F496" s="708"/>
    </row>
    <row r="497" spans="4:6">
      <c r="D497" s="706" t="s">
        <v>2389</v>
      </c>
      <c r="E497" s="707" t="s">
        <v>2388</v>
      </c>
      <c r="F497" s="708"/>
    </row>
    <row r="498" spans="4:6">
      <c r="D498" s="706">
        <v>152102002</v>
      </c>
      <c r="E498" s="707" t="s">
        <v>803</v>
      </c>
      <c r="F498" s="708"/>
    </row>
    <row r="499" spans="4:6">
      <c r="D499" s="706">
        <v>152202002</v>
      </c>
      <c r="E499" s="707" t="s">
        <v>819</v>
      </c>
      <c r="F499" s="708"/>
    </row>
    <row r="500" spans="4:6">
      <c r="D500" s="706">
        <v>152302002</v>
      </c>
      <c r="E500" s="707" t="s">
        <v>835</v>
      </c>
      <c r="F500" s="708"/>
    </row>
    <row r="501" spans="4:6">
      <c r="D501" s="706">
        <v>152402002</v>
      </c>
      <c r="E501" s="707" t="s">
        <v>965</v>
      </c>
      <c r="F501" s="708"/>
    </row>
    <row r="502" spans="4:6">
      <c r="D502" s="706">
        <v>152502002</v>
      </c>
      <c r="E502" s="707" t="s">
        <v>2390</v>
      </c>
      <c r="F502" s="708"/>
    </row>
    <row r="503" spans="4:6">
      <c r="D503" s="706">
        <v>152602002</v>
      </c>
      <c r="E503" s="707" t="s">
        <v>2391</v>
      </c>
      <c r="F503" s="708"/>
    </row>
    <row r="504" spans="4:6">
      <c r="D504" s="706">
        <v>152702002</v>
      </c>
      <c r="E504" s="707" t="s">
        <v>2392</v>
      </c>
      <c r="F504" s="708"/>
    </row>
    <row r="505" spans="4:6">
      <c r="D505" s="706" t="s">
        <v>2394</v>
      </c>
      <c r="E505" s="707" t="s">
        <v>2393</v>
      </c>
      <c r="F505" s="708"/>
    </row>
    <row r="506" spans="4:6">
      <c r="D506" s="706" t="s">
        <v>2396</v>
      </c>
      <c r="E506" s="707" t="s">
        <v>2395</v>
      </c>
      <c r="F506" s="708"/>
    </row>
    <row r="507" spans="4:6">
      <c r="D507" s="706" t="s">
        <v>2398</v>
      </c>
      <c r="E507" s="707" t="s">
        <v>2397</v>
      </c>
      <c r="F507" s="708"/>
    </row>
    <row r="508" spans="4:6">
      <c r="D508" s="706" t="s">
        <v>2400</v>
      </c>
      <c r="E508" s="707" t="s">
        <v>2399</v>
      </c>
      <c r="F508" s="708"/>
    </row>
    <row r="509" spans="4:6">
      <c r="D509" s="706">
        <v>152102003</v>
      </c>
      <c r="E509" s="707" t="s">
        <v>804</v>
      </c>
      <c r="F509" s="708"/>
    </row>
    <row r="510" spans="4:6">
      <c r="D510" s="706">
        <v>152202003</v>
      </c>
      <c r="E510" s="707" t="s">
        <v>820</v>
      </c>
      <c r="F510" s="708"/>
    </row>
    <row r="511" spans="4:6">
      <c r="D511" s="706">
        <v>152302003</v>
      </c>
      <c r="E511" s="707" t="s">
        <v>836</v>
      </c>
      <c r="F511" s="708"/>
    </row>
    <row r="512" spans="4:6">
      <c r="D512" s="706">
        <v>152402003</v>
      </c>
      <c r="E512" s="707" t="s">
        <v>966</v>
      </c>
      <c r="F512" s="708"/>
    </row>
    <row r="513" spans="4:6">
      <c r="D513" s="706">
        <v>152502003</v>
      </c>
      <c r="E513" s="707" t="s">
        <v>2401</v>
      </c>
      <c r="F513" s="708"/>
    </row>
    <row r="514" spans="4:6">
      <c r="D514" s="706">
        <v>152602003</v>
      </c>
      <c r="E514" s="707" t="s">
        <v>2402</v>
      </c>
      <c r="F514" s="708"/>
    </row>
    <row r="515" spans="4:6">
      <c r="D515" s="706">
        <v>152702003</v>
      </c>
      <c r="E515" s="707" t="s">
        <v>2403</v>
      </c>
      <c r="F515" s="708"/>
    </row>
    <row r="516" spans="4:6">
      <c r="D516" s="706" t="s">
        <v>2405</v>
      </c>
      <c r="E516" s="707" t="s">
        <v>2404</v>
      </c>
      <c r="F516" s="708"/>
    </row>
    <row r="517" spans="4:6">
      <c r="D517" s="706" t="s">
        <v>2407</v>
      </c>
      <c r="E517" s="707" t="s">
        <v>2406</v>
      </c>
      <c r="F517" s="708"/>
    </row>
    <row r="518" spans="4:6">
      <c r="D518" s="706" t="s">
        <v>2409</v>
      </c>
      <c r="E518" s="707" t="s">
        <v>2408</v>
      </c>
      <c r="F518" s="708"/>
    </row>
    <row r="519" spans="4:6">
      <c r="D519" s="706" t="s">
        <v>2411</v>
      </c>
      <c r="E519" s="707" t="s">
        <v>2410</v>
      </c>
      <c r="F519" s="708"/>
    </row>
    <row r="520" spans="4:6">
      <c r="D520" s="706">
        <v>152102004</v>
      </c>
      <c r="E520" s="707" t="s">
        <v>805</v>
      </c>
      <c r="F520" s="708"/>
    </row>
    <row r="521" spans="4:6">
      <c r="D521" s="706">
        <v>152202004</v>
      </c>
      <c r="E521" s="707" t="s">
        <v>821</v>
      </c>
      <c r="F521" s="708"/>
    </row>
    <row r="522" spans="4:6">
      <c r="D522" s="706">
        <v>152302004</v>
      </c>
      <c r="E522" s="707" t="s">
        <v>837</v>
      </c>
      <c r="F522" s="708"/>
    </row>
    <row r="523" spans="4:6">
      <c r="D523" s="706">
        <v>152402004</v>
      </c>
      <c r="E523" s="707" t="s">
        <v>967</v>
      </c>
      <c r="F523" s="708"/>
    </row>
    <row r="524" spans="4:6">
      <c r="D524" s="706">
        <v>152502004</v>
      </c>
      <c r="E524" s="707" t="s">
        <v>2412</v>
      </c>
      <c r="F524" s="708"/>
    </row>
    <row r="525" spans="4:6">
      <c r="D525" s="706">
        <v>152602004</v>
      </c>
      <c r="E525" s="707" t="s">
        <v>2413</v>
      </c>
      <c r="F525" s="708"/>
    </row>
    <row r="526" spans="4:6">
      <c r="D526" s="706">
        <v>152702004</v>
      </c>
      <c r="E526" s="707" t="s">
        <v>2414</v>
      </c>
      <c r="F526" s="708"/>
    </row>
    <row r="527" spans="4:6">
      <c r="D527" s="706" t="s">
        <v>2416</v>
      </c>
      <c r="E527" s="707" t="s">
        <v>2415</v>
      </c>
      <c r="F527" s="708"/>
    </row>
    <row r="528" spans="4:6">
      <c r="D528" s="706" t="s">
        <v>2418</v>
      </c>
      <c r="E528" s="707" t="s">
        <v>2417</v>
      </c>
      <c r="F528" s="708"/>
    </row>
    <row r="529" spans="4:6">
      <c r="D529" s="706" t="s">
        <v>2420</v>
      </c>
      <c r="E529" s="707" t="s">
        <v>2419</v>
      </c>
      <c r="F529" s="708"/>
    </row>
    <row r="530" spans="4:6">
      <c r="D530" s="706" t="s">
        <v>2422</v>
      </c>
      <c r="E530" s="707" t="s">
        <v>2421</v>
      </c>
      <c r="F530" s="708"/>
    </row>
    <row r="531" spans="4:6">
      <c r="D531" s="706">
        <v>152102005</v>
      </c>
      <c r="E531" s="707" t="s">
        <v>806</v>
      </c>
      <c r="F531" s="708"/>
    </row>
    <row r="532" spans="4:6">
      <c r="D532" s="706">
        <v>152202005</v>
      </c>
      <c r="E532" s="707" t="s">
        <v>822</v>
      </c>
      <c r="F532" s="708"/>
    </row>
    <row r="533" spans="4:6">
      <c r="D533" s="706">
        <v>152302005</v>
      </c>
      <c r="E533" s="707" t="s">
        <v>838</v>
      </c>
      <c r="F533" s="708"/>
    </row>
    <row r="534" spans="4:6">
      <c r="D534" s="706">
        <v>152402005</v>
      </c>
      <c r="E534" s="707" t="s">
        <v>968</v>
      </c>
      <c r="F534" s="708"/>
    </row>
    <row r="535" spans="4:6">
      <c r="D535" s="706">
        <v>152502005</v>
      </c>
      <c r="E535" s="707" t="s">
        <v>2423</v>
      </c>
      <c r="F535" s="708"/>
    </row>
    <row r="536" spans="4:6">
      <c r="D536" s="706">
        <v>152602005</v>
      </c>
      <c r="E536" s="707" t="s">
        <v>2424</v>
      </c>
      <c r="F536" s="708"/>
    </row>
    <row r="537" spans="4:6">
      <c r="D537" s="706">
        <v>152702005</v>
      </c>
      <c r="E537" s="707" t="s">
        <v>2425</v>
      </c>
      <c r="F537" s="708"/>
    </row>
    <row r="538" spans="4:6">
      <c r="D538" s="706" t="s">
        <v>2427</v>
      </c>
      <c r="E538" s="707" t="s">
        <v>2426</v>
      </c>
      <c r="F538" s="708"/>
    </row>
    <row r="539" spans="4:6">
      <c r="D539" s="706" t="s">
        <v>2429</v>
      </c>
      <c r="E539" s="707" t="s">
        <v>2428</v>
      </c>
      <c r="F539" s="708"/>
    </row>
    <row r="540" spans="4:6">
      <c r="D540" s="706" t="s">
        <v>2431</v>
      </c>
      <c r="E540" s="707" t="s">
        <v>2430</v>
      </c>
      <c r="F540" s="708"/>
    </row>
    <row r="541" spans="4:6">
      <c r="D541" s="706" t="s">
        <v>2433</v>
      </c>
      <c r="E541" s="707" t="s">
        <v>2432</v>
      </c>
      <c r="F541" s="708"/>
    </row>
    <row r="542" spans="4:6">
      <c r="D542" s="706">
        <v>152103001</v>
      </c>
      <c r="E542" s="707" t="s">
        <v>2434</v>
      </c>
      <c r="F542" s="708"/>
    </row>
    <row r="543" spans="4:6">
      <c r="D543" s="706">
        <v>152203001</v>
      </c>
      <c r="E543" s="707" t="s">
        <v>2435</v>
      </c>
      <c r="F543" s="708"/>
    </row>
    <row r="544" spans="4:6">
      <c r="D544" s="706">
        <v>152303001</v>
      </c>
      <c r="E544" s="707" t="s">
        <v>2436</v>
      </c>
      <c r="F544" s="708"/>
    </row>
    <row r="545" spans="4:6">
      <c r="D545" s="706">
        <v>152403001</v>
      </c>
      <c r="E545" s="707" t="s">
        <v>2437</v>
      </c>
      <c r="F545" s="708"/>
    </row>
    <row r="546" spans="4:6">
      <c r="D546" s="706">
        <v>152503001</v>
      </c>
      <c r="E546" s="707" t="s">
        <v>2438</v>
      </c>
      <c r="F546" s="708"/>
    </row>
    <row r="547" spans="4:6">
      <c r="D547" s="706">
        <v>152603001</v>
      </c>
      <c r="E547" s="707" t="s">
        <v>2439</v>
      </c>
      <c r="F547" s="708"/>
    </row>
    <row r="548" spans="4:6">
      <c r="D548" s="706">
        <v>152703001</v>
      </c>
      <c r="E548" s="707" t="s">
        <v>2440</v>
      </c>
      <c r="F548" s="708"/>
    </row>
    <row r="549" spans="4:6">
      <c r="D549" s="706" t="s">
        <v>2441</v>
      </c>
      <c r="E549" s="707" t="s">
        <v>1123</v>
      </c>
      <c r="F549" s="708"/>
    </row>
    <row r="550" spans="4:6">
      <c r="D550" s="706" t="s">
        <v>2443</v>
      </c>
      <c r="E550" s="707" t="s">
        <v>2442</v>
      </c>
      <c r="F550" s="708"/>
    </row>
    <row r="551" spans="4:6">
      <c r="D551" s="706" t="s">
        <v>2445</v>
      </c>
      <c r="E551" s="707" t="s">
        <v>2444</v>
      </c>
      <c r="F551" s="708"/>
    </row>
    <row r="552" spans="4:6">
      <c r="D552" s="706" t="s">
        <v>2447</v>
      </c>
      <c r="E552" s="707" t="s">
        <v>2446</v>
      </c>
      <c r="F552" s="708"/>
    </row>
    <row r="553" spans="4:6">
      <c r="D553" s="706">
        <v>152103002</v>
      </c>
      <c r="E553" s="707" t="s">
        <v>2448</v>
      </c>
      <c r="F553" s="708"/>
    </row>
    <row r="554" spans="4:6">
      <c r="D554" s="706">
        <v>152203002</v>
      </c>
      <c r="E554" s="707" t="s">
        <v>2449</v>
      </c>
      <c r="F554" s="708"/>
    </row>
    <row r="555" spans="4:6">
      <c r="D555" s="706">
        <v>152303002</v>
      </c>
      <c r="E555" s="707" t="s">
        <v>2450</v>
      </c>
      <c r="F555" s="708"/>
    </row>
    <row r="556" spans="4:6">
      <c r="D556" s="706">
        <v>152403002</v>
      </c>
      <c r="E556" s="707" t="s">
        <v>2451</v>
      </c>
      <c r="F556" s="708"/>
    </row>
    <row r="557" spans="4:6">
      <c r="D557" s="706">
        <v>152503002</v>
      </c>
      <c r="E557" s="707" t="s">
        <v>2452</v>
      </c>
      <c r="F557" s="708"/>
    </row>
    <row r="558" spans="4:6">
      <c r="D558" s="706">
        <v>152603002</v>
      </c>
      <c r="E558" s="707" t="s">
        <v>2453</v>
      </c>
      <c r="F558" s="708"/>
    </row>
    <row r="559" spans="4:6">
      <c r="D559" s="706">
        <v>152703002</v>
      </c>
      <c r="E559" s="707" t="s">
        <v>2454</v>
      </c>
      <c r="F559" s="708"/>
    </row>
    <row r="560" spans="4:6">
      <c r="D560" s="706" t="s">
        <v>2455</v>
      </c>
      <c r="E560" s="707" t="s">
        <v>1124</v>
      </c>
      <c r="F560" s="708"/>
    </row>
    <row r="561" spans="4:6">
      <c r="D561" s="706" t="s">
        <v>2457</v>
      </c>
      <c r="E561" s="707" t="s">
        <v>2456</v>
      </c>
      <c r="F561" s="708"/>
    </row>
    <row r="562" spans="4:6">
      <c r="D562" s="706" t="s">
        <v>2459</v>
      </c>
      <c r="E562" s="707" t="s">
        <v>2458</v>
      </c>
      <c r="F562" s="708"/>
    </row>
    <row r="563" spans="4:6">
      <c r="D563" s="706" t="s">
        <v>2461</v>
      </c>
      <c r="E563" s="707" t="s">
        <v>2460</v>
      </c>
      <c r="F563" s="708"/>
    </row>
    <row r="564" spans="4:6">
      <c r="D564" s="706">
        <v>152103003</v>
      </c>
      <c r="E564" s="707" t="s">
        <v>2462</v>
      </c>
      <c r="F564" s="708"/>
    </row>
    <row r="565" spans="4:6">
      <c r="D565" s="706">
        <v>152203003</v>
      </c>
      <c r="E565" s="707" t="s">
        <v>2463</v>
      </c>
      <c r="F565" s="708"/>
    </row>
    <row r="566" spans="4:6">
      <c r="D566" s="706">
        <v>152303003</v>
      </c>
      <c r="E566" s="707" t="s">
        <v>2464</v>
      </c>
      <c r="F566" s="708"/>
    </row>
    <row r="567" spans="4:6">
      <c r="D567" s="706">
        <v>152403003</v>
      </c>
      <c r="E567" s="707" t="s">
        <v>2465</v>
      </c>
      <c r="F567" s="708"/>
    </row>
    <row r="568" spans="4:6">
      <c r="D568" s="706">
        <v>152503003</v>
      </c>
      <c r="E568" s="707" t="s">
        <v>2466</v>
      </c>
      <c r="F568" s="708"/>
    </row>
    <row r="569" spans="4:6">
      <c r="D569" s="706">
        <v>152603003</v>
      </c>
      <c r="E569" s="707" t="s">
        <v>2467</v>
      </c>
      <c r="F569" s="708"/>
    </row>
    <row r="570" spans="4:6">
      <c r="D570" s="706">
        <v>152703003</v>
      </c>
      <c r="E570" s="707" t="s">
        <v>2468</v>
      </c>
      <c r="F570" s="708"/>
    </row>
    <row r="571" spans="4:6">
      <c r="D571" s="706" t="s">
        <v>2469</v>
      </c>
      <c r="E571" s="707" t="s">
        <v>1125</v>
      </c>
      <c r="F571" s="708"/>
    </row>
    <row r="572" spans="4:6">
      <c r="D572" s="706" t="s">
        <v>2471</v>
      </c>
      <c r="E572" s="707" t="s">
        <v>2470</v>
      </c>
      <c r="F572" s="708"/>
    </row>
    <row r="573" spans="4:6">
      <c r="D573" s="706" t="s">
        <v>2473</v>
      </c>
      <c r="E573" s="707" t="s">
        <v>2472</v>
      </c>
      <c r="F573" s="708"/>
    </row>
    <row r="574" spans="4:6">
      <c r="D574" s="706" t="s">
        <v>2475</v>
      </c>
      <c r="E574" s="707" t="s">
        <v>2474</v>
      </c>
      <c r="F574" s="708"/>
    </row>
    <row r="575" spans="4:6">
      <c r="D575" s="706">
        <v>152103004</v>
      </c>
      <c r="E575" s="707" t="s">
        <v>2476</v>
      </c>
      <c r="F575" s="708"/>
    </row>
    <row r="576" spans="4:6">
      <c r="D576" s="706">
        <v>152203004</v>
      </c>
      <c r="E576" s="707" t="s">
        <v>2477</v>
      </c>
      <c r="F576" s="708"/>
    </row>
    <row r="577" spans="4:6">
      <c r="D577" s="706">
        <v>152303004</v>
      </c>
      <c r="E577" s="707" t="s">
        <v>2478</v>
      </c>
      <c r="F577" s="708"/>
    </row>
    <row r="578" spans="4:6">
      <c r="D578" s="706">
        <v>152403004</v>
      </c>
      <c r="E578" s="707" t="s">
        <v>2479</v>
      </c>
      <c r="F578" s="708"/>
    </row>
    <row r="579" spans="4:6">
      <c r="D579" s="706">
        <v>152503004</v>
      </c>
      <c r="E579" s="707" t="s">
        <v>2480</v>
      </c>
      <c r="F579" s="708"/>
    </row>
    <row r="580" spans="4:6">
      <c r="D580" s="706">
        <v>152603004</v>
      </c>
      <c r="E580" s="707" t="s">
        <v>2481</v>
      </c>
      <c r="F580" s="708"/>
    </row>
    <row r="581" spans="4:6">
      <c r="D581" s="706">
        <v>152703004</v>
      </c>
      <c r="E581" s="707" t="s">
        <v>2482</v>
      </c>
      <c r="F581" s="708"/>
    </row>
    <row r="582" spans="4:6">
      <c r="D582" s="706" t="s">
        <v>2483</v>
      </c>
      <c r="E582" s="707" t="s">
        <v>1126</v>
      </c>
      <c r="F582" s="708"/>
    </row>
    <row r="583" spans="4:6">
      <c r="D583" s="706" t="s">
        <v>2485</v>
      </c>
      <c r="E583" s="707" t="s">
        <v>2484</v>
      </c>
      <c r="F583" s="708"/>
    </row>
    <row r="584" spans="4:6">
      <c r="D584" s="706" t="s">
        <v>2487</v>
      </c>
      <c r="E584" s="707" t="s">
        <v>2486</v>
      </c>
      <c r="F584" s="708"/>
    </row>
    <row r="585" spans="4:6">
      <c r="D585" s="706" t="s">
        <v>2489</v>
      </c>
      <c r="E585" s="707" t="s">
        <v>2488</v>
      </c>
      <c r="F585" s="708"/>
    </row>
    <row r="586" spans="4:6">
      <c r="D586" s="706">
        <v>152103005</v>
      </c>
      <c r="E586" s="707" t="s">
        <v>2490</v>
      </c>
      <c r="F586" s="708"/>
    </row>
    <row r="587" spans="4:6">
      <c r="D587" s="706">
        <v>152203005</v>
      </c>
      <c r="E587" s="707" t="s">
        <v>2491</v>
      </c>
      <c r="F587" s="708"/>
    </row>
    <row r="588" spans="4:6">
      <c r="D588" s="706">
        <v>152303005</v>
      </c>
      <c r="E588" s="707" t="s">
        <v>2492</v>
      </c>
      <c r="F588" s="708"/>
    </row>
    <row r="589" spans="4:6">
      <c r="D589" s="706">
        <v>152403005</v>
      </c>
      <c r="E589" s="707" t="s">
        <v>2493</v>
      </c>
      <c r="F589" s="708"/>
    </row>
    <row r="590" spans="4:6">
      <c r="D590" s="706">
        <v>152503005</v>
      </c>
      <c r="E590" s="707" t="s">
        <v>2494</v>
      </c>
      <c r="F590" s="708"/>
    </row>
    <row r="591" spans="4:6">
      <c r="D591" s="706">
        <v>152603005</v>
      </c>
      <c r="E591" s="707" t="s">
        <v>2495</v>
      </c>
      <c r="F591" s="708"/>
    </row>
    <row r="592" spans="4:6">
      <c r="D592" s="706">
        <v>152703005</v>
      </c>
      <c r="E592" s="707" t="s">
        <v>2496</v>
      </c>
      <c r="F592" s="708"/>
    </row>
    <row r="593" spans="4:6">
      <c r="D593" s="706" t="s">
        <v>2497</v>
      </c>
      <c r="E593" s="707" t="s">
        <v>1127</v>
      </c>
      <c r="F593" s="708"/>
    </row>
    <row r="594" spans="4:6">
      <c r="D594" s="706" t="s">
        <v>2499</v>
      </c>
      <c r="E594" s="707" t="s">
        <v>2498</v>
      </c>
      <c r="F594" s="708"/>
    </row>
    <row r="595" spans="4:6">
      <c r="D595" s="706" t="s">
        <v>2501</v>
      </c>
      <c r="E595" s="707" t="s">
        <v>2500</v>
      </c>
      <c r="F595" s="708"/>
    </row>
    <row r="596" spans="4:6">
      <c r="D596" s="706" t="s">
        <v>2503</v>
      </c>
      <c r="E596" s="707" t="s">
        <v>2502</v>
      </c>
      <c r="F596" s="708"/>
    </row>
    <row r="597" spans="4:6">
      <c r="D597" s="706">
        <v>152105001</v>
      </c>
      <c r="E597" s="707" t="s">
        <v>2504</v>
      </c>
      <c r="F597" s="708"/>
    </row>
    <row r="598" spans="4:6">
      <c r="D598" s="706">
        <v>152205001</v>
      </c>
      <c r="E598" s="707" t="s">
        <v>2505</v>
      </c>
      <c r="F598" s="708"/>
    </row>
    <row r="599" spans="4:6">
      <c r="D599" s="706">
        <v>152305001</v>
      </c>
      <c r="E599" s="707" t="s">
        <v>2506</v>
      </c>
      <c r="F599" s="708"/>
    </row>
    <row r="600" spans="4:6">
      <c r="D600" s="706">
        <v>152405001</v>
      </c>
      <c r="E600" s="707" t="s">
        <v>2507</v>
      </c>
      <c r="F600" s="708"/>
    </row>
    <row r="601" spans="4:6">
      <c r="D601" s="706">
        <v>152505001</v>
      </c>
      <c r="E601" s="707" t="s">
        <v>2508</v>
      </c>
      <c r="F601" s="708"/>
    </row>
    <row r="602" spans="4:6">
      <c r="D602" s="706">
        <v>152605001</v>
      </c>
      <c r="E602" s="707" t="s">
        <v>2509</v>
      </c>
      <c r="F602" s="708"/>
    </row>
    <row r="603" spans="4:6">
      <c r="D603" s="706">
        <v>152705001</v>
      </c>
      <c r="E603" s="707" t="s">
        <v>2510</v>
      </c>
      <c r="F603" s="708"/>
    </row>
    <row r="604" spans="4:6">
      <c r="D604" s="706" t="s">
        <v>2511</v>
      </c>
      <c r="E604" s="707" t="s">
        <v>1128</v>
      </c>
      <c r="F604" s="708"/>
    </row>
    <row r="605" spans="4:6">
      <c r="D605" s="706" t="s">
        <v>2513</v>
      </c>
      <c r="E605" s="707" t="s">
        <v>2512</v>
      </c>
      <c r="F605" s="708"/>
    </row>
    <row r="606" spans="4:6">
      <c r="D606" s="706" t="s">
        <v>2515</v>
      </c>
      <c r="E606" s="707" t="s">
        <v>2514</v>
      </c>
      <c r="F606" s="708"/>
    </row>
    <row r="607" spans="4:6">
      <c r="D607" s="706" t="s">
        <v>2517</v>
      </c>
      <c r="E607" s="707" t="s">
        <v>2516</v>
      </c>
      <c r="F607" s="708"/>
    </row>
    <row r="608" spans="4:6">
      <c r="D608" s="706">
        <v>152105002</v>
      </c>
      <c r="E608" s="707" t="s">
        <v>2518</v>
      </c>
      <c r="F608" s="708"/>
    </row>
    <row r="609" spans="4:6">
      <c r="D609" s="706">
        <v>152205002</v>
      </c>
      <c r="E609" s="707" t="s">
        <v>2519</v>
      </c>
      <c r="F609" s="708"/>
    </row>
    <row r="610" spans="4:6">
      <c r="D610" s="706">
        <v>152305002</v>
      </c>
      <c r="E610" s="707" t="s">
        <v>2520</v>
      </c>
      <c r="F610" s="708"/>
    </row>
    <row r="611" spans="4:6">
      <c r="D611" s="706">
        <v>152405002</v>
      </c>
      <c r="E611" s="707" t="s">
        <v>2521</v>
      </c>
      <c r="F611" s="708"/>
    </row>
    <row r="612" spans="4:6">
      <c r="D612" s="706">
        <v>152505002</v>
      </c>
      <c r="E612" s="707" t="s">
        <v>2522</v>
      </c>
      <c r="F612" s="708"/>
    </row>
    <row r="613" spans="4:6">
      <c r="D613" s="706">
        <v>152605002</v>
      </c>
      <c r="E613" s="707" t="s">
        <v>2523</v>
      </c>
      <c r="F613" s="708"/>
    </row>
    <row r="614" spans="4:6">
      <c r="D614" s="706">
        <v>152705002</v>
      </c>
      <c r="E614" s="707" t="s">
        <v>2524</v>
      </c>
      <c r="F614" s="708"/>
    </row>
    <row r="615" spans="4:6">
      <c r="D615" s="706" t="s">
        <v>2525</v>
      </c>
      <c r="E615" s="707" t="s">
        <v>1129</v>
      </c>
      <c r="F615" s="708"/>
    </row>
    <row r="616" spans="4:6">
      <c r="D616" s="706" t="s">
        <v>2527</v>
      </c>
      <c r="E616" s="707" t="s">
        <v>2526</v>
      </c>
      <c r="F616" s="708"/>
    </row>
    <row r="617" spans="4:6">
      <c r="D617" s="706" t="s">
        <v>2529</v>
      </c>
      <c r="E617" s="707" t="s">
        <v>2528</v>
      </c>
      <c r="F617" s="708"/>
    </row>
    <row r="618" spans="4:6">
      <c r="D618" s="706" t="s">
        <v>2531</v>
      </c>
      <c r="E618" s="707" t="s">
        <v>2530</v>
      </c>
      <c r="F618" s="708"/>
    </row>
    <row r="619" spans="4:6">
      <c r="D619" s="706">
        <v>152105003</v>
      </c>
      <c r="E619" s="707" t="s">
        <v>2532</v>
      </c>
      <c r="F619" s="708"/>
    </row>
    <row r="620" spans="4:6">
      <c r="D620" s="706">
        <v>152205003</v>
      </c>
      <c r="E620" s="707" t="s">
        <v>2533</v>
      </c>
      <c r="F620" s="708"/>
    </row>
    <row r="621" spans="4:6">
      <c r="D621" s="706">
        <v>152305003</v>
      </c>
      <c r="E621" s="707" t="s">
        <v>2534</v>
      </c>
      <c r="F621" s="708"/>
    </row>
    <row r="622" spans="4:6">
      <c r="D622" s="706">
        <v>152405003</v>
      </c>
      <c r="E622" s="707" t="s">
        <v>2535</v>
      </c>
      <c r="F622" s="708"/>
    </row>
    <row r="623" spans="4:6">
      <c r="D623" s="706">
        <v>152505003</v>
      </c>
      <c r="E623" s="707" t="s">
        <v>2536</v>
      </c>
      <c r="F623" s="708"/>
    </row>
    <row r="624" spans="4:6">
      <c r="D624" s="706">
        <v>152605003</v>
      </c>
      <c r="E624" s="707" t="s">
        <v>2537</v>
      </c>
      <c r="F624" s="708"/>
    </row>
    <row r="625" spans="4:6">
      <c r="D625" s="706">
        <v>152705003</v>
      </c>
      <c r="E625" s="707" t="s">
        <v>2538</v>
      </c>
      <c r="F625" s="708"/>
    </row>
    <row r="626" spans="4:6">
      <c r="D626" s="706" t="s">
        <v>2539</v>
      </c>
      <c r="E626" s="707" t="s">
        <v>1130</v>
      </c>
      <c r="F626" s="708"/>
    </row>
    <row r="627" spans="4:6">
      <c r="D627" s="706" t="s">
        <v>2541</v>
      </c>
      <c r="E627" s="707" t="s">
        <v>2540</v>
      </c>
      <c r="F627" s="708"/>
    </row>
    <row r="628" spans="4:6">
      <c r="D628" s="706" t="s">
        <v>2543</v>
      </c>
      <c r="E628" s="707" t="s">
        <v>2542</v>
      </c>
      <c r="F628" s="708"/>
    </row>
    <row r="629" spans="4:6">
      <c r="D629" s="706" t="s">
        <v>2545</v>
      </c>
      <c r="E629" s="707" t="s">
        <v>2544</v>
      </c>
      <c r="F629" s="708"/>
    </row>
    <row r="630" spans="4:6">
      <c r="D630" s="706">
        <v>152105004</v>
      </c>
      <c r="E630" s="707" t="s">
        <v>2546</v>
      </c>
      <c r="F630" s="708"/>
    </row>
    <row r="631" spans="4:6">
      <c r="D631" s="706">
        <v>152205004</v>
      </c>
      <c r="E631" s="707" t="s">
        <v>2547</v>
      </c>
      <c r="F631" s="708"/>
    </row>
    <row r="632" spans="4:6">
      <c r="D632" s="706">
        <v>152305004</v>
      </c>
      <c r="E632" s="707" t="s">
        <v>2548</v>
      </c>
      <c r="F632" s="708"/>
    </row>
    <row r="633" spans="4:6">
      <c r="D633" s="706">
        <v>152405004</v>
      </c>
      <c r="E633" s="707" t="s">
        <v>2549</v>
      </c>
      <c r="F633" s="708"/>
    </row>
    <row r="634" spans="4:6">
      <c r="D634" s="706">
        <v>152505004</v>
      </c>
      <c r="E634" s="707" t="s">
        <v>2550</v>
      </c>
      <c r="F634" s="708"/>
    </row>
    <row r="635" spans="4:6">
      <c r="D635" s="706">
        <v>152605004</v>
      </c>
      <c r="E635" s="707" t="s">
        <v>2551</v>
      </c>
      <c r="F635" s="708"/>
    </row>
    <row r="636" spans="4:6">
      <c r="D636" s="706">
        <v>152705004</v>
      </c>
      <c r="E636" s="707" t="s">
        <v>2552</v>
      </c>
      <c r="F636" s="708"/>
    </row>
    <row r="637" spans="4:6">
      <c r="D637" s="706" t="s">
        <v>2553</v>
      </c>
      <c r="E637" s="707" t="s">
        <v>1131</v>
      </c>
      <c r="F637" s="708"/>
    </row>
    <row r="638" spans="4:6">
      <c r="D638" s="706" t="s">
        <v>2555</v>
      </c>
      <c r="E638" s="707" t="s">
        <v>2554</v>
      </c>
      <c r="F638" s="708"/>
    </row>
    <row r="639" spans="4:6">
      <c r="D639" s="706" t="s">
        <v>2557</v>
      </c>
      <c r="E639" s="707" t="s">
        <v>2556</v>
      </c>
      <c r="F639" s="708"/>
    </row>
    <row r="640" spans="4:6">
      <c r="D640" s="706" t="s">
        <v>2559</v>
      </c>
      <c r="E640" s="707" t="s">
        <v>2558</v>
      </c>
      <c r="F640" s="708"/>
    </row>
    <row r="641" spans="4:6">
      <c r="D641" s="706">
        <v>152105005</v>
      </c>
      <c r="E641" s="707" t="s">
        <v>2560</v>
      </c>
      <c r="F641" s="708"/>
    </row>
    <row r="642" spans="4:6">
      <c r="D642" s="706">
        <v>152205005</v>
      </c>
      <c r="E642" s="707" t="s">
        <v>2561</v>
      </c>
      <c r="F642" s="708"/>
    </row>
    <row r="643" spans="4:6">
      <c r="D643" s="706">
        <v>152305005</v>
      </c>
      <c r="E643" s="707" t="s">
        <v>2562</v>
      </c>
      <c r="F643" s="708"/>
    </row>
    <row r="644" spans="4:6">
      <c r="D644" s="706">
        <v>152405005</v>
      </c>
      <c r="E644" s="707" t="s">
        <v>2563</v>
      </c>
      <c r="F644" s="708"/>
    </row>
    <row r="645" spans="4:6">
      <c r="D645" s="706">
        <v>152505005</v>
      </c>
      <c r="E645" s="707" t="s">
        <v>2564</v>
      </c>
      <c r="F645" s="708"/>
    </row>
    <row r="646" spans="4:6">
      <c r="D646" s="706">
        <v>152605005</v>
      </c>
      <c r="E646" s="707" t="s">
        <v>2565</v>
      </c>
      <c r="F646" s="708"/>
    </row>
    <row r="647" spans="4:6">
      <c r="D647" s="706">
        <v>152705005</v>
      </c>
      <c r="E647" s="707" t="s">
        <v>2566</v>
      </c>
      <c r="F647" s="708"/>
    </row>
    <row r="648" spans="4:6">
      <c r="D648" s="706" t="s">
        <v>2567</v>
      </c>
      <c r="E648" s="707" t="s">
        <v>1132</v>
      </c>
      <c r="F648" s="708"/>
    </row>
    <row r="649" spans="4:6">
      <c r="D649" s="706" t="s">
        <v>2569</v>
      </c>
      <c r="E649" s="707" t="s">
        <v>2568</v>
      </c>
      <c r="F649" s="708"/>
    </row>
    <row r="650" spans="4:6">
      <c r="D650" s="706" t="s">
        <v>2571</v>
      </c>
      <c r="E650" s="707" t="s">
        <v>2570</v>
      </c>
      <c r="F650" s="708"/>
    </row>
    <row r="651" spans="4:6">
      <c r="D651" s="706" t="s">
        <v>2573</v>
      </c>
      <c r="E651" s="707" t="s">
        <v>2572</v>
      </c>
      <c r="F651" s="708"/>
    </row>
    <row r="652" spans="4:6">
      <c r="D652" s="706">
        <v>152106001</v>
      </c>
      <c r="E652" s="707" t="s">
        <v>807</v>
      </c>
      <c r="F652" s="708"/>
    </row>
    <row r="653" spans="4:6">
      <c r="D653" s="706">
        <v>152206001</v>
      </c>
      <c r="E653" s="707" t="s">
        <v>823</v>
      </c>
      <c r="F653" s="708"/>
    </row>
    <row r="654" spans="4:6">
      <c r="D654" s="706">
        <v>152306001</v>
      </c>
      <c r="E654" s="707" t="s">
        <v>839</v>
      </c>
      <c r="F654" s="708"/>
    </row>
    <row r="655" spans="4:6">
      <c r="D655" s="706">
        <v>152406001</v>
      </c>
      <c r="E655" s="707" t="s">
        <v>969</v>
      </c>
      <c r="F655" s="708"/>
    </row>
    <row r="656" spans="4:6">
      <c r="D656" s="706">
        <v>152506001</v>
      </c>
      <c r="E656" s="707" t="s">
        <v>1875</v>
      </c>
      <c r="F656" s="708"/>
    </row>
    <row r="657" spans="4:6">
      <c r="D657" s="706">
        <v>152606001</v>
      </c>
      <c r="E657" s="707" t="s">
        <v>1876</v>
      </c>
      <c r="F657" s="708"/>
    </row>
    <row r="658" spans="4:6">
      <c r="D658" s="706">
        <v>152706001</v>
      </c>
      <c r="E658" s="707" t="s">
        <v>1877</v>
      </c>
      <c r="F658" s="708"/>
    </row>
    <row r="659" spans="4:6">
      <c r="D659" s="706" t="s">
        <v>2574</v>
      </c>
      <c r="E659" s="707" t="s">
        <v>1878</v>
      </c>
      <c r="F659" s="708"/>
    </row>
    <row r="660" spans="4:6">
      <c r="D660" s="706" t="s">
        <v>2575</v>
      </c>
      <c r="E660" s="707" t="s">
        <v>1879</v>
      </c>
      <c r="F660" s="708"/>
    </row>
    <row r="661" spans="4:6">
      <c r="D661" s="706" t="s">
        <v>2576</v>
      </c>
      <c r="E661" s="707" t="s">
        <v>1880</v>
      </c>
      <c r="F661" s="708"/>
    </row>
    <row r="662" spans="4:6">
      <c r="D662" s="706" t="s">
        <v>2577</v>
      </c>
      <c r="E662" s="707" t="s">
        <v>1881</v>
      </c>
      <c r="F662" s="708"/>
    </row>
    <row r="663" spans="4:6">
      <c r="D663" s="706">
        <v>152106002</v>
      </c>
      <c r="E663" s="707" t="s">
        <v>808</v>
      </c>
      <c r="F663" s="708"/>
    </row>
    <row r="664" spans="4:6">
      <c r="D664" s="706">
        <v>152206002</v>
      </c>
      <c r="E664" s="707" t="s">
        <v>824</v>
      </c>
      <c r="F664" s="708"/>
    </row>
    <row r="665" spans="4:6">
      <c r="D665" s="706">
        <v>152306002</v>
      </c>
      <c r="E665" s="707" t="s">
        <v>840</v>
      </c>
      <c r="F665" s="708"/>
    </row>
    <row r="666" spans="4:6">
      <c r="D666" s="706">
        <v>152406002</v>
      </c>
      <c r="E666" s="707" t="s">
        <v>970</v>
      </c>
      <c r="F666" s="708"/>
    </row>
    <row r="667" spans="4:6">
      <c r="D667" s="706">
        <v>152506002</v>
      </c>
      <c r="E667" s="707" t="s">
        <v>1882</v>
      </c>
      <c r="F667" s="708"/>
    </row>
    <row r="668" spans="4:6">
      <c r="D668" s="706">
        <v>152606002</v>
      </c>
      <c r="E668" s="707" t="s">
        <v>1883</v>
      </c>
      <c r="F668" s="708"/>
    </row>
    <row r="669" spans="4:6">
      <c r="D669" s="706">
        <v>152706002</v>
      </c>
      <c r="E669" s="707" t="s">
        <v>1884</v>
      </c>
      <c r="F669" s="708"/>
    </row>
    <row r="670" spans="4:6">
      <c r="D670" s="706" t="s">
        <v>2578</v>
      </c>
      <c r="E670" s="707" t="s">
        <v>1885</v>
      </c>
      <c r="F670" s="708"/>
    </row>
    <row r="671" spans="4:6">
      <c r="D671" s="706" t="s">
        <v>2579</v>
      </c>
      <c r="E671" s="707" t="s">
        <v>1886</v>
      </c>
      <c r="F671" s="708"/>
    </row>
    <row r="672" spans="4:6">
      <c r="D672" s="706" t="s">
        <v>2580</v>
      </c>
      <c r="E672" s="707" t="s">
        <v>1887</v>
      </c>
      <c r="F672" s="708"/>
    </row>
    <row r="673" spans="4:6">
      <c r="D673" s="706" t="s">
        <v>2581</v>
      </c>
      <c r="E673" s="707" t="s">
        <v>1888</v>
      </c>
      <c r="F673" s="708"/>
    </row>
    <row r="674" spans="4:6">
      <c r="D674" s="706">
        <v>152106003</v>
      </c>
      <c r="E674" s="707" t="s">
        <v>809</v>
      </c>
      <c r="F674" s="708"/>
    </row>
    <row r="675" spans="4:6">
      <c r="D675" s="706">
        <v>152206003</v>
      </c>
      <c r="E675" s="707" t="s">
        <v>825</v>
      </c>
      <c r="F675" s="708"/>
    </row>
    <row r="676" spans="4:6">
      <c r="D676" s="706">
        <v>152306003</v>
      </c>
      <c r="E676" s="707" t="s">
        <v>841</v>
      </c>
      <c r="F676" s="708"/>
    </row>
    <row r="677" spans="4:6">
      <c r="D677" s="706">
        <v>152406003</v>
      </c>
      <c r="E677" s="707" t="s">
        <v>971</v>
      </c>
      <c r="F677" s="708"/>
    </row>
    <row r="678" spans="4:6">
      <c r="D678" s="706">
        <v>152506003</v>
      </c>
      <c r="E678" s="707" t="s">
        <v>1889</v>
      </c>
      <c r="F678" s="708"/>
    </row>
    <row r="679" spans="4:6">
      <c r="D679" s="706">
        <v>152606003</v>
      </c>
      <c r="E679" s="707" t="s">
        <v>1890</v>
      </c>
      <c r="F679" s="708"/>
    </row>
    <row r="680" spans="4:6">
      <c r="D680" s="706">
        <v>152706003</v>
      </c>
      <c r="E680" s="707" t="s">
        <v>1891</v>
      </c>
      <c r="F680" s="708"/>
    </row>
    <row r="681" spans="4:6">
      <c r="D681" s="706" t="s">
        <v>2582</v>
      </c>
      <c r="E681" s="707" t="s">
        <v>1892</v>
      </c>
      <c r="F681" s="708"/>
    </row>
    <row r="682" spans="4:6">
      <c r="D682" s="706" t="s">
        <v>2583</v>
      </c>
      <c r="E682" s="707" t="s">
        <v>1893</v>
      </c>
      <c r="F682" s="708"/>
    </row>
    <row r="683" spans="4:6">
      <c r="D683" s="706" t="s">
        <v>2584</v>
      </c>
      <c r="E683" s="707" t="s">
        <v>1894</v>
      </c>
      <c r="F683" s="708"/>
    </row>
    <row r="684" spans="4:6">
      <c r="D684" s="706" t="s">
        <v>2585</v>
      </c>
      <c r="E684" s="707" t="s">
        <v>1895</v>
      </c>
      <c r="F684" s="708"/>
    </row>
    <row r="685" spans="4:6">
      <c r="D685" s="706">
        <v>152106004</v>
      </c>
      <c r="E685" s="707" t="s">
        <v>810</v>
      </c>
      <c r="F685" s="708"/>
    </row>
    <row r="686" spans="4:6">
      <c r="D686" s="706">
        <v>152206004</v>
      </c>
      <c r="E686" s="707" t="s">
        <v>826</v>
      </c>
      <c r="F686" s="708"/>
    </row>
    <row r="687" spans="4:6">
      <c r="D687" s="706">
        <v>152306004</v>
      </c>
      <c r="E687" s="707" t="s">
        <v>842</v>
      </c>
      <c r="F687" s="708"/>
    </row>
    <row r="688" spans="4:6">
      <c r="D688" s="706">
        <v>152406004</v>
      </c>
      <c r="E688" s="707" t="s">
        <v>972</v>
      </c>
      <c r="F688" s="708"/>
    </row>
    <row r="689" spans="4:6">
      <c r="D689" s="706">
        <v>152506004</v>
      </c>
      <c r="E689" s="707" t="s">
        <v>1896</v>
      </c>
      <c r="F689" s="708"/>
    </row>
    <row r="690" spans="4:6">
      <c r="D690" s="706">
        <v>152606004</v>
      </c>
      <c r="E690" s="707" t="s">
        <v>1897</v>
      </c>
      <c r="F690" s="708"/>
    </row>
    <row r="691" spans="4:6">
      <c r="D691" s="706">
        <v>152706004</v>
      </c>
      <c r="E691" s="707" t="s">
        <v>1898</v>
      </c>
      <c r="F691" s="708"/>
    </row>
    <row r="692" spans="4:6">
      <c r="D692" s="706" t="s">
        <v>2586</v>
      </c>
      <c r="E692" s="707" t="s">
        <v>1899</v>
      </c>
      <c r="F692" s="708"/>
    </row>
    <row r="693" spans="4:6">
      <c r="D693" s="706" t="s">
        <v>2587</v>
      </c>
      <c r="E693" s="707" t="s">
        <v>1900</v>
      </c>
      <c r="F693" s="708"/>
    </row>
    <row r="694" spans="4:6">
      <c r="D694" s="706" t="s">
        <v>2588</v>
      </c>
      <c r="E694" s="707" t="s">
        <v>1901</v>
      </c>
      <c r="F694" s="708"/>
    </row>
    <row r="695" spans="4:6">
      <c r="D695" s="706" t="s">
        <v>2589</v>
      </c>
      <c r="E695" s="707" t="s">
        <v>1902</v>
      </c>
      <c r="F695" s="708"/>
    </row>
    <row r="696" spans="4:6">
      <c r="D696" s="706">
        <v>152106005</v>
      </c>
      <c r="E696" s="707" t="s">
        <v>811</v>
      </c>
      <c r="F696" s="708"/>
    </row>
    <row r="697" spans="4:6">
      <c r="D697" s="706">
        <v>152206005</v>
      </c>
      <c r="E697" s="707" t="s">
        <v>827</v>
      </c>
      <c r="F697" s="708"/>
    </row>
    <row r="698" spans="4:6">
      <c r="D698" s="706">
        <v>152306005</v>
      </c>
      <c r="E698" s="707" t="s">
        <v>843</v>
      </c>
      <c r="F698" s="708"/>
    </row>
    <row r="699" spans="4:6">
      <c r="D699" s="706">
        <v>152406005</v>
      </c>
      <c r="E699" s="707" t="s">
        <v>973</v>
      </c>
      <c r="F699" s="708"/>
    </row>
    <row r="700" spans="4:6">
      <c r="D700" s="706">
        <v>152506005</v>
      </c>
      <c r="E700" s="707" t="s">
        <v>1903</v>
      </c>
      <c r="F700" s="708"/>
    </row>
    <row r="701" spans="4:6">
      <c r="D701" s="706">
        <v>152606005</v>
      </c>
      <c r="E701" s="707" t="s">
        <v>1904</v>
      </c>
      <c r="F701" s="708"/>
    </row>
    <row r="702" spans="4:6">
      <c r="D702" s="706">
        <v>152706005</v>
      </c>
      <c r="E702" s="707" t="s">
        <v>1905</v>
      </c>
      <c r="F702" s="708"/>
    </row>
    <row r="703" spans="4:6">
      <c r="D703" s="706" t="s">
        <v>2590</v>
      </c>
      <c r="E703" s="707" t="s">
        <v>1906</v>
      </c>
      <c r="F703" s="708"/>
    </row>
    <row r="704" spans="4:6">
      <c r="D704" s="706" t="s">
        <v>2591</v>
      </c>
      <c r="E704" s="707" t="s">
        <v>1907</v>
      </c>
      <c r="F704" s="708"/>
    </row>
    <row r="705" spans="4:6">
      <c r="D705" s="706" t="s">
        <v>2592</v>
      </c>
      <c r="E705" s="707" t="s">
        <v>1908</v>
      </c>
      <c r="F705" s="708"/>
    </row>
    <row r="706" spans="4:6">
      <c r="D706" s="706" t="s">
        <v>2593</v>
      </c>
      <c r="E706" s="707" t="s">
        <v>1909</v>
      </c>
      <c r="F706" s="708"/>
    </row>
    <row r="707" spans="4:6">
      <c r="D707" s="706">
        <v>152107001</v>
      </c>
      <c r="E707" s="707" t="s">
        <v>2594</v>
      </c>
      <c r="F707" s="708"/>
    </row>
    <row r="708" spans="4:6">
      <c r="D708" s="706">
        <v>152207001</v>
      </c>
      <c r="E708" s="707" t="s">
        <v>2595</v>
      </c>
      <c r="F708" s="708"/>
    </row>
    <row r="709" spans="4:6">
      <c r="D709" s="706">
        <v>152307001</v>
      </c>
      <c r="E709" s="707" t="s">
        <v>2596</v>
      </c>
      <c r="F709" s="708"/>
    </row>
    <row r="710" spans="4:6">
      <c r="D710" s="706">
        <v>152407001</v>
      </c>
      <c r="E710" s="707" t="s">
        <v>2597</v>
      </c>
      <c r="F710" s="708"/>
    </row>
    <row r="711" spans="4:6">
      <c r="D711" s="706">
        <v>152507001</v>
      </c>
      <c r="E711" s="707" t="s">
        <v>2598</v>
      </c>
      <c r="F711" s="708"/>
    </row>
    <row r="712" spans="4:6">
      <c r="D712" s="706">
        <v>152607001</v>
      </c>
      <c r="E712" s="707" t="s">
        <v>2599</v>
      </c>
      <c r="F712" s="708"/>
    </row>
    <row r="713" spans="4:6">
      <c r="D713" s="706">
        <v>152707001</v>
      </c>
      <c r="E713" s="707" t="s">
        <v>2600</v>
      </c>
      <c r="F713" s="708"/>
    </row>
    <row r="714" spans="4:6">
      <c r="D714" s="706" t="s">
        <v>2601</v>
      </c>
      <c r="E714" s="707" t="s">
        <v>1133</v>
      </c>
      <c r="F714" s="708"/>
    </row>
    <row r="715" spans="4:6">
      <c r="D715" s="706" t="s">
        <v>2603</v>
      </c>
      <c r="E715" s="707" t="s">
        <v>2602</v>
      </c>
      <c r="F715" s="708"/>
    </row>
    <row r="716" spans="4:6">
      <c r="D716" s="706" t="s">
        <v>2605</v>
      </c>
      <c r="E716" s="707" t="s">
        <v>2604</v>
      </c>
      <c r="F716" s="708"/>
    </row>
    <row r="717" spans="4:6">
      <c r="D717" s="706" t="s">
        <v>2607</v>
      </c>
      <c r="E717" s="707" t="s">
        <v>2606</v>
      </c>
      <c r="F717" s="708"/>
    </row>
    <row r="718" spans="4:6">
      <c r="D718" s="706">
        <v>152107002</v>
      </c>
      <c r="E718" s="707" t="s">
        <v>2608</v>
      </c>
      <c r="F718" s="708"/>
    </row>
    <row r="719" spans="4:6">
      <c r="D719" s="706">
        <v>152207002</v>
      </c>
      <c r="E719" s="707" t="s">
        <v>2609</v>
      </c>
      <c r="F719" s="708"/>
    </row>
    <row r="720" spans="4:6">
      <c r="D720" s="706">
        <v>152307002</v>
      </c>
      <c r="E720" s="707" t="s">
        <v>2610</v>
      </c>
      <c r="F720" s="708"/>
    </row>
    <row r="721" spans="4:6">
      <c r="D721" s="706">
        <v>152407002</v>
      </c>
      <c r="E721" s="707" t="s">
        <v>2611</v>
      </c>
      <c r="F721" s="708"/>
    </row>
    <row r="722" spans="4:6">
      <c r="D722" s="706">
        <v>152507002</v>
      </c>
      <c r="E722" s="707" t="s">
        <v>2612</v>
      </c>
      <c r="F722" s="708"/>
    </row>
    <row r="723" spans="4:6">
      <c r="D723" s="706">
        <v>152607002</v>
      </c>
      <c r="E723" s="707" t="s">
        <v>2613</v>
      </c>
      <c r="F723" s="708"/>
    </row>
    <row r="724" spans="4:6">
      <c r="D724" s="706">
        <v>152707002</v>
      </c>
      <c r="E724" s="707" t="s">
        <v>2614</v>
      </c>
      <c r="F724" s="708"/>
    </row>
    <row r="725" spans="4:6">
      <c r="D725" s="706" t="s">
        <v>2615</v>
      </c>
      <c r="E725" s="707" t="s">
        <v>1134</v>
      </c>
      <c r="F725" s="708"/>
    </row>
    <row r="726" spans="4:6">
      <c r="D726" s="706" t="s">
        <v>2617</v>
      </c>
      <c r="E726" s="707" t="s">
        <v>2616</v>
      </c>
      <c r="F726" s="708"/>
    </row>
    <row r="727" spans="4:6">
      <c r="D727" s="706" t="s">
        <v>2619</v>
      </c>
      <c r="E727" s="707" t="s">
        <v>2618</v>
      </c>
      <c r="F727" s="708"/>
    </row>
    <row r="728" spans="4:6">
      <c r="D728" s="706" t="s">
        <v>2621</v>
      </c>
      <c r="E728" s="707" t="s">
        <v>2620</v>
      </c>
      <c r="F728" s="708"/>
    </row>
    <row r="729" spans="4:6">
      <c r="D729" s="706">
        <v>152107003</v>
      </c>
      <c r="E729" s="707" t="s">
        <v>2622</v>
      </c>
      <c r="F729" s="708"/>
    </row>
    <row r="730" spans="4:6">
      <c r="D730" s="706">
        <v>152207003</v>
      </c>
      <c r="E730" s="707" t="s">
        <v>2623</v>
      </c>
      <c r="F730" s="708"/>
    </row>
    <row r="731" spans="4:6">
      <c r="D731" s="706">
        <v>152307003</v>
      </c>
      <c r="E731" s="707" t="s">
        <v>2624</v>
      </c>
      <c r="F731" s="708"/>
    </row>
    <row r="732" spans="4:6">
      <c r="D732" s="706">
        <v>152407003</v>
      </c>
      <c r="E732" s="707" t="s">
        <v>2625</v>
      </c>
      <c r="F732" s="708"/>
    </row>
    <row r="733" spans="4:6">
      <c r="D733" s="706">
        <v>152507003</v>
      </c>
      <c r="E733" s="707" t="s">
        <v>2626</v>
      </c>
      <c r="F733" s="708"/>
    </row>
    <row r="734" spans="4:6">
      <c r="D734" s="706">
        <v>152607003</v>
      </c>
      <c r="E734" s="707" t="s">
        <v>2627</v>
      </c>
      <c r="F734" s="708"/>
    </row>
    <row r="735" spans="4:6">
      <c r="D735" s="706">
        <v>152707003</v>
      </c>
      <c r="E735" s="707" t="s">
        <v>2628</v>
      </c>
      <c r="F735" s="708"/>
    </row>
    <row r="736" spans="4:6">
      <c r="D736" s="706" t="s">
        <v>2629</v>
      </c>
      <c r="E736" s="707" t="s">
        <v>1135</v>
      </c>
      <c r="F736" s="708"/>
    </row>
    <row r="737" spans="4:6">
      <c r="D737" s="706" t="s">
        <v>2631</v>
      </c>
      <c r="E737" s="707" t="s">
        <v>2630</v>
      </c>
      <c r="F737" s="708"/>
    </row>
    <row r="738" spans="4:6">
      <c r="D738" s="706" t="s">
        <v>2633</v>
      </c>
      <c r="E738" s="707" t="s">
        <v>2632</v>
      </c>
      <c r="F738" s="708"/>
    </row>
    <row r="739" spans="4:6">
      <c r="D739" s="706" t="s">
        <v>2635</v>
      </c>
      <c r="E739" s="707" t="s">
        <v>2634</v>
      </c>
      <c r="F739" s="708"/>
    </row>
    <row r="740" spans="4:6">
      <c r="D740" s="706">
        <v>152107004</v>
      </c>
      <c r="E740" s="707" t="s">
        <v>2636</v>
      </c>
      <c r="F740" s="708"/>
    </row>
    <row r="741" spans="4:6">
      <c r="D741" s="706">
        <v>152207004</v>
      </c>
      <c r="E741" s="707" t="s">
        <v>2637</v>
      </c>
      <c r="F741" s="708"/>
    </row>
    <row r="742" spans="4:6">
      <c r="D742" s="706">
        <v>152307004</v>
      </c>
      <c r="E742" s="707" t="s">
        <v>2638</v>
      </c>
      <c r="F742" s="708"/>
    </row>
    <row r="743" spans="4:6">
      <c r="D743" s="706">
        <v>152407004</v>
      </c>
      <c r="E743" s="707" t="s">
        <v>2639</v>
      </c>
      <c r="F743" s="708"/>
    </row>
    <row r="744" spans="4:6">
      <c r="D744" s="706">
        <v>152507004</v>
      </c>
      <c r="E744" s="707" t="s">
        <v>2640</v>
      </c>
      <c r="F744" s="708"/>
    </row>
    <row r="745" spans="4:6">
      <c r="D745" s="706">
        <v>152607004</v>
      </c>
      <c r="E745" s="707" t="s">
        <v>2641</v>
      </c>
      <c r="F745" s="708"/>
    </row>
    <row r="746" spans="4:6">
      <c r="D746" s="706">
        <v>152707004</v>
      </c>
      <c r="E746" s="707" t="s">
        <v>2642</v>
      </c>
      <c r="F746" s="708"/>
    </row>
    <row r="747" spans="4:6">
      <c r="D747" s="706" t="s">
        <v>2643</v>
      </c>
      <c r="E747" s="707" t="s">
        <v>1136</v>
      </c>
      <c r="F747" s="708"/>
    </row>
    <row r="748" spans="4:6">
      <c r="D748" s="706" t="s">
        <v>2645</v>
      </c>
      <c r="E748" s="707" t="s">
        <v>2644</v>
      </c>
      <c r="F748" s="708"/>
    </row>
    <row r="749" spans="4:6">
      <c r="D749" s="706" t="s">
        <v>2647</v>
      </c>
      <c r="E749" s="707" t="s">
        <v>2646</v>
      </c>
      <c r="F749" s="708"/>
    </row>
    <row r="750" spans="4:6">
      <c r="D750" s="706" t="s">
        <v>2649</v>
      </c>
      <c r="E750" s="707" t="s">
        <v>2648</v>
      </c>
      <c r="F750" s="708"/>
    </row>
    <row r="751" spans="4:6">
      <c r="D751" s="706">
        <v>152107005</v>
      </c>
      <c r="E751" s="707" t="s">
        <v>2650</v>
      </c>
      <c r="F751" s="708"/>
    </row>
    <row r="752" spans="4:6">
      <c r="D752" s="706">
        <v>152207005</v>
      </c>
      <c r="E752" s="707" t="s">
        <v>2651</v>
      </c>
      <c r="F752" s="708"/>
    </row>
    <row r="753" spans="4:6">
      <c r="D753" s="706">
        <v>152307005</v>
      </c>
      <c r="E753" s="707" t="s">
        <v>2652</v>
      </c>
      <c r="F753" s="708"/>
    </row>
    <row r="754" spans="4:6">
      <c r="D754" s="706">
        <v>152407005</v>
      </c>
      <c r="E754" s="707" t="s">
        <v>2653</v>
      </c>
      <c r="F754" s="708"/>
    </row>
    <row r="755" spans="4:6">
      <c r="D755" s="706">
        <v>152507005</v>
      </c>
      <c r="E755" s="707" t="s">
        <v>2654</v>
      </c>
      <c r="F755" s="708"/>
    </row>
    <row r="756" spans="4:6">
      <c r="D756" s="706">
        <v>152607005</v>
      </c>
      <c r="E756" s="707" t="s">
        <v>2655</v>
      </c>
      <c r="F756" s="708"/>
    </row>
    <row r="757" spans="4:6">
      <c r="D757" s="706">
        <v>152707005</v>
      </c>
      <c r="E757" s="707" t="s">
        <v>2656</v>
      </c>
      <c r="F757" s="708"/>
    </row>
    <row r="758" spans="4:6">
      <c r="D758" s="706" t="s">
        <v>2657</v>
      </c>
      <c r="E758" s="707" t="s">
        <v>1137</v>
      </c>
      <c r="F758" s="708"/>
    </row>
    <row r="759" spans="4:6">
      <c r="D759" s="706" t="s">
        <v>2659</v>
      </c>
      <c r="E759" s="707" t="s">
        <v>2658</v>
      </c>
      <c r="F759" s="708"/>
    </row>
    <row r="760" spans="4:6">
      <c r="D760" s="706" t="s">
        <v>2661</v>
      </c>
      <c r="E760" s="707" t="s">
        <v>2660</v>
      </c>
      <c r="F760" s="708"/>
    </row>
    <row r="761" spans="4:6">
      <c r="D761" s="706" t="s">
        <v>2663</v>
      </c>
      <c r="E761" s="707" t="s">
        <v>2662</v>
      </c>
      <c r="F761" s="708"/>
    </row>
    <row r="762" spans="4:6">
      <c r="D762" s="706">
        <v>153101001</v>
      </c>
      <c r="E762" s="707" t="s">
        <v>844</v>
      </c>
      <c r="F762" s="708"/>
    </row>
    <row r="763" spans="4:6">
      <c r="D763" s="706">
        <v>153201001</v>
      </c>
      <c r="E763" s="707" t="s">
        <v>861</v>
      </c>
      <c r="F763" s="708"/>
    </row>
    <row r="764" spans="4:6">
      <c r="D764" s="706">
        <v>153301001</v>
      </c>
      <c r="E764" s="707" t="s">
        <v>877</v>
      </c>
      <c r="F764" s="708"/>
    </row>
    <row r="765" spans="4:6">
      <c r="D765" s="706">
        <v>153401001</v>
      </c>
      <c r="E765" s="707" t="s">
        <v>974</v>
      </c>
      <c r="F765" s="708"/>
    </row>
    <row r="766" spans="4:6">
      <c r="D766" s="706">
        <v>153501001</v>
      </c>
      <c r="E766" s="707" t="s">
        <v>2664</v>
      </c>
      <c r="F766" s="708"/>
    </row>
    <row r="767" spans="4:6">
      <c r="D767" s="706">
        <v>153601001</v>
      </c>
      <c r="E767" s="707" t="s">
        <v>2665</v>
      </c>
      <c r="F767" s="708"/>
    </row>
    <row r="768" spans="4:6">
      <c r="D768" s="706">
        <v>153701001</v>
      </c>
      <c r="E768" s="707" t="s">
        <v>2666</v>
      </c>
      <c r="F768" s="708"/>
    </row>
    <row r="769" spans="4:6">
      <c r="D769" s="706">
        <f t="shared" ref="D769:D772" si="18">D765+10</f>
        <v>153401011</v>
      </c>
      <c r="E769" s="707" t="s">
        <v>2667</v>
      </c>
      <c r="F769" s="708"/>
    </row>
    <row r="770" spans="4:6">
      <c r="D770" s="706">
        <f t="shared" si="18"/>
        <v>153501011</v>
      </c>
      <c r="E770" s="707" t="s">
        <v>2668</v>
      </c>
      <c r="F770" s="708"/>
    </row>
    <row r="771" spans="4:6">
      <c r="D771" s="706">
        <f t="shared" si="18"/>
        <v>153601011</v>
      </c>
      <c r="E771" s="707" t="s">
        <v>2669</v>
      </c>
      <c r="F771" s="708"/>
    </row>
    <row r="772" spans="4:6">
      <c r="D772" s="706">
        <f t="shared" si="18"/>
        <v>153701011</v>
      </c>
      <c r="E772" s="707" t="s">
        <v>2670</v>
      </c>
      <c r="F772" s="708"/>
    </row>
    <row r="773" spans="4:6">
      <c r="D773" s="706">
        <v>153101002</v>
      </c>
      <c r="E773" s="707" t="s">
        <v>846</v>
      </c>
      <c r="F773" s="708"/>
    </row>
    <row r="774" spans="4:6">
      <c r="D774" s="706">
        <v>153201002</v>
      </c>
      <c r="E774" s="707" t="s">
        <v>862</v>
      </c>
      <c r="F774" s="708"/>
    </row>
    <row r="775" spans="4:6">
      <c r="D775" s="706">
        <v>153301002</v>
      </c>
      <c r="E775" s="707" t="s">
        <v>878</v>
      </c>
      <c r="F775" s="708"/>
    </row>
    <row r="776" spans="4:6">
      <c r="D776" s="706">
        <v>153401002</v>
      </c>
      <c r="E776" s="707" t="s">
        <v>975</v>
      </c>
      <c r="F776" s="708"/>
    </row>
    <row r="777" spans="4:6">
      <c r="D777" s="706">
        <v>153501002</v>
      </c>
      <c r="E777" s="707" t="s">
        <v>2671</v>
      </c>
      <c r="F777" s="708"/>
    </row>
    <row r="778" spans="4:6">
      <c r="D778" s="706">
        <v>153601002</v>
      </c>
      <c r="E778" s="707" t="s">
        <v>2672</v>
      </c>
      <c r="F778" s="708"/>
    </row>
    <row r="779" spans="4:6">
      <c r="D779" s="706">
        <v>153701002</v>
      </c>
      <c r="E779" s="707" t="s">
        <v>2673</v>
      </c>
      <c r="F779" s="708"/>
    </row>
    <row r="780" spans="4:6">
      <c r="D780" s="706">
        <f t="shared" ref="D780:D783" si="19">D776+10</f>
        <v>153401012</v>
      </c>
      <c r="E780" s="707" t="s">
        <v>2674</v>
      </c>
      <c r="F780" s="708"/>
    </row>
    <row r="781" spans="4:6">
      <c r="D781" s="709">
        <f t="shared" si="19"/>
        <v>153501012</v>
      </c>
      <c r="E781" s="707" t="s">
        <v>2675</v>
      </c>
      <c r="F781" s="708"/>
    </row>
    <row r="782" spans="4:6">
      <c r="D782" s="709">
        <f t="shared" si="19"/>
        <v>153601012</v>
      </c>
      <c r="E782" s="707" t="s">
        <v>2676</v>
      </c>
      <c r="F782" s="708"/>
    </row>
    <row r="783" spans="4:6">
      <c r="D783" s="709">
        <f t="shared" si="19"/>
        <v>153701012</v>
      </c>
      <c r="E783" s="707" t="s">
        <v>2677</v>
      </c>
      <c r="F783" s="708"/>
    </row>
    <row r="784" spans="4:6">
      <c r="D784" s="706">
        <v>153101003</v>
      </c>
      <c r="E784" s="707" t="s">
        <v>847</v>
      </c>
      <c r="F784" s="708"/>
    </row>
    <row r="785" spans="4:6">
      <c r="D785" s="706">
        <v>153201003</v>
      </c>
      <c r="E785" s="707" t="s">
        <v>863</v>
      </c>
      <c r="F785" s="708"/>
    </row>
    <row r="786" spans="4:6">
      <c r="D786" s="706">
        <v>153301003</v>
      </c>
      <c r="E786" s="707" t="s">
        <v>879</v>
      </c>
      <c r="F786" s="708"/>
    </row>
    <row r="787" spans="4:6">
      <c r="D787" s="706">
        <v>153401003</v>
      </c>
      <c r="E787" s="707" t="s">
        <v>976</v>
      </c>
      <c r="F787" s="708"/>
    </row>
    <row r="788" spans="4:6">
      <c r="D788" s="706">
        <v>153501003</v>
      </c>
      <c r="E788" s="707" t="s">
        <v>2678</v>
      </c>
      <c r="F788" s="708"/>
    </row>
    <row r="789" spans="4:6">
      <c r="D789" s="706">
        <v>153601003</v>
      </c>
      <c r="E789" s="707" t="s">
        <v>2679</v>
      </c>
      <c r="F789" s="708"/>
    </row>
    <row r="790" spans="4:6">
      <c r="D790" s="706">
        <v>153701003</v>
      </c>
      <c r="E790" s="707" t="s">
        <v>2680</v>
      </c>
      <c r="F790" s="708"/>
    </row>
    <row r="791" spans="4:6">
      <c r="D791" s="706">
        <f t="shared" ref="D791:D794" si="20">D787+10</f>
        <v>153401013</v>
      </c>
      <c r="E791" s="707" t="s">
        <v>2681</v>
      </c>
      <c r="F791" s="708"/>
    </row>
    <row r="792" spans="4:6">
      <c r="D792" s="706">
        <f t="shared" si="20"/>
        <v>153501013</v>
      </c>
      <c r="E792" s="707" t="s">
        <v>2682</v>
      </c>
      <c r="F792" s="708"/>
    </row>
    <row r="793" spans="4:6">
      <c r="D793" s="706">
        <f t="shared" si="20"/>
        <v>153601013</v>
      </c>
      <c r="E793" s="707" t="s">
        <v>2683</v>
      </c>
      <c r="F793" s="708"/>
    </row>
    <row r="794" spans="4:6">
      <c r="D794" s="706">
        <f t="shared" si="20"/>
        <v>153701013</v>
      </c>
      <c r="E794" s="707" t="s">
        <v>2684</v>
      </c>
      <c r="F794" s="708"/>
    </row>
    <row r="795" spans="4:6">
      <c r="D795" s="706">
        <v>153101004</v>
      </c>
      <c r="E795" s="707" t="s">
        <v>848</v>
      </c>
      <c r="F795" s="708"/>
    </row>
    <row r="796" spans="4:6">
      <c r="D796" s="706">
        <v>153201004</v>
      </c>
      <c r="E796" s="707" t="s">
        <v>864</v>
      </c>
      <c r="F796" s="708"/>
    </row>
    <row r="797" spans="4:6">
      <c r="D797" s="706">
        <v>153301004</v>
      </c>
      <c r="E797" s="707" t="s">
        <v>880</v>
      </c>
      <c r="F797" s="708"/>
    </row>
    <row r="798" spans="4:6">
      <c r="D798" s="706">
        <v>153401004</v>
      </c>
      <c r="E798" s="707" t="s">
        <v>977</v>
      </c>
      <c r="F798" s="708"/>
    </row>
    <row r="799" spans="4:6">
      <c r="D799" s="706">
        <v>153501004</v>
      </c>
      <c r="E799" s="707" t="s">
        <v>2685</v>
      </c>
      <c r="F799" s="708"/>
    </row>
    <row r="800" spans="4:6">
      <c r="D800" s="706">
        <v>153601004</v>
      </c>
      <c r="E800" s="707" t="s">
        <v>2686</v>
      </c>
      <c r="F800" s="708"/>
    </row>
    <row r="801" spans="4:6">
      <c r="D801" s="706">
        <v>153701004</v>
      </c>
      <c r="E801" s="707" t="s">
        <v>2687</v>
      </c>
      <c r="F801" s="708"/>
    </row>
    <row r="802" spans="4:6">
      <c r="D802" s="706">
        <f t="shared" ref="D802:D805" si="21">D798+10</f>
        <v>153401014</v>
      </c>
      <c r="E802" s="707" t="s">
        <v>2688</v>
      </c>
      <c r="F802" s="708"/>
    </row>
    <row r="803" spans="4:6">
      <c r="D803" s="709">
        <f t="shared" si="21"/>
        <v>153501014</v>
      </c>
      <c r="E803" s="707" t="s">
        <v>2689</v>
      </c>
      <c r="F803" s="708"/>
    </row>
    <row r="804" spans="4:6">
      <c r="D804" s="709">
        <f t="shared" si="21"/>
        <v>153601014</v>
      </c>
      <c r="E804" s="707" t="s">
        <v>2690</v>
      </c>
      <c r="F804" s="708"/>
    </row>
    <row r="805" spans="4:6">
      <c r="D805" s="709">
        <f t="shared" si="21"/>
        <v>153701014</v>
      </c>
      <c r="E805" s="707" t="s">
        <v>2691</v>
      </c>
      <c r="F805" s="708"/>
    </row>
    <row r="806" spans="4:6">
      <c r="D806" s="706">
        <v>153101005</v>
      </c>
      <c r="E806" s="707" t="s">
        <v>849</v>
      </c>
      <c r="F806" s="708"/>
    </row>
    <row r="807" spans="4:6">
      <c r="D807" s="706">
        <v>153201005</v>
      </c>
      <c r="E807" s="707" t="s">
        <v>865</v>
      </c>
      <c r="F807" s="708"/>
    </row>
    <row r="808" spans="4:6">
      <c r="D808" s="706">
        <v>153301005</v>
      </c>
      <c r="E808" s="707" t="s">
        <v>881</v>
      </c>
      <c r="F808" s="708"/>
    </row>
    <row r="809" spans="4:6">
      <c r="D809" s="706">
        <v>153401005</v>
      </c>
      <c r="E809" s="707" t="s">
        <v>978</v>
      </c>
      <c r="F809" s="708"/>
    </row>
    <row r="810" spans="4:6">
      <c r="D810" s="706">
        <v>153501005</v>
      </c>
      <c r="E810" s="707" t="s">
        <v>2692</v>
      </c>
      <c r="F810" s="708"/>
    </row>
    <row r="811" spans="4:6">
      <c r="D811" s="706">
        <v>153601005</v>
      </c>
      <c r="E811" s="707" t="s">
        <v>2693</v>
      </c>
      <c r="F811" s="708"/>
    </row>
    <row r="812" spans="4:6">
      <c r="D812" s="706">
        <v>153701005</v>
      </c>
      <c r="E812" s="707" t="s">
        <v>2694</v>
      </c>
      <c r="F812" s="708"/>
    </row>
    <row r="813" spans="4:6">
      <c r="D813" s="706">
        <f t="shared" ref="D813:D816" si="22">D809+10</f>
        <v>153401015</v>
      </c>
      <c r="E813" s="707" t="s">
        <v>2695</v>
      </c>
      <c r="F813" s="708"/>
    </row>
    <row r="814" spans="4:6">
      <c r="D814" s="706">
        <f t="shared" si="22"/>
        <v>153501015</v>
      </c>
      <c r="E814" s="707" t="s">
        <v>2696</v>
      </c>
      <c r="F814" s="708"/>
    </row>
    <row r="815" spans="4:6">
      <c r="D815" s="706">
        <f t="shared" si="22"/>
        <v>153601015</v>
      </c>
      <c r="E815" s="707" t="s">
        <v>2697</v>
      </c>
      <c r="F815" s="708"/>
    </row>
    <row r="816" spans="4:6">
      <c r="D816" s="706">
        <f t="shared" si="22"/>
        <v>153701015</v>
      </c>
      <c r="E816" s="707" t="s">
        <v>2698</v>
      </c>
      <c r="F816" s="708"/>
    </row>
    <row r="817" spans="4:6">
      <c r="D817" s="706">
        <v>153101006</v>
      </c>
      <c r="E817" s="707" t="s">
        <v>850</v>
      </c>
      <c r="F817" s="708"/>
    </row>
    <row r="818" spans="4:6">
      <c r="D818" s="706">
        <v>153201006</v>
      </c>
      <c r="E818" s="707" t="s">
        <v>866</v>
      </c>
      <c r="F818" s="708"/>
    </row>
    <row r="819" spans="4:6">
      <c r="D819" s="706">
        <v>153301006</v>
      </c>
      <c r="E819" s="707" t="s">
        <v>882</v>
      </c>
      <c r="F819" s="708"/>
    </row>
    <row r="820" spans="4:6">
      <c r="D820" s="706">
        <v>153401006</v>
      </c>
      <c r="E820" s="707" t="s">
        <v>979</v>
      </c>
      <c r="F820" s="708"/>
    </row>
    <row r="821" spans="4:6">
      <c r="D821" s="706">
        <v>153501006</v>
      </c>
      <c r="E821" s="707" t="s">
        <v>2699</v>
      </c>
      <c r="F821" s="708"/>
    </row>
    <row r="822" spans="4:6">
      <c r="D822" s="706">
        <v>153601006</v>
      </c>
      <c r="E822" s="707" t="s">
        <v>2700</v>
      </c>
      <c r="F822" s="708"/>
    </row>
    <row r="823" spans="4:6">
      <c r="D823" s="706">
        <v>153701006</v>
      </c>
      <c r="E823" s="707" t="s">
        <v>2701</v>
      </c>
      <c r="F823" s="708"/>
    </row>
    <row r="824" spans="4:6">
      <c r="D824" s="706">
        <f t="shared" ref="D824:D827" si="23">D820+10</f>
        <v>153401016</v>
      </c>
      <c r="E824" s="707" t="s">
        <v>2702</v>
      </c>
      <c r="F824" s="708"/>
    </row>
    <row r="825" spans="4:6">
      <c r="D825" s="709">
        <f t="shared" si="23"/>
        <v>153501016</v>
      </c>
      <c r="E825" s="707" t="s">
        <v>2703</v>
      </c>
      <c r="F825" s="708"/>
    </row>
    <row r="826" spans="4:6">
      <c r="D826" s="709">
        <f t="shared" si="23"/>
        <v>153601016</v>
      </c>
      <c r="E826" s="707" t="s">
        <v>2704</v>
      </c>
      <c r="F826" s="708"/>
    </row>
    <row r="827" spans="4:6">
      <c r="D827" s="709">
        <f t="shared" si="23"/>
        <v>153701016</v>
      </c>
      <c r="E827" s="707" t="s">
        <v>2705</v>
      </c>
      <c r="F827" s="708"/>
    </row>
    <row r="828" spans="4:6">
      <c r="D828" s="706">
        <v>153102001</v>
      </c>
      <c r="E828" s="707" t="s">
        <v>851</v>
      </c>
      <c r="F828" s="708"/>
    </row>
    <row r="829" spans="4:6">
      <c r="D829" s="706">
        <v>153202001</v>
      </c>
      <c r="E829" s="707" t="s">
        <v>867</v>
      </c>
      <c r="F829" s="708"/>
    </row>
    <row r="830" spans="4:6">
      <c r="D830" s="706">
        <v>153302001</v>
      </c>
      <c r="E830" s="707" t="s">
        <v>883</v>
      </c>
      <c r="F830" s="708"/>
    </row>
    <row r="831" spans="4:6">
      <c r="D831" s="706">
        <v>153402001</v>
      </c>
      <c r="E831" s="707" t="s">
        <v>980</v>
      </c>
      <c r="F831" s="708"/>
    </row>
    <row r="832" spans="4:6">
      <c r="D832" s="706">
        <v>153502001</v>
      </c>
      <c r="E832" s="707" t="s">
        <v>2706</v>
      </c>
      <c r="F832" s="708"/>
    </row>
    <row r="833" spans="4:6">
      <c r="D833" s="706">
        <v>153602001</v>
      </c>
      <c r="E833" s="707" t="s">
        <v>2707</v>
      </c>
      <c r="F833" s="708"/>
    </row>
    <row r="834" spans="4:6">
      <c r="D834" s="706">
        <v>153702001</v>
      </c>
      <c r="E834" s="707" t="s">
        <v>2708</v>
      </c>
      <c r="F834" s="708"/>
    </row>
    <row r="835" spans="4:6">
      <c r="D835" s="706" t="s">
        <v>2710</v>
      </c>
      <c r="E835" s="707" t="s">
        <v>2709</v>
      </c>
      <c r="F835" s="708"/>
    </row>
    <row r="836" spans="4:6">
      <c r="D836" s="706" t="s">
        <v>2712</v>
      </c>
      <c r="E836" s="707" t="s">
        <v>2711</v>
      </c>
      <c r="F836" s="708"/>
    </row>
    <row r="837" spans="4:6">
      <c r="D837" s="706" t="s">
        <v>2714</v>
      </c>
      <c r="E837" s="707" t="s">
        <v>2713</v>
      </c>
      <c r="F837" s="708"/>
    </row>
    <row r="838" spans="4:6">
      <c r="D838" s="706" t="s">
        <v>2716</v>
      </c>
      <c r="E838" s="707" t="s">
        <v>2715</v>
      </c>
      <c r="F838" s="708"/>
    </row>
    <row r="839" spans="4:6">
      <c r="D839" s="706">
        <v>153102002</v>
      </c>
      <c r="E839" s="707" t="s">
        <v>852</v>
      </c>
      <c r="F839" s="708"/>
    </row>
    <row r="840" spans="4:6">
      <c r="D840" s="706">
        <v>153202002</v>
      </c>
      <c r="E840" s="707" t="s">
        <v>868</v>
      </c>
      <c r="F840" s="708"/>
    </row>
    <row r="841" spans="4:6">
      <c r="D841" s="706">
        <v>153302002</v>
      </c>
      <c r="E841" s="707" t="s">
        <v>884</v>
      </c>
      <c r="F841" s="708"/>
    </row>
    <row r="842" spans="4:6">
      <c r="D842" s="706">
        <v>153402002</v>
      </c>
      <c r="E842" s="707" t="s">
        <v>981</v>
      </c>
      <c r="F842" s="708"/>
    </row>
    <row r="843" spans="4:6">
      <c r="D843" s="706">
        <v>153502002</v>
      </c>
      <c r="E843" s="707" t="s">
        <v>2717</v>
      </c>
      <c r="F843" s="708"/>
    </row>
    <row r="844" spans="4:6">
      <c r="D844" s="706">
        <v>153602002</v>
      </c>
      <c r="E844" s="707" t="s">
        <v>2718</v>
      </c>
      <c r="F844" s="708"/>
    </row>
    <row r="845" spans="4:6">
      <c r="D845" s="706">
        <v>153702002</v>
      </c>
      <c r="E845" s="707" t="s">
        <v>2719</v>
      </c>
      <c r="F845" s="708"/>
    </row>
    <row r="846" spans="4:6">
      <c r="D846" s="706" t="s">
        <v>2721</v>
      </c>
      <c r="E846" s="707" t="s">
        <v>2720</v>
      </c>
      <c r="F846" s="708"/>
    </row>
    <row r="847" spans="4:6">
      <c r="D847" s="706" t="s">
        <v>2723</v>
      </c>
      <c r="E847" s="707" t="s">
        <v>2722</v>
      </c>
      <c r="F847" s="708"/>
    </row>
    <row r="848" spans="4:6">
      <c r="D848" s="706" t="s">
        <v>2725</v>
      </c>
      <c r="E848" s="707" t="s">
        <v>2724</v>
      </c>
      <c r="F848" s="708"/>
    </row>
    <row r="849" spans="4:6">
      <c r="D849" s="706" t="s">
        <v>2727</v>
      </c>
      <c r="E849" s="707" t="s">
        <v>2726</v>
      </c>
      <c r="F849" s="708"/>
    </row>
    <row r="850" spans="4:6">
      <c r="D850" s="706">
        <v>153102003</v>
      </c>
      <c r="E850" s="707" t="s">
        <v>853</v>
      </c>
      <c r="F850" s="708"/>
    </row>
    <row r="851" spans="4:6">
      <c r="D851" s="706">
        <v>153202003</v>
      </c>
      <c r="E851" s="707" t="s">
        <v>869</v>
      </c>
      <c r="F851" s="708"/>
    </row>
    <row r="852" spans="4:6">
      <c r="D852" s="706">
        <v>153302003</v>
      </c>
      <c r="E852" s="707" t="s">
        <v>885</v>
      </c>
      <c r="F852" s="708"/>
    </row>
    <row r="853" spans="4:6">
      <c r="D853" s="706">
        <v>153402003</v>
      </c>
      <c r="E853" s="707" t="s">
        <v>982</v>
      </c>
      <c r="F853" s="708"/>
    </row>
    <row r="854" spans="4:6">
      <c r="D854" s="706">
        <v>153502003</v>
      </c>
      <c r="E854" s="707" t="s">
        <v>2728</v>
      </c>
      <c r="F854" s="708"/>
    </row>
    <row r="855" spans="4:6">
      <c r="D855" s="706">
        <v>153602003</v>
      </c>
      <c r="E855" s="707" t="s">
        <v>2729</v>
      </c>
      <c r="F855" s="708"/>
    </row>
    <row r="856" spans="4:6">
      <c r="D856" s="706">
        <v>153702003</v>
      </c>
      <c r="E856" s="707" t="s">
        <v>2730</v>
      </c>
      <c r="F856" s="708"/>
    </row>
    <row r="857" spans="4:6">
      <c r="D857" s="706" t="s">
        <v>2732</v>
      </c>
      <c r="E857" s="707" t="s">
        <v>2731</v>
      </c>
      <c r="F857" s="708"/>
    </row>
    <row r="858" spans="4:6">
      <c r="D858" s="706" t="s">
        <v>2734</v>
      </c>
      <c r="E858" s="707" t="s">
        <v>2733</v>
      </c>
      <c r="F858" s="708"/>
    </row>
    <row r="859" spans="4:6">
      <c r="D859" s="706" t="s">
        <v>2736</v>
      </c>
      <c r="E859" s="707" t="s">
        <v>2735</v>
      </c>
      <c r="F859" s="708"/>
    </row>
    <row r="860" spans="4:6">
      <c r="D860" s="706" t="s">
        <v>2738</v>
      </c>
      <c r="E860" s="707" t="s">
        <v>2737</v>
      </c>
      <c r="F860" s="708"/>
    </row>
    <row r="861" spans="4:6">
      <c r="D861" s="706">
        <v>153102004</v>
      </c>
      <c r="E861" s="707" t="s">
        <v>854</v>
      </c>
      <c r="F861" s="708"/>
    </row>
    <row r="862" spans="4:6">
      <c r="D862" s="706">
        <v>153202004</v>
      </c>
      <c r="E862" s="707" t="s">
        <v>870</v>
      </c>
      <c r="F862" s="708"/>
    </row>
    <row r="863" spans="4:6">
      <c r="D863" s="706">
        <v>153302004</v>
      </c>
      <c r="E863" s="707" t="s">
        <v>886</v>
      </c>
      <c r="F863" s="708"/>
    </row>
    <row r="864" spans="4:6">
      <c r="D864" s="706">
        <v>153402004</v>
      </c>
      <c r="E864" s="707" t="s">
        <v>983</v>
      </c>
      <c r="F864" s="708"/>
    </row>
    <row r="865" spans="4:6">
      <c r="D865" s="706">
        <v>153502004</v>
      </c>
      <c r="E865" s="707" t="s">
        <v>2739</v>
      </c>
      <c r="F865" s="708"/>
    </row>
    <row r="866" spans="4:6">
      <c r="D866" s="706">
        <v>153602004</v>
      </c>
      <c r="E866" s="707" t="s">
        <v>2740</v>
      </c>
      <c r="F866" s="708"/>
    </row>
    <row r="867" spans="4:6">
      <c r="D867" s="706">
        <v>153702004</v>
      </c>
      <c r="E867" s="707" t="s">
        <v>2741</v>
      </c>
      <c r="F867" s="708"/>
    </row>
    <row r="868" spans="4:6">
      <c r="D868" s="706" t="s">
        <v>2743</v>
      </c>
      <c r="E868" s="707" t="s">
        <v>2742</v>
      </c>
      <c r="F868" s="708"/>
    </row>
    <row r="869" spans="4:6">
      <c r="D869" s="706" t="s">
        <v>2745</v>
      </c>
      <c r="E869" s="707" t="s">
        <v>2744</v>
      </c>
      <c r="F869" s="708"/>
    </row>
    <row r="870" spans="4:6">
      <c r="D870" s="706" t="s">
        <v>2747</v>
      </c>
      <c r="E870" s="707" t="s">
        <v>2746</v>
      </c>
      <c r="F870" s="708"/>
    </row>
    <row r="871" spans="4:6">
      <c r="D871" s="706" t="s">
        <v>2749</v>
      </c>
      <c r="E871" s="707" t="s">
        <v>2748</v>
      </c>
      <c r="F871" s="708"/>
    </row>
    <row r="872" spans="4:6">
      <c r="D872" s="706">
        <v>153102005</v>
      </c>
      <c r="E872" s="707" t="s">
        <v>855</v>
      </c>
      <c r="F872" s="708"/>
    </row>
    <row r="873" spans="4:6">
      <c r="D873" s="706">
        <v>153202005</v>
      </c>
      <c r="E873" s="707" t="s">
        <v>871</v>
      </c>
      <c r="F873" s="708"/>
    </row>
    <row r="874" spans="4:6">
      <c r="D874" s="706">
        <v>153302005</v>
      </c>
      <c r="E874" s="707" t="s">
        <v>887</v>
      </c>
      <c r="F874" s="708"/>
    </row>
    <row r="875" spans="4:6">
      <c r="D875" s="706">
        <v>153402005</v>
      </c>
      <c r="E875" s="707" t="s">
        <v>984</v>
      </c>
      <c r="F875" s="708"/>
    </row>
    <row r="876" spans="4:6">
      <c r="D876" s="706">
        <v>153502005</v>
      </c>
      <c r="E876" s="707" t="s">
        <v>2750</v>
      </c>
      <c r="F876" s="708"/>
    </row>
    <row r="877" spans="4:6">
      <c r="D877" s="706">
        <v>153602005</v>
      </c>
      <c r="E877" s="707" t="s">
        <v>2751</v>
      </c>
      <c r="F877" s="708"/>
    </row>
    <row r="878" spans="4:6">
      <c r="D878" s="706">
        <v>153702005</v>
      </c>
      <c r="E878" s="707" t="s">
        <v>2752</v>
      </c>
      <c r="F878" s="708"/>
    </row>
    <row r="879" spans="4:6">
      <c r="D879" s="706" t="s">
        <v>2754</v>
      </c>
      <c r="E879" s="707" t="s">
        <v>2753</v>
      </c>
      <c r="F879" s="708"/>
    </row>
    <row r="880" spans="4:6">
      <c r="D880" s="706" t="s">
        <v>2756</v>
      </c>
      <c r="E880" s="707" t="s">
        <v>2755</v>
      </c>
      <c r="F880" s="708"/>
    </row>
    <row r="881" spans="4:6">
      <c r="D881" s="706" t="s">
        <v>2758</v>
      </c>
      <c r="E881" s="707" t="s">
        <v>2757</v>
      </c>
      <c r="F881" s="708"/>
    </row>
    <row r="882" spans="4:6">
      <c r="D882" s="706" t="s">
        <v>2760</v>
      </c>
      <c r="E882" s="707" t="s">
        <v>2759</v>
      </c>
      <c r="F882" s="708"/>
    </row>
    <row r="883" spans="4:6">
      <c r="D883" s="706">
        <v>153103001</v>
      </c>
      <c r="E883" s="707" t="s">
        <v>2761</v>
      </c>
      <c r="F883" s="708"/>
    </row>
    <row r="884" spans="4:6">
      <c r="D884" s="706">
        <v>153203001</v>
      </c>
      <c r="E884" s="707" t="s">
        <v>2762</v>
      </c>
      <c r="F884" s="708"/>
    </row>
    <row r="885" spans="4:6">
      <c r="D885" s="706">
        <v>153303001</v>
      </c>
      <c r="E885" s="707" t="s">
        <v>2763</v>
      </c>
      <c r="F885" s="708"/>
    </row>
    <row r="886" spans="4:6">
      <c r="D886" s="706">
        <v>153403001</v>
      </c>
      <c r="E886" s="707" t="s">
        <v>2764</v>
      </c>
      <c r="F886" s="708"/>
    </row>
    <row r="887" spans="4:6">
      <c r="D887" s="706">
        <v>153503001</v>
      </c>
      <c r="E887" s="707" t="s">
        <v>2765</v>
      </c>
      <c r="F887" s="708"/>
    </row>
    <row r="888" spans="4:6">
      <c r="D888" s="706">
        <v>153603001</v>
      </c>
      <c r="E888" s="707" t="s">
        <v>2766</v>
      </c>
      <c r="F888" s="708"/>
    </row>
    <row r="889" spans="4:6">
      <c r="D889" s="706">
        <v>153703001</v>
      </c>
      <c r="E889" s="707" t="s">
        <v>2767</v>
      </c>
      <c r="F889" s="708"/>
    </row>
    <row r="890" spans="4:6">
      <c r="D890" s="706" t="s">
        <v>2768</v>
      </c>
      <c r="E890" s="707" t="s">
        <v>1138</v>
      </c>
      <c r="F890" s="708"/>
    </row>
    <row r="891" spans="4:6">
      <c r="D891" s="706" t="s">
        <v>2770</v>
      </c>
      <c r="E891" s="707" t="s">
        <v>2769</v>
      </c>
      <c r="F891" s="708"/>
    </row>
    <row r="892" spans="4:6">
      <c r="D892" s="706" t="s">
        <v>2772</v>
      </c>
      <c r="E892" s="707" t="s">
        <v>2771</v>
      </c>
      <c r="F892" s="708"/>
    </row>
    <row r="893" spans="4:6">
      <c r="D893" s="706" t="s">
        <v>2774</v>
      </c>
      <c r="E893" s="707" t="s">
        <v>2773</v>
      </c>
      <c r="F893" s="708"/>
    </row>
    <row r="894" spans="4:6">
      <c r="D894" s="706">
        <v>153103002</v>
      </c>
      <c r="E894" s="707" t="s">
        <v>2775</v>
      </c>
      <c r="F894" s="708"/>
    </row>
    <row r="895" spans="4:6">
      <c r="D895" s="706">
        <v>153203002</v>
      </c>
      <c r="E895" s="707" t="s">
        <v>2776</v>
      </c>
      <c r="F895" s="708"/>
    </row>
    <row r="896" spans="4:6">
      <c r="D896" s="706">
        <v>153303002</v>
      </c>
      <c r="E896" s="707" t="s">
        <v>2777</v>
      </c>
      <c r="F896" s="708"/>
    </row>
    <row r="897" spans="4:6">
      <c r="D897" s="706">
        <v>153403002</v>
      </c>
      <c r="E897" s="707" t="s">
        <v>2778</v>
      </c>
      <c r="F897" s="708"/>
    </row>
    <row r="898" spans="4:6">
      <c r="D898" s="706">
        <v>153503002</v>
      </c>
      <c r="E898" s="707" t="s">
        <v>2779</v>
      </c>
      <c r="F898" s="708"/>
    </row>
    <row r="899" spans="4:6">
      <c r="D899" s="706">
        <v>153603002</v>
      </c>
      <c r="E899" s="707" t="s">
        <v>2780</v>
      </c>
      <c r="F899" s="708"/>
    </row>
    <row r="900" spans="4:6">
      <c r="D900" s="706">
        <v>153703002</v>
      </c>
      <c r="E900" s="707" t="s">
        <v>2781</v>
      </c>
      <c r="F900" s="708"/>
    </row>
    <row r="901" spans="4:6">
      <c r="D901" s="706" t="s">
        <v>2782</v>
      </c>
      <c r="E901" s="707" t="s">
        <v>1139</v>
      </c>
      <c r="F901" s="708"/>
    </row>
    <row r="902" spans="4:6">
      <c r="D902" s="706" t="s">
        <v>2784</v>
      </c>
      <c r="E902" s="707" t="s">
        <v>2783</v>
      </c>
      <c r="F902" s="708"/>
    </row>
    <row r="903" spans="4:6">
      <c r="D903" s="706" t="s">
        <v>2786</v>
      </c>
      <c r="E903" s="707" t="s">
        <v>2785</v>
      </c>
      <c r="F903" s="708"/>
    </row>
    <row r="904" spans="4:6">
      <c r="D904" s="706" t="s">
        <v>2788</v>
      </c>
      <c r="E904" s="707" t="s">
        <v>2787</v>
      </c>
      <c r="F904" s="708"/>
    </row>
    <row r="905" spans="4:6">
      <c r="D905" s="706">
        <v>153103003</v>
      </c>
      <c r="E905" s="707" t="s">
        <v>2789</v>
      </c>
      <c r="F905" s="708"/>
    </row>
    <row r="906" spans="4:6">
      <c r="D906" s="706">
        <v>153203003</v>
      </c>
      <c r="E906" s="707" t="s">
        <v>2790</v>
      </c>
      <c r="F906" s="708"/>
    </row>
    <row r="907" spans="4:6">
      <c r="D907" s="706">
        <v>153303003</v>
      </c>
      <c r="E907" s="707" t="s">
        <v>2791</v>
      </c>
      <c r="F907" s="708"/>
    </row>
    <row r="908" spans="4:6">
      <c r="D908" s="706">
        <v>153403003</v>
      </c>
      <c r="E908" s="707" t="s">
        <v>2792</v>
      </c>
      <c r="F908" s="708"/>
    </row>
    <row r="909" spans="4:6">
      <c r="D909" s="706">
        <v>153503003</v>
      </c>
      <c r="E909" s="707" t="s">
        <v>2793</v>
      </c>
      <c r="F909" s="708"/>
    </row>
    <row r="910" spans="4:6">
      <c r="D910" s="706">
        <v>153603003</v>
      </c>
      <c r="E910" s="707" t="s">
        <v>2794</v>
      </c>
      <c r="F910" s="708"/>
    </row>
    <row r="911" spans="4:6">
      <c r="D911" s="706">
        <v>153703003</v>
      </c>
      <c r="E911" s="707" t="s">
        <v>2795</v>
      </c>
      <c r="F911" s="708"/>
    </row>
    <row r="912" spans="4:6">
      <c r="D912" s="706" t="s">
        <v>2796</v>
      </c>
      <c r="E912" s="707" t="s">
        <v>1140</v>
      </c>
      <c r="F912" s="708"/>
    </row>
    <row r="913" spans="4:6">
      <c r="D913" s="706" t="s">
        <v>2798</v>
      </c>
      <c r="E913" s="707" t="s">
        <v>2797</v>
      </c>
      <c r="F913" s="708"/>
    </row>
    <row r="914" spans="4:6">
      <c r="D914" s="706" t="s">
        <v>2800</v>
      </c>
      <c r="E914" s="707" t="s">
        <v>2799</v>
      </c>
      <c r="F914" s="708"/>
    </row>
    <row r="915" spans="4:6">
      <c r="D915" s="706" t="s">
        <v>2802</v>
      </c>
      <c r="E915" s="707" t="s">
        <v>2801</v>
      </c>
      <c r="F915" s="708"/>
    </row>
    <row r="916" spans="4:6">
      <c r="D916" s="706">
        <v>153103004</v>
      </c>
      <c r="E916" s="707" t="s">
        <v>2803</v>
      </c>
      <c r="F916" s="708"/>
    </row>
    <row r="917" spans="4:6">
      <c r="D917" s="706">
        <v>153203004</v>
      </c>
      <c r="E917" s="707" t="s">
        <v>2804</v>
      </c>
      <c r="F917" s="708"/>
    </row>
    <row r="918" spans="4:6">
      <c r="D918" s="706">
        <v>153303004</v>
      </c>
      <c r="E918" s="707" t="s">
        <v>2805</v>
      </c>
      <c r="F918" s="708"/>
    </row>
    <row r="919" spans="4:6">
      <c r="D919" s="706">
        <v>153403004</v>
      </c>
      <c r="E919" s="707" t="s">
        <v>2806</v>
      </c>
      <c r="F919" s="708"/>
    </row>
    <row r="920" spans="4:6">
      <c r="D920" s="706">
        <v>153503004</v>
      </c>
      <c r="E920" s="707" t="s">
        <v>2807</v>
      </c>
      <c r="F920" s="708"/>
    </row>
    <row r="921" spans="4:6">
      <c r="D921" s="706">
        <v>153603004</v>
      </c>
      <c r="E921" s="707" t="s">
        <v>2808</v>
      </c>
      <c r="F921" s="708"/>
    </row>
    <row r="922" spans="4:6">
      <c r="D922" s="706">
        <v>153703004</v>
      </c>
      <c r="E922" s="707" t="s">
        <v>2809</v>
      </c>
      <c r="F922" s="708"/>
    </row>
    <row r="923" spans="4:6">
      <c r="D923" s="706" t="s">
        <v>2810</v>
      </c>
      <c r="E923" s="707" t="s">
        <v>1141</v>
      </c>
      <c r="F923" s="708"/>
    </row>
    <row r="924" spans="4:6">
      <c r="D924" s="706" t="s">
        <v>2812</v>
      </c>
      <c r="E924" s="707" t="s">
        <v>2811</v>
      </c>
      <c r="F924" s="708"/>
    </row>
    <row r="925" spans="4:6">
      <c r="D925" s="706" t="s">
        <v>2814</v>
      </c>
      <c r="E925" s="707" t="s">
        <v>2813</v>
      </c>
      <c r="F925" s="708"/>
    </row>
    <row r="926" spans="4:6">
      <c r="D926" s="706" t="s">
        <v>2816</v>
      </c>
      <c r="E926" s="707" t="s">
        <v>2815</v>
      </c>
      <c r="F926" s="708"/>
    </row>
    <row r="927" spans="4:6">
      <c r="D927" s="706">
        <v>153103005</v>
      </c>
      <c r="E927" s="707" t="s">
        <v>2817</v>
      </c>
      <c r="F927" s="708"/>
    </row>
    <row r="928" spans="4:6">
      <c r="D928" s="706">
        <v>153203005</v>
      </c>
      <c r="E928" s="707" t="s">
        <v>2818</v>
      </c>
      <c r="F928" s="708"/>
    </row>
    <row r="929" spans="4:6">
      <c r="D929" s="706">
        <v>153303005</v>
      </c>
      <c r="E929" s="707" t="s">
        <v>2819</v>
      </c>
      <c r="F929" s="708"/>
    </row>
    <row r="930" spans="4:6">
      <c r="D930" s="706">
        <v>153403005</v>
      </c>
      <c r="E930" s="707" t="s">
        <v>2820</v>
      </c>
      <c r="F930" s="708"/>
    </row>
    <row r="931" spans="4:6">
      <c r="D931" s="706">
        <v>153503005</v>
      </c>
      <c r="E931" s="707" t="s">
        <v>2821</v>
      </c>
      <c r="F931" s="708"/>
    </row>
    <row r="932" spans="4:6">
      <c r="D932" s="706">
        <v>153603005</v>
      </c>
      <c r="E932" s="707" t="s">
        <v>2822</v>
      </c>
      <c r="F932" s="708"/>
    </row>
    <row r="933" spans="4:6">
      <c r="D933" s="706">
        <v>153703005</v>
      </c>
      <c r="E933" s="707" t="s">
        <v>2823</v>
      </c>
      <c r="F933" s="708"/>
    </row>
    <row r="934" spans="4:6">
      <c r="D934" s="706" t="s">
        <v>2824</v>
      </c>
      <c r="E934" s="707" t="s">
        <v>1142</v>
      </c>
      <c r="F934" s="708"/>
    </row>
    <row r="935" spans="4:6">
      <c r="D935" s="706" t="s">
        <v>2826</v>
      </c>
      <c r="E935" s="707" t="s">
        <v>2825</v>
      </c>
      <c r="F935" s="708"/>
    </row>
    <row r="936" spans="4:6">
      <c r="D936" s="706" t="s">
        <v>2828</v>
      </c>
      <c r="E936" s="707" t="s">
        <v>2827</v>
      </c>
      <c r="F936" s="708"/>
    </row>
    <row r="937" spans="4:6">
      <c r="D937" s="706" t="s">
        <v>2830</v>
      </c>
      <c r="E937" s="707" t="s">
        <v>2829</v>
      </c>
      <c r="F937" s="708"/>
    </row>
    <row r="938" spans="4:6">
      <c r="D938" s="706">
        <v>153105001</v>
      </c>
      <c r="E938" s="707" t="s">
        <v>2831</v>
      </c>
      <c r="F938" s="708"/>
    </row>
    <row r="939" spans="4:6">
      <c r="D939" s="706">
        <v>153205001</v>
      </c>
      <c r="E939" s="707" t="s">
        <v>2832</v>
      </c>
      <c r="F939" s="708"/>
    </row>
    <row r="940" spans="4:6">
      <c r="D940" s="706">
        <v>153305001</v>
      </c>
      <c r="E940" s="707" t="s">
        <v>2833</v>
      </c>
      <c r="F940" s="708"/>
    </row>
    <row r="941" spans="4:6">
      <c r="D941" s="706">
        <v>153405001</v>
      </c>
      <c r="E941" s="707" t="s">
        <v>2834</v>
      </c>
      <c r="F941" s="708"/>
    </row>
    <row r="942" spans="4:6">
      <c r="D942" s="706">
        <v>153505001</v>
      </c>
      <c r="E942" s="707" t="s">
        <v>2835</v>
      </c>
      <c r="F942" s="708"/>
    </row>
    <row r="943" spans="4:6">
      <c r="D943" s="706">
        <v>153605001</v>
      </c>
      <c r="E943" s="707" t="s">
        <v>2836</v>
      </c>
      <c r="F943" s="708"/>
    </row>
    <row r="944" spans="4:6">
      <c r="D944" s="706">
        <v>153705001</v>
      </c>
      <c r="E944" s="707" t="s">
        <v>2837</v>
      </c>
      <c r="F944" s="708"/>
    </row>
    <row r="945" spans="4:6">
      <c r="D945" s="706" t="s">
        <v>2838</v>
      </c>
      <c r="E945" s="707" t="s">
        <v>1143</v>
      </c>
      <c r="F945" s="708"/>
    </row>
    <row r="946" spans="4:6">
      <c r="D946" s="706" t="s">
        <v>2840</v>
      </c>
      <c r="E946" s="707" t="s">
        <v>2839</v>
      </c>
      <c r="F946" s="708"/>
    </row>
    <row r="947" spans="4:6">
      <c r="D947" s="706" t="s">
        <v>2842</v>
      </c>
      <c r="E947" s="707" t="s">
        <v>2841</v>
      </c>
      <c r="F947" s="708"/>
    </row>
    <row r="948" spans="4:6">
      <c r="D948" s="706" t="s">
        <v>2844</v>
      </c>
      <c r="E948" s="707" t="s">
        <v>2843</v>
      </c>
      <c r="F948" s="708"/>
    </row>
    <row r="949" spans="4:6">
      <c r="D949" s="706">
        <v>153105002</v>
      </c>
      <c r="E949" s="707" t="s">
        <v>2845</v>
      </c>
      <c r="F949" s="708"/>
    </row>
    <row r="950" spans="4:6">
      <c r="D950" s="706">
        <v>153205002</v>
      </c>
      <c r="E950" s="707" t="s">
        <v>2846</v>
      </c>
      <c r="F950" s="708"/>
    </row>
    <row r="951" spans="4:6">
      <c r="D951" s="706">
        <v>153305002</v>
      </c>
      <c r="E951" s="707" t="s">
        <v>2847</v>
      </c>
      <c r="F951" s="708"/>
    </row>
    <row r="952" spans="4:6">
      <c r="D952" s="706">
        <v>153405002</v>
      </c>
      <c r="E952" s="707" t="s">
        <v>2848</v>
      </c>
      <c r="F952" s="708"/>
    </row>
    <row r="953" spans="4:6">
      <c r="D953" s="706">
        <v>153505002</v>
      </c>
      <c r="E953" s="707" t="s">
        <v>2849</v>
      </c>
      <c r="F953" s="708"/>
    </row>
    <row r="954" spans="4:6">
      <c r="D954" s="706">
        <v>153605002</v>
      </c>
      <c r="E954" s="707" t="s">
        <v>2850</v>
      </c>
      <c r="F954" s="708"/>
    </row>
    <row r="955" spans="4:6">
      <c r="D955" s="706">
        <v>153705002</v>
      </c>
      <c r="E955" s="707" t="s">
        <v>2851</v>
      </c>
      <c r="F955" s="708"/>
    </row>
    <row r="956" spans="4:6">
      <c r="D956" s="706" t="s">
        <v>2852</v>
      </c>
      <c r="E956" s="707" t="s">
        <v>1144</v>
      </c>
      <c r="F956" s="708"/>
    </row>
    <row r="957" spans="4:6">
      <c r="D957" s="706" t="s">
        <v>2854</v>
      </c>
      <c r="E957" s="707" t="s">
        <v>2853</v>
      </c>
      <c r="F957" s="708"/>
    </row>
    <row r="958" spans="4:6">
      <c r="D958" s="706" t="s">
        <v>2856</v>
      </c>
      <c r="E958" s="707" t="s">
        <v>2855</v>
      </c>
      <c r="F958" s="708"/>
    </row>
    <row r="959" spans="4:6">
      <c r="D959" s="706" t="s">
        <v>2858</v>
      </c>
      <c r="E959" s="707" t="s">
        <v>2857</v>
      </c>
      <c r="F959" s="708"/>
    </row>
    <row r="960" spans="4:6">
      <c r="D960" s="706">
        <v>153105003</v>
      </c>
      <c r="E960" s="707" t="s">
        <v>2859</v>
      </c>
      <c r="F960" s="708"/>
    </row>
    <row r="961" spans="4:6">
      <c r="D961" s="706">
        <v>153205003</v>
      </c>
      <c r="E961" s="707" t="s">
        <v>2860</v>
      </c>
      <c r="F961" s="708"/>
    </row>
    <row r="962" spans="4:6">
      <c r="D962" s="706">
        <v>153305003</v>
      </c>
      <c r="E962" s="707" t="s">
        <v>2861</v>
      </c>
      <c r="F962" s="708"/>
    </row>
    <row r="963" spans="4:6">
      <c r="D963" s="706">
        <v>153405003</v>
      </c>
      <c r="E963" s="707" t="s">
        <v>2862</v>
      </c>
      <c r="F963" s="708"/>
    </row>
    <row r="964" spans="4:6">
      <c r="D964" s="706">
        <v>153505003</v>
      </c>
      <c r="E964" s="707" t="s">
        <v>2863</v>
      </c>
      <c r="F964" s="708"/>
    </row>
    <row r="965" spans="4:6">
      <c r="D965" s="706">
        <v>153605003</v>
      </c>
      <c r="E965" s="707" t="s">
        <v>2864</v>
      </c>
      <c r="F965" s="708"/>
    </row>
    <row r="966" spans="4:6">
      <c r="D966" s="706">
        <v>153705003</v>
      </c>
      <c r="E966" s="707" t="s">
        <v>2865</v>
      </c>
      <c r="F966" s="708"/>
    </row>
    <row r="967" spans="4:6">
      <c r="D967" s="706" t="s">
        <v>2866</v>
      </c>
      <c r="E967" s="707" t="s">
        <v>1145</v>
      </c>
      <c r="F967" s="708"/>
    </row>
    <row r="968" spans="4:6">
      <c r="D968" s="706" t="s">
        <v>2868</v>
      </c>
      <c r="E968" s="707" t="s">
        <v>2867</v>
      </c>
      <c r="F968" s="708"/>
    </row>
    <row r="969" spans="4:6">
      <c r="D969" s="706" t="s">
        <v>2870</v>
      </c>
      <c r="E969" s="707" t="s">
        <v>2869</v>
      </c>
      <c r="F969" s="708"/>
    </row>
    <row r="970" spans="4:6">
      <c r="D970" s="706" t="s">
        <v>2872</v>
      </c>
      <c r="E970" s="707" t="s">
        <v>2871</v>
      </c>
      <c r="F970" s="708"/>
    </row>
    <row r="971" spans="4:6">
      <c r="D971" s="706">
        <v>153105004</v>
      </c>
      <c r="E971" s="707" t="s">
        <v>2873</v>
      </c>
      <c r="F971" s="708"/>
    </row>
    <row r="972" spans="4:6">
      <c r="D972" s="706">
        <v>153205004</v>
      </c>
      <c r="E972" s="707" t="s">
        <v>2874</v>
      </c>
      <c r="F972" s="708"/>
    </row>
    <row r="973" spans="4:6">
      <c r="D973" s="706">
        <v>153305004</v>
      </c>
      <c r="E973" s="707" t="s">
        <v>2875</v>
      </c>
      <c r="F973" s="708"/>
    </row>
    <row r="974" spans="4:6">
      <c r="D974" s="706">
        <v>153405004</v>
      </c>
      <c r="E974" s="707" t="s">
        <v>2876</v>
      </c>
      <c r="F974" s="708"/>
    </row>
    <row r="975" spans="4:6">
      <c r="D975" s="706">
        <v>153505004</v>
      </c>
      <c r="E975" s="707" t="s">
        <v>2877</v>
      </c>
      <c r="F975" s="708"/>
    </row>
    <row r="976" spans="4:6">
      <c r="D976" s="706">
        <v>153605004</v>
      </c>
      <c r="E976" s="707" t="s">
        <v>2878</v>
      </c>
      <c r="F976" s="708"/>
    </row>
    <row r="977" spans="4:6">
      <c r="D977" s="706">
        <v>153705004</v>
      </c>
      <c r="E977" s="707" t="s">
        <v>2879</v>
      </c>
      <c r="F977" s="708"/>
    </row>
    <row r="978" spans="4:6">
      <c r="D978" s="706" t="s">
        <v>2880</v>
      </c>
      <c r="E978" s="707" t="s">
        <v>1146</v>
      </c>
      <c r="F978" s="708"/>
    </row>
    <row r="979" spans="4:6">
      <c r="D979" s="706" t="s">
        <v>2882</v>
      </c>
      <c r="E979" s="707" t="s">
        <v>2881</v>
      </c>
      <c r="F979" s="708"/>
    </row>
    <row r="980" spans="4:6">
      <c r="D980" s="706" t="s">
        <v>2884</v>
      </c>
      <c r="E980" s="707" t="s">
        <v>2883</v>
      </c>
      <c r="F980" s="708"/>
    </row>
    <row r="981" spans="4:6">
      <c r="D981" s="706" t="s">
        <v>2886</v>
      </c>
      <c r="E981" s="707" t="s">
        <v>2885</v>
      </c>
      <c r="F981" s="708"/>
    </row>
    <row r="982" spans="4:6">
      <c r="D982" s="706">
        <v>153105005</v>
      </c>
      <c r="E982" s="707" t="s">
        <v>2887</v>
      </c>
      <c r="F982" s="708"/>
    </row>
    <row r="983" spans="4:6">
      <c r="D983" s="706">
        <v>153205005</v>
      </c>
      <c r="E983" s="707" t="s">
        <v>2888</v>
      </c>
      <c r="F983" s="708"/>
    </row>
    <row r="984" spans="4:6">
      <c r="D984" s="706">
        <v>153305005</v>
      </c>
      <c r="E984" s="707" t="s">
        <v>2889</v>
      </c>
      <c r="F984" s="708"/>
    </row>
    <row r="985" spans="4:6">
      <c r="D985" s="706">
        <v>153405005</v>
      </c>
      <c r="E985" s="707" t="s">
        <v>2890</v>
      </c>
      <c r="F985" s="708"/>
    </row>
    <row r="986" spans="4:6">
      <c r="D986" s="706">
        <v>153505005</v>
      </c>
      <c r="E986" s="707" t="s">
        <v>2891</v>
      </c>
      <c r="F986" s="708"/>
    </row>
    <row r="987" spans="4:6">
      <c r="D987" s="706">
        <v>153605005</v>
      </c>
      <c r="E987" s="707" t="s">
        <v>2892</v>
      </c>
      <c r="F987" s="708"/>
    </row>
    <row r="988" spans="4:6">
      <c r="D988" s="706">
        <v>153705005</v>
      </c>
      <c r="E988" s="707" t="s">
        <v>2893</v>
      </c>
      <c r="F988" s="708"/>
    </row>
    <row r="989" spans="4:6">
      <c r="D989" s="706" t="s">
        <v>2894</v>
      </c>
      <c r="E989" s="707" t="s">
        <v>1147</v>
      </c>
      <c r="F989" s="708"/>
    </row>
    <row r="990" spans="4:6">
      <c r="D990" s="706" t="s">
        <v>2896</v>
      </c>
      <c r="E990" s="707" t="s">
        <v>2895</v>
      </c>
      <c r="F990" s="708"/>
    </row>
    <row r="991" spans="4:6">
      <c r="D991" s="706" t="s">
        <v>2898</v>
      </c>
      <c r="E991" s="707" t="s">
        <v>2897</v>
      </c>
      <c r="F991" s="708"/>
    </row>
    <row r="992" spans="4:6">
      <c r="D992" s="706" t="s">
        <v>2900</v>
      </c>
      <c r="E992" s="707" t="s">
        <v>2899</v>
      </c>
      <c r="F992" s="708"/>
    </row>
    <row r="993" spans="4:6">
      <c r="D993" s="706">
        <v>153106001</v>
      </c>
      <c r="E993" s="707" t="s">
        <v>856</v>
      </c>
      <c r="F993" s="708"/>
    </row>
    <row r="994" spans="4:6">
      <c r="D994" s="706">
        <v>153206001</v>
      </c>
      <c r="E994" s="707" t="s">
        <v>872</v>
      </c>
      <c r="F994" s="708"/>
    </row>
    <row r="995" spans="4:6">
      <c r="D995" s="706">
        <v>153306001</v>
      </c>
      <c r="E995" s="707" t="s">
        <v>888</v>
      </c>
      <c r="F995" s="708"/>
    </row>
    <row r="996" spans="4:6">
      <c r="D996" s="706">
        <v>153406001</v>
      </c>
      <c r="E996" s="707" t="s">
        <v>985</v>
      </c>
      <c r="F996" s="708"/>
    </row>
    <row r="997" spans="4:6">
      <c r="D997" s="706">
        <v>153506001</v>
      </c>
      <c r="E997" s="707" t="s">
        <v>1910</v>
      </c>
      <c r="F997" s="708"/>
    </row>
    <row r="998" spans="4:6">
      <c r="D998" s="706">
        <v>153606001</v>
      </c>
      <c r="E998" s="707" t="s">
        <v>1911</v>
      </c>
      <c r="F998" s="708"/>
    </row>
    <row r="999" spans="4:6">
      <c r="D999" s="706">
        <v>153706001</v>
      </c>
      <c r="E999" s="707" t="s">
        <v>1912</v>
      </c>
      <c r="F999" s="708"/>
    </row>
    <row r="1000" spans="4:6">
      <c r="D1000" s="706" t="s">
        <v>2901</v>
      </c>
      <c r="E1000" s="707" t="s">
        <v>1913</v>
      </c>
      <c r="F1000" s="708"/>
    </row>
    <row r="1001" spans="4:6">
      <c r="D1001" s="706" t="s">
        <v>2902</v>
      </c>
      <c r="E1001" s="707" t="s">
        <v>1914</v>
      </c>
      <c r="F1001" s="708"/>
    </row>
    <row r="1002" spans="4:6">
      <c r="D1002" s="706" t="s">
        <v>2903</v>
      </c>
      <c r="E1002" s="707" t="s">
        <v>1915</v>
      </c>
      <c r="F1002" s="708"/>
    </row>
    <row r="1003" spans="4:6">
      <c r="D1003" s="706" t="s">
        <v>2904</v>
      </c>
      <c r="E1003" s="707" t="s">
        <v>1916</v>
      </c>
      <c r="F1003" s="708"/>
    </row>
    <row r="1004" spans="4:6">
      <c r="D1004" s="706">
        <v>153106002</v>
      </c>
      <c r="E1004" s="707" t="s">
        <v>857</v>
      </c>
      <c r="F1004" s="708"/>
    </row>
    <row r="1005" spans="4:6">
      <c r="D1005" s="706">
        <v>153206002</v>
      </c>
      <c r="E1005" s="707" t="s">
        <v>873</v>
      </c>
      <c r="F1005" s="708"/>
    </row>
    <row r="1006" spans="4:6">
      <c r="D1006" s="706">
        <v>153306002</v>
      </c>
      <c r="E1006" s="707" t="s">
        <v>889</v>
      </c>
      <c r="F1006" s="708"/>
    </row>
    <row r="1007" spans="4:6">
      <c r="D1007" s="706">
        <v>153406002</v>
      </c>
      <c r="E1007" s="707" t="s">
        <v>986</v>
      </c>
      <c r="F1007" s="708"/>
    </row>
    <row r="1008" spans="4:6">
      <c r="D1008" s="706">
        <v>153506002</v>
      </c>
      <c r="E1008" s="707" t="s">
        <v>1917</v>
      </c>
      <c r="F1008" s="708"/>
    </row>
    <row r="1009" spans="4:6">
      <c r="D1009" s="706">
        <v>153606002</v>
      </c>
      <c r="E1009" s="707" t="s">
        <v>1918</v>
      </c>
      <c r="F1009" s="708"/>
    </row>
    <row r="1010" spans="4:6">
      <c r="D1010" s="706">
        <v>153706002</v>
      </c>
      <c r="E1010" s="707" t="s">
        <v>1919</v>
      </c>
      <c r="F1010" s="708"/>
    </row>
    <row r="1011" spans="4:6">
      <c r="D1011" s="706" t="s">
        <v>2905</v>
      </c>
      <c r="E1011" s="707" t="s">
        <v>1920</v>
      </c>
      <c r="F1011" s="708"/>
    </row>
    <row r="1012" spans="4:6">
      <c r="D1012" s="706" t="s">
        <v>2906</v>
      </c>
      <c r="E1012" s="707" t="s">
        <v>1921</v>
      </c>
      <c r="F1012" s="708"/>
    </row>
    <row r="1013" spans="4:6">
      <c r="D1013" s="706" t="s">
        <v>2907</v>
      </c>
      <c r="E1013" s="707" t="s">
        <v>1922</v>
      </c>
      <c r="F1013" s="708"/>
    </row>
    <row r="1014" spans="4:6">
      <c r="D1014" s="706" t="s">
        <v>2908</v>
      </c>
      <c r="E1014" s="707" t="s">
        <v>1923</v>
      </c>
      <c r="F1014" s="708"/>
    </row>
    <row r="1015" spans="4:6">
      <c r="D1015" s="706">
        <v>153106003</v>
      </c>
      <c r="E1015" s="707" t="s">
        <v>858</v>
      </c>
      <c r="F1015" s="708"/>
    </row>
    <row r="1016" spans="4:6">
      <c r="D1016" s="706">
        <v>153206003</v>
      </c>
      <c r="E1016" s="707" t="s">
        <v>874</v>
      </c>
      <c r="F1016" s="708"/>
    </row>
    <row r="1017" spans="4:6">
      <c r="D1017" s="706">
        <v>153306003</v>
      </c>
      <c r="E1017" s="707" t="s">
        <v>890</v>
      </c>
      <c r="F1017" s="708"/>
    </row>
    <row r="1018" spans="4:6">
      <c r="D1018" s="706">
        <v>153406003</v>
      </c>
      <c r="E1018" s="707" t="s">
        <v>987</v>
      </c>
      <c r="F1018" s="708"/>
    </row>
    <row r="1019" spans="4:6">
      <c r="D1019" s="706">
        <v>153506003</v>
      </c>
      <c r="E1019" s="707" t="s">
        <v>1924</v>
      </c>
      <c r="F1019" s="708"/>
    </row>
    <row r="1020" spans="4:6">
      <c r="D1020" s="706">
        <v>153606003</v>
      </c>
      <c r="E1020" s="707" t="s">
        <v>1925</v>
      </c>
      <c r="F1020" s="708"/>
    </row>
    <row r="1021" spans="4:6">
      <c r="D1021" s="706">
        <v>153706003</v>
      </c>
      <c r="E1021" s="707" t="s">
        <v>1926</v>
      </c>
      <c r="F1021" s="708"/>
    </row>
    <row r="1022" spans="4:6">
      <c r="D1022" s="706" t="s">
        <v>2909</v>
      </c>
      <c r="E1022" s="707" t="s">
        <v>1927</v>
      </c>
      <c r="F1022" s="708"/>
    </row>
    <row r="1023" spans="4:6">
      <c r="D1023" s="706" t="s">
        <v>2910</v>
      </c>
      <c r="E1023" s="707" t="s">
        <v>1928</v>
      </c>
      <c r="F1023" s="708"/>
    </row>
    <row r="1024" spans="4:6">
      <c r="D1024" s="706" t="s">
        <v>2911</v>
      </c>
      <c r="E1024" s="707" t="s">
        <v>1929</v>
      </c>
      <c r="F1024" s="708"/>
    </row>
    <row r="1025" spans="4:6">
      <c r="D1025" s="706" t="s">
        <v>2912</v>
      </c>
      <c r="E1025" s="707" t="s">
        <v>1930</v>
      </c>
      <c r="F1025" s="708"/>
    </row>
    <row r="1026" spans="4:6">
      <c r="D1026" s="706">
        <v>153106004</v>
      </c>
      <c r="E1026" s="707" t="s">
        <v>859</v>
      </c>
      <c r="F1026" s="708"/>
    </row>
    <row r="1027" spans="4:6">
      <c r="D1027" s="706">
        <v>153206004</v>
      </c>
      <c r="E1027" s="707" t="s">
        <v>875</v>
      </c>
      <c r="F1027" s="708"/>
    </row>
    <row r="1028" spans="4:6">
      <c r="D1028" s="706">
        <v>153306004</v>
      </c>
      <c r="E1028" s="707" t="s">
        <v>891</v>
      </c>
      <c r="F1028" s="708"/>
    </row>
    <row r="1029" spans="4:6">
      <c r="D1029" s="706">
        <v>153406004</v>
      </c>
      <c r="E1029" s="707" t="s">
        <v>988</v>
      </c>
      <c r="F1029" s="708"/>
    </row>
    <row r="1030" spans="4:6">
      <c r="D1030" s="706">
        <v>153506004</v>
      </c>
      <c r="E1030" s="707" t="s">
        <v>1931</v>
      </c>
      <c r="F1030" s="708"/>
    </row>
    <row r="1031" spans="4:6">
      <c r="D1031" s="706">
        <v>153606004</v>
      </c>
      <c r="E1031" s="707" t="s">
        <v>1932</v>
      </c>
      <c r="F1031" s="708"/>
    </row>
    <row r="1032" spans="4:6">
      <c r="D1032" s="706">
        <v>153706004</v>
      </c>
      <c r="E1032" s="707" t="s">
        <v>1933</v>
      </c>
      <c r="F1032" s="708"/>
    </row>
    <row r="1033" spans="4:6">
      <c r="D1033" s="706" t="s">
        <v>2913</v>
      </c>
      <c r="E1033" s="707" t="s">
        <v>1934</v>
      </c>
      <c r="F1033" s="708"/>
    </row>
    <row r="1034" spans="4:6">
      <c r="D1034" s="706" t="s">
        <v>2914</v>
      </c>
      <c r="E1034" s="707" t="s">
        <v>1935</v>
      </c>
      <c r="F1034" s="708"/>
    </row>
    <row r="1035" spans="4:6">
      <c r="D1035" s="706" t="s">
        <v>2915</v>
      </c>
      <c r="E1035" s="707" t="s">
        <v>1936</v>
      </c>
      <c r="F1035" s="708"/>
    </row>
    <row r="1036" spans="4:6">
      <c r="D1036" s="706" t="s">
        <v>2916</v>
      </c>
      <c r="E1036" s="707" t="s">
        <v>1937</v>
      </c>
      <c r="F1036" s="708"/>
    </row>
    <row r="1037" spans="4:6">
      <c r="D1037" s="706">
        <v>153106005</v>
      </c>
      <c r="E1037" s="707" t="s">
        <v>860</v>
      </c>
      <c r="F1037" s="708"/>
    </row>
    <row r="1038" spans="4:6">
      <c r="D1038" s="706">
        <v>153206005</v>
      </c>
      <c r="E1038" s="707" t="s">
        <v>876</v>
      </c>
      <c r="F1038" s="708"/>
    </row>
    <row r="1039" spans="4:6">
      <c r="D1039" s="706">
        <v>153306005</v>
      </c>
      <c r="E1039" s="707" t="s">
        <v>892</v>
      </c>
      <c r="F1039" s="708"/>
    </row>
    <row r="1040" spans="4:6">
      <c r="D1040" s="706">
        <v>153406005</v>
      </c>
      <c r="E1040" s="707" t="s">
        <v>989</v>
      </c>
      <c r="F1040" s="708"/>
    </row>
    <row r="1041" spans="4:6">
      <c r="D1041" s="706">
        <v>153506005</v>
      </c>
      <c r="E1041" s="707" t="s">
        <v>1938</v>
      </c>
      <c r="F1041" s="708"/>
    </row>
    <row r="1042" spans="4:6">
      <c r="D1042" s="706">
        <v>153606005</v>
      </c>
      <c r="E1042" s="707" t="s">
        <v>1939</v>
      </c>
      <c r="F1042" s="708"/>
    </row>
    <row r="1043" spans="4:6">
      <c r="D1043" s="706">
        <v>153706005</v>
      </c>
      <c r="E1043" s="707" t="s">
        <v>1940</v>
      </c>
      <c r="F1043" s="708"/>
    </row>
    <row r="1044" spans="4:6">
      <c r="D1044" s="706" t="s">
        <v>2917</v>
      </c>
      <c r="E1044" s="707" t="s">
        <v>1941</v>
      </c>
      <c r="F1044" s="708"/>
    </row>
    <row r="1045" spans="4:6">
      <c r="D1045" s="706" t="s">
        <v>2918</v>
      </c>
      <c r="E1045" s="707" t="s">
        <v>1942</v>
      </c>
      <c r="F1045" s="708"/>
    </row>
    <row r="1046" spans="4:6">
      <c r="D1046" s="706" t="s">
        <v>2919</v>
      </c>
      <c r="E1046" s="707" t="s">
        <v>1943</v>
      </c>
      <c r="F1046" s="708"/>
    </row>
    <row r="1047" spans="4:6">
      <c r="D1047" s="706" t="s">
        <v>2920</v>
      </c>
      <c r="E1047" s="707" t="s">
        <v>1944</v>
      </c>
      <c r="F1047" s="708"/>
    </row>
    <row r="1048" spans="4:6">
      <c r="D1048" s="706">
        <v>153107001</v>
      </c>
      <c r="E1048" s="707" t="s">
        <v>2921</v>
      </c>
      <c r="F1048" s="708"/>
    </row>
    <row r="1049" spans="4:6">
      <c r="D1049" s="706">
        <v>153207001</v>
      </c>
      <c r="E1049" s="707" t="s">
        <v>2922</v>
      </c>
      <c r="F1049" s="708"/>
    </row>
    <row r="1050" spans="4:6">
      <c r="D1050" s="706">
        <v>153307001</v>
      </c>
      <c r="E1050" s="707" t="s">
        <v>2923</v>
      </c>
      <c r="F1050" s="708"/>
    </row>
    <row r="1051" spans="4:6">
      <c r="D1051" s="706">
        <v>153407001</v>
      </c>
      <c r="E1051" s="707" t="s">
        <v>2924</v>
      </c>
      <c r="F1051" s="708"/>
    </row>
    <row r="1052" spans="4:6">
      <c r="D1052" s="706">
        <v>153507001</v>
      </c>
      <c r="E1052" s="707" t="s">
        <v>2925</v>
      </c>
      <c r="F1052" s="708"/>
    </row>
    <row r="1053" spans="4:6">
      <c r="D1053" s="706">
        <v>153607001</v>
      </c>
      <c r="E1053" s="707" t="s">
        <v>2926</v>
      </c>
      <c r="F1053" s="708"/>
    </row>
    <row r="1054" spans="4:6">
      <c r="D1054" s="706">
        <v>153707001</v>
      </c>
      <c r="E1054" s="707" t="s">
        <v>2927</v>
      </c>
      <c r="F1054" s="708"/>
    </row>
    <row r="1055" spans="4:6">
      <c r="D1055" s="706" t="s">
        <v>2928</v>
      </c>
      <c r="E1055" s="707" t="s">
        <v>1148</v>
      </c>
      <c r="F1055" s="708"/>
    </row>
    <row r="1056" spans="4:6">
      <c r="D1056" s="706" t="s">
        <v>2930</v>
      </c>
      <c r="E1056" s="707" t="s">
        <v>2929</v>
      </c>
      <c r="F1056" s="708"/>
    </row>
    <row r="1057" spans="4:6">
      <c r="D1057" s="706" t="s">
        <v>2932</v>
      </c>
      <c r="E1057" s="707" t="s">
        <v>2931</v>
      </c>
      <c r="F1057" s="708"/>
    </row>
    <row r="1058" spans="4:6">
      <c r="D1058" s="706" t="s">
        <v>2934</v>
      </c>
      <c r="E1058" s="707" t="s">
        <v>2933</v>
      </c>
      <c r="F1058" s="708"/>
    </row>
    <row r="1059" spans="4:6">
      <c r="D1059" s="706">
        <v>153107002</v>
      </c>
      <c r="E1059" s="707" t="s">
        <v>2935</v>
      </c>
      <c r="F1059" s="708"/>
    </row>
    <row r="1060" spans="4:6">
      <c r="D1060" s="706">
        <v>153207002</v>
      </c>
      <c r="E1060" s="707" t="s">
        <v>2936</v>
      </c>
      <c r="F1060" s="708"/>
    </row>
    <row r="1061" spans="4:6">
      <c r="D1061" s="706">
        <v>153307002</v>
      </c>
      <c r="E1061" s="707" t="s">
        <v>2937</v>
      </c>
      <c r="F1061" s="708"/>
    </row>
    <row r="1062" spans="4:6">
      <c r="D1062" s="706">
        <v>153407002</v>
      </c>
      <c r="E1062" s="707" t="s">
        <v>2938</v>
      </c>
      <c r="F1062" s="708"/>
    </row>
    <row r="1063" spans="4:6">
      <c r="D1063" s="706">
        <v>153507002</v>
      </c>
      <c r="E1063" s="707" t="s">
        <v>2939</v>
      </c>
      <c r="F1063" s="708"/>
    </row>
    <row r="1064" spans="4:6">
      <c r="D1064" s="706">
        <v>153607002</v>
      </c>
      <c r="E1064" s="707" t="s">
        <v>2940</v>
      </c>
      <c r="F1064" s="708"/>
    </row>
    <row r="1065" spans="4:6">
      <c r="D1065" s="706">
        <v>153707002</v>
      </c>
      <c r="E1065" s="707" t="s">
        <v>2941</v>
      </c>
      <c r="F1065" s="708"/>
    </row>
    <row r="1066" spans="4:6">
      <c r="D1066" s="706" t="s">
        <v>2942</v>
      </c>
      <c r="E1066" s="707" t="s">
        <v>1149</v>
      </c>
      <c r="F1066" s="708"/>
    </row>
    <row r="1067" spans="4:6">
      <c r="D1067" s="706" t="s">
        <v>2944</v>
      </c>
      <c r="E1067" s="707" t="s">
        <v>2943</v>
      </c>
      <c r="F1067" s="708"/>
    </row>
    <row r="1068" spans="4:6">
      <c r="D1068" s="706" t="s">
        <v>2946</v>
      </c>
      <c r="E1068" s="707" t="s">
        <v>2945</v>
      </c>
      <c r="F1068" s="708"/>
    </row>
    <row r="1069" spans="4:6">
      <c r="D1069" s="706" t="s">
        <v>2948</v>
      </c>
      <c r="E1069" s="707" t="s">
        <v>2947</v>
      </c>
      <c r="F1069" s="708"/>
    </row>
    <row r="1070" spans="4:6">
      <c r="D1070" s="706">
        <v>153107003</v>
      </c>
      <c r="E1070" s="707" t="s">
        <v>2949</v>
      </c>
      <c r="F1070" s="708"/>
    </row>
    <row r="1071" spans="4:6">
      <c r="D1071" s="706">
        <v>153207003</v>
      </c>
      <c r="E1071" s="707" t="s">
        <v>2950</v>
      </c>
      <c r="F1071" s="708"/>
    </row>
    <row r="1072" spans="4:6">
      <c r="D1072" s="706">
        <v>153307003</v>
      </c>
      <c r="E1072" s="707" t="s">
        <v>2951</v>
      </c>
      <c r="F1072" s="708"/>
    </row>
    <row r="1073" spans="4:6">
      <c r="D1073" s="706">
        <v>153407003</v>
      </c>
      <c r="E1073" s="707" t="s">
        <v>2952</v>
      </c>
      <c r="F1073" s="708"/>
    </row>
    <row r="1074" spans="4:6">
      <c r="D1074" s="706">
        <v>153507003</v>
      </c>
      <c r="E1074" s="707" t="s">
        <v>2953</v>
      </c>
      <c r="F1074" s="708"/>
    </row>
    <row r="1075" spans="4:6">
      <c r="D1075" s="706">
        <v>153607003</v>
      </c>
      <c r="E1075" s="707" t="s">
        <v>2954</v>
      </c>
      <c r="F1075" s="708"/>
    </row>
    <row r="1076" spans="4:6">
      <c r="D1076" s="706">
        <v>153707003</v>
      </c>
      <c r="E1076" s="707" t="s">
        <v>2955</v>
      </c>
      <c r="F1076" s="708"/>
    </row>
    <row r="1077" spans="4:6">
      <c r="D1077" s="706" t="s">
        <v>2956</v>
      </c>
      <c r="E1077" s="707" t="s">
        <v>1150</v>
      </c>
      <c r="F1077" s="708"/>
    </row>
    <row r="1078" spans="4:6">
      <c r="D1078" s="706" t="s">
        <v>2958</v>
      </c>
      <c r="E1078" s="707" t="s">
        <v>2957</v>
      </c>
      <c r="F1078" s="708"/>
    </row>
    <row r="1079" spans="4:6">
      <c r="D1079" s="706" t="s">
        <v>2960</v>
      </c>
      <c r="E1079" s="707" t="s">
        <v>2959</v>
      </c>
      <c r="F1079" s="708"/>
    </row>
    <row r="1080" spans="4:6">
      <c r="D1080" s="706" t="s">
        <v>2962</v>
      </c>
      <c r="E1080" s="707" t="s">
        <v>2961</v>
      </c>
      <c r="F1080" s="708"/>
    </row>
    <row r="1081" spans="4:6">
      <c r="D1081" s="706">
        <v>153107004</v>
      </c>
      <c r="E1081" s="707" t="s">
        <v>2963</v>
      </c>
      <c r="F1081" s="708"/>
    </row>
    <row r="1082" spans="4:6">
      <c r="D1082" s="706">
        <v>153207004</v>
      </c>
      <c r="E1082" s="707" t="s">
        <v>2964</v>
      </c>
      <c r="F1082" s="708"/>
    </row>
    <row r="1083" spans="4:6">
      <c r="D1083" s="706">
        <v>153307004</v>
      </c>
      <c r="E1083" s="707" t="s">
        <v>2965</v>
      </c>
      <c r="F1083" s="708"/>
    </row>
    <row r="1084" spans="4:6">
      <c r="D1084" s="706">
        <v>153407004</v>
      </c>
      <c r="E1084" s="707" t="s">
        <v>2966</v>
      </c>
      <c r="F1084" s="708"/>
    </row>
    <row r="1085" spans="4:6">
      <c r="D1085" s="706">
        <v>153507004</v>
      </c>
      <c r="E1085" s="707" t="s">
        <v>2967</v>
      </c>
      <c r="F1085" s="708"/>
    </row>
    <row r="1086" spans="4:6">
      <c r="D1086" s="706">
        <v>153607004</v>
      </c>
      <c r="E1086" s="707" t="s">
        <v>2968</v>
      </c>
      <c r="F1086" s="708"/>
    </row>
    <row r="1087" spans="4:6">
      <c r="D1087" s="706">
        <v>153707004</v>
      </c>
      <c r="E1087" s="707" t="s">
        <v>2969</v>
      </c>
      <c r="F1087" s="708"/>
    </row>
    <row r="1088" spans="4:6">
      <c r="D1088" s="706" t="s">
        <v>2970</v>
      </c>
      <c r="E1088" s="707" t="s">
        <v>1151</v>
      </c>
      <c r="F1088" s="708"/>
    </row>
    <row r="1089" spans="4:6">
      <c r="D1089" s="706" t="s">
        <v>2972</v>
      </c>
      <c r="E1089" s="707" t="s">
        <v>2971</v>
      </c>
      <c r="F1089" s="708"/>
    </row>
    <row r="1090" spans="4:6">
      <c r="D1090" s="706" t="s">
        <v>2974</v>
      </c>
      <c r="E1090" s="707" t="s">
        <v>2973</v>
      </c>
      <c r="F1090" s="708"/>
    </row>
    <row r="1091" spans="4:6">
      <c r="D1091" s="706" t="s">
        <v>2976</v>
      </c>
      <c r="E1091" s="707" t="s">
        <v>2975</v>
      </c>
      <c r="F1091" s="708"/>
    </row>
    <row r="1092" spans="4:6">
      <c r="D1092" s="706">
        <v>153107005</v>
      </c>
      <c r="E1092" s="707" t="s">
        <v>2977</v>
      </c>
      <c r="F1092" s="708"/>
    </row>
    <row r="1093" spans="4:6">
      <c r="D1093" s="706">
        <v>153207005</v>
      </c>
      <c r="E1093" s="707" t="s">
        <v>2978</v>
      </c>
      <c r="F1093" s="708"/>
    </row>
    <row r="1094" spans="4:6">
      <c r="D1094" s="706">
        <v>153307005</v>
      </c>
      <c r="E1094" s="707" t="s">
        <v>2979</v>
      </c>
      <c r="F1094" s="708"/>
    </row>
    <row r="1095" spans="4:6">
      <c r="D1095" s="706">
        <v>153407005</v>
      </c>
      <c r="E1095" s="707" t="s">
        <v>2980</v>
      </c>
      <c r="F1095" s="708"/>
    </row>
    <row r="1096" spans="4:6">
      <c r="D1096" s="706">
        <v>153507005</v>
      </c>
      <c r="E1096" s="707" t="s">
        <v>2981</v>
      </c>
      <c r="F1096" s="708"/>
    </row>
    <row r="1097" spans="4:6">
      <c r="D1097" s="706">
        <v>153607005</v>
      </c>
      <c r="E1097" s="707" t="s">
        <v>2982</v>
      </c>
      <c r="F1097" s="708"/>
    </row>
    <row r="1098" spans="4:6">
      <c r="D1098" s="706">
        <v>153707005</v>
      </c>
      <c r="E1098" s="707" t="s">
        <v>2983</v>
      </c>
      <c r="F1098" s="708"/>
    </row>
    <row r="1099" spans="4:6">
      <c r="D1099" s="706" t="s">
        <v>2984</v>
      </c>
      <c r="E1099" s="707" t="s">
        <v>1152</v>
      </c>
      <c r="F1099" s="708"/>
    </row>
    <row r="1100" spans="4:6">
      <c r="D1100" s="706" t="s">
        <v>2986</v>
      </c>
      <c r="E1100" s="707" t="s">
        <v>2985</v>
      </c>
      <c r="F1100" s="708"/>
    </row>
    <row r="1101" spans="4:6">
      <c r="D1101" s="706" t="s">
        <v>2988</v>
      </c>
      <c r="E1101" s="707" t="s">
        <v>2987</v>
      </c>
      <c r="F1101" s="708"/>
    </row>
    <row r="1102" spans="4:6">
      <c r="D1102" s="706" t="s">
        <v>2990</v>
      </c>
      <c r="E1102" s="707" t="s">
        <v>2989</v>
      </c>
      <c r="F1102" s="708"/>
    </row>
    <row r="1103" spans="4:6">
      <c r="D1103" s="706">
        <v>154101001</v>
      </c>
      <c r="E1103" s="707" t="s">
        <v>893</v>
      </c>
      <c r="F1103" s="708"/>
    </row>
    <row r="1104" spans="4:6">
      <c r="D1104" s="706">
        <v>154201001</v>
      </c>
      <c r="E1104" s="707" t="s">
        <v>910</v>
      </c>
      <c r="F1104" s="708"/>
    </row>
    <row r="1105" spans="4:6">
      <c r="D1105" s="706">
        <v>154301001</v>
      </c>
      <c r="E1105" s="707" t="s">
        <v>926</v>
      </c>
      <c r="F1105" s="708"/>
    </row>
    <row r="1106" spans="4:6">
      <c r="D1106" s="706">
        <v>154401001</v>
      </c>
      <c r="E1106" s="707" t="s">
        <v>990</v>
      </c>
      <c r="F1106" s="708"/>
    </row>
    <row r="1107" spans="4:6">
      <c r="D1107" s="706">
        <v>154501001</v>
      </c>
      <c r="E1107" s="707" t="s">
        <v>1712</v>
      </c>
      <c r="F1107" s="708"/>
    </row>
    <row r="1108" spans="4:6">
      <c r="D1108" s="706">
        <v>154601001</v>
      </c>
      <c r="E1108" s="707" t="s">
        <v>1735</v>
      </c>
      <c r="F1108" s="708"/>
    </row>
    <row r="1109" spans="4:6">
      <c r="D1109" s="706">
        <v>154701001</v>
      </c>
      <c r="E1109" s="707" t="s">
        <v>1747</v>
      </c>
      <c r="F1109" s="708"/>
    </row>
    <row r="1110" spans="4:6">
      <c r="D1110" s="706">
        <f t="shared" ref="D1110:D1113" si="24">D1106+10</f>
        <v>154401011</v>
      </c>
      <c r="E1110" s="707" t="s">
        <v>1700</v>
      </c>
      <c r="F1110" s="708"/>
    </row>
    <row r="1111" spans="4:6">
      <c r="D1111" s="709">
        <f t="shared" si="24"/>
        <v>154501011</v>
      </c>
      <c r="E1111" s="707" t="s">
        <v>1724</v>
      </c>
      <c r="F1111" s="708"/>
    </row>
    <row r="1112" spans="4:6">
      <c r="D1112" s="709">
        <f t="shared" si="24"/>
        <v>154601011</v>
      </c>
      <c r="E1112" s="707" t="s">
        <v>1759</v>
      </c>
      <c r="F1112" s="708"/>
    </row>
    <row r="1113" spans="4:6">
      <c r="D1113" s="709">
        <f t="shared" si="24"/>
        <v>154701011</v>
      </c>
      <c r="E1113" s="707" t="s">
        <v>1771</v>
      </c>
      <c r="F1113" s="708"/>
    </row>
    <row r="1114" spans="4:6">
      <c r="D1114" s="706">
        <v>154101002</v>
      </c>
      <c r="E1114" s="707" t="s">
        <v>895</v>
      </c>
      <c r="F1114" s="708"/>
    </row>
    <row r="1115" spans="4:6">
      <c r="D1115" s="706">
        <v>154201002</v>
      </c>
      <c r="E1115" s="707" t="s">
        <v>911</v>
      </c>
      <c r="F1115" s="708"/>
    </row>
    <row r="1116" spans="4:6">
      <c r="D1116" s="706">
        <v>154301002</v>
      </c>
      <c r="E1116" s="707" t="s">
        <v>927</v>
      </c>
      <c r="F1116" s="708"/>
    </row>
    <row r="1117" spans="4:6">
      <c r="D1117" s="706">
        <v>154401002</v>
      </c>
      <c r="E1117" s="707" t="s">
        <v>991</v>
      </c>
      <c r="F1117" s="708"/>
    </row>
    <row r="1118" spans="4:6">
      <c r="D1118" s="706">
        <v>154501002</v>
      </c>
      <c r="E1118" s="707" t="s">
        <v>1713</v>
      </c>
      <c r="F1118" s="708"/>
    </row>
    <row r="1119" spans="4:6">
      <c r="D1119" s="706">
        <v>154601002</v>
      </c>
      <c r="E1119" s="707" t="s">
        <v>1736</v>
      </c>
      <c r="F1119" s="708"/>
    </row>
    <row r="1120" spans="4:6">
      <c r="D1120" s="706">
        <v>154701002</v>
      </c>
      <c r="E1120" s="707" t="s">
        <v>1748</v>
      </c>
      <c r="F1120" s="708"/>
    </row>
    <row r="1121" spans="4:6">
      <c r="D1121" s="706">
        <f t="shared" ref="D1121:D1124" si="25">D1117+10</f>
        <v>154401012</v>
      </c>
      <c r="E1121" s="707" t="s">
        <v>1701</v>
      </c>
      <c r="F1121" s="708"/>
    </row>
    <row r="1122" spans="4:6">
      <c r="D1122" s="706">
        <f t="shared" si="25"/>
        <v>154501012</v>
      </c>
      <c r="E1122" s="707" t="s">
        <v>1725</v>
      </c>
      <c r="F1122" s="708"/>
    </row>
    <row r="1123" spans="4:6">
      <c r="D1123" s="706">
        <f t="shared" si="25"/>
        <v>154601012</v>
      </c>
      <c r="E1123" s="707" t="s">
        <v>1760</v>
      </c>
      <c r="F1123" s="708"/>
    </row>
    <row r="1124" spans="4:6">
      <c r="D1124" s="706">
        <f t="shared" si="25"/>
        <v>154701012</v>
      </c>
      <c r="E1124" s="707" t="s">
        <v>1772</v>
      </c>
      <c r="F1124" s="708"/>
    </row>
    <row r="1125" spans="4:6">
      <c r="D1125" s="706">
        <v>154101003</v>
      </c>
      <c r="E1125" s="707" t="s">
        <v>896</v>
      </c>
      <c r="F1125" s="708"/>
    </row>
    <row r="1126" spans="4:6">
      <c r="D1126" s="706">
        <v>154201003</v>
      </c>
      <c r="E1126" s="707" t="s">
        <v>912</v>
      </c>
      <c r="F1126" s="708"/>
    </row>
    <row r="1127" spans="4:6">
      <c r="D1127" s="706">
        <v>154301003</v>
      </c>
      <c r="E1127" s="707" t="s">
        <v>928</v>
      </c>
      <c r="F1127" s="708"/>
    </row>
    <row r="1128" spans="4:6">
      <c r="D1128" s="706">
        <v>154401003</v>
      </c>
      <c r="E1128" s="707" t="s">
        <v>992</v>
      </c>
      <c r="F1128" s="708"/>
    </row>
    <row r="1129" spans="4:6">
      <c r="D1129" s="706">
        <v>154501003</v>
      </c>
      <c r="E1129" s="707" t="s">
        <v>1714</v>
      </c>
      <c r="F1129" s="708"/>
    </row>
    <row r="1130" spans="4:6">
      <c r="D1130" s="706">
        <v>154601003</v>
      </c>
      <c r="E1130" s="707" t="s">
        <v>1737</v>
      </c>
      <c r="F1130" s="708"/>
    </row>
    <row r="1131" spans="4:6">
      <c r="D1131" s="706">
        <v>154701003</v>
      </c>
      <c r="E1131" s="707" t="s">
        <v>1749</v>
      </c>
      <c r="F1131" s="708"/>
    </row>
    <row r="1132" spans="4:6">
      <c r="D1132" s="706">
        <f t="shared" ref="D1132:D1135" si="26">D1128+10</f>
        <v>154401013</v>
      </c>
      <c r="E1132" s="707" t="s">
        <v>1702</v>
      </c>
      <c r="F1132" s="708"/>
    </row>
    <row r="1133" spans="4:6">
      <c r="D1133" s="709">
        <f t="shared" si="26"/>
        <v>154501013</v>
      </c>
      <c r="E1133" s="707" t="s">
        <v>1726</v>
      </c>
      <c r="F1133" s="708"/>
    </row>
    <row r="1134" spans="4:6">
      <c r="D1134" s="709">
        <f t="shared" si="26"/>
        <v>154601013</v>
      </c>
      <c r="E1134" s="707" t="s">
        <v>1761</v>
      </c>
      <c r="F1134" s="708"/>
    </row>
    <row r="1135" spans="4:6">
      <c r="D1135" s="709">
        <f t="shared" si="26"/>
        <v>154701013</v>
      </c>
      <c r="E1135" s="707" t="s">
        <v>1773</v>
      </c>
      <c r="F1135" s="708"/>
    </row>
    <row r="1136" spans="4:6">
      <c r="D1136" s="706">
        <v>154101004</v>
      </c>
      <c r="E1136" s="707" t="s">
        <v>897</v>
      </c>
      <c r="F1136" s="708"/>
    </row>
    <row r="1137" spans="4:6">
      <c r="D1137" s="706">
        <v>154201004</v>
      </c>
      <c r="E1137" s="707" t="s">
        <v>913</v>
      </c>
      <c r="F1137" s="708"/>
    </row>
    <row r="1138" spans="4:6">
      <c r="D1138" s="706">
        <v>154301004</v>
      </c>
      <c r="E1138" s="707" t="s">
        <v>929</v>
      </c>
      <c r="F1138" s="708"/>
    </row>
    <row r="1139" spans="4:6">
      <c r="D1139" s="706">
        <v>154401004</v>
      </c>
      <c r="E1139" s="707" t="s">
        <v>993</v>
      </c>
      <c r="F1139" s="708"/>
    </row>
    <row r="1140" spans="4:6">
      <c r="D1140" s="706">
        <v>154501004</v>
      </c>
      <c r="E1140" s="707" t="s">
        <v>1715</v>
      </c>
      <c r="F1140" s="708"/>
    </row>
    <row r="1141" spans="4:6">
      <c r="D1141" s="706">
        <v>154601004</v>
      </c>
      <c r="E1141" s="707" t="s">
        <v>1738</v>
      </c>
      <c r="F1141" s="708"/>
    </row>
    <row r="1142" spans="4:6">
      <c r="D1142" s="706">
        <v>154701004</v>
      </c>
      <c r="E1142" s="707" t="s">
        <v>1750</v>
      </c>
      <c r="F1142" s="708"/>
    </row>
    <row r="1143" spans="4:6">
      <c r="D1143" s="706">
        <f t="shared" ref="D1143:D1146" si="27">D1139+10</f>
        <v>154401014</v>
      </c>
      <c r="E1143" s="707" t="s">
        <v>1703</v>
      </c>
      <c r="F1143" s="708"/>
    </row>
    <row r="1144" spans="4:6">
      <c r="D1144" s="706">
        <f t="shared" si="27"/>
        <v>154501014</v>
      </c>
      <c r="E1144" s="707" t="s">
        <v>1727</v>
      </c>
      <c r="F1144" s="708"/>
    </row>
    <row r="1145" spans="4:6">
      <c r="D1145" s="706">
        <f t="shared" si="27"/>
        <v>154601014</v>
      </c>
      <c r="E1145" s="707" t="s">
        <v>1762</v>
      </c>
      <c r="F1145" s="708"/>
    </row>
    <row r="1146" spans="4:6">
      <c r="D1146" s="706">
        <f t="shared" si="27"/>
        <v>154701014</v>
      </c>
      <c r="E1146" s="707" t="s">
        <v>1774</v>
      </c>
      <c r="F1146" s="708"/>
    </row>
    <row r="1147" spans="4:6">
      <c r="D1147" s="706">
        <v>154101005</v>
      </c>
      <c r="E1147" s="707" t="s">
        <v>898</v>
      </c>
      <c r="F1147" s="708"/>
    </row>
    <row r="1148" spans="4:6">
      <c r="D1148" s="706">
        <v>154201005</v>
      </c>
      <c r="E1148" s="707" t="s">
        <v>914</v>
      </c>
      <c r="F1148" s="708"/>
    </row>
    <row r="1149" spans="4:6">
      <c r="D1149" s="706">
        <v>154301005</v>
      </c>
      <c r="E1149" s="707" t="s">
        <v>930</v>
      </c>
      <c r="F1149" s="708"/>
    </row>
    <row r="1150" spans="4:6">
      <c r="D1150" s="706">
        <v>154401005</v>
      </c>
      <c r="E1150" s="707" t="s">
        <v>994</v>
      </c>
      <c r="F1150" s="708"/>
    </row>
    <row r="1151" spans="4:6">
      <c r="D1151" s="706">
        <v>154501005</v>
      </c>
      <c r="E1151" s="707" t="s">
        <v>1716</v>
      </c>
      <c r="F1151" s="708"/>
    </row>
    <row r="1152" spans="4:6">
      <c r="D1152" s="706">
        <v>154601005</v>
      </c>
      <c r="E1152" s="707" t="s">
        <v>1739</v>
      </c>
      <c r="F1152" s="708"/>
    </row>
    <row r="1153" spans="4:6">
      <c r="D1153" s="706">
        <v>154701005</v>
      </c>
      <c r="E1153" s="707" t="s">
        <v>1751</v>
      </c>
      <c r="F1153" s="708"/>
    </row>
    <row r="1154" spans="4:6">
      <c r="D1154" s="706">
        <f t="shared" ref="D1154:D1157" si="28">D1150+10</f>
        <v>154401015</v>
      </c>
      <c r="E1154" s="707" t="s">
        <v>1704</v>
      </c>
      <c r="F1154" s="708"/>
    </row>
    <row r="1155" spans="4:6">
      <c r="D1155" s="709">
        <f t="shared" si="28"/>
        <v>154501015</v>
      </c>
      <c r="E1155" s="707" t="s">
        <v>1728</v>
      </c>
      <c r="F1155" s="708"/>
    </row>
    <row r="1156" spans="4:6">
      <c r="D1156" s="709">
        <f t="shared" si="28"/>
        <v>154601015</v>
      </c>
      <c r="E1156" s="707" t="s">
        <v>1763</v>
      </c>
      <c r="F1156" s="708"/>
    </row>
    <row r="1157" spans="4:6">
      <c r="D1157" s="709">
        <f t="shared" si="28"/>
        <v>154701015</v>
      </c>
      <c r="E1157" s="707" t="s">
        <v>1775</v>
      </c>
      <c r="F1157" s="708"/>
    </row>
    <row r="1158" spans="4:6">
      <c r="D1158" s="706">
        <v>154101006</v>
      </c>
      <c r="E1158" s="707" t="s">
        <v>899</v>
      </c>
      <c r="F1158" s="708"/>
    </row>
    <row r="1159" spans="4:6">
      <c r="D1159" s="706">
        <v>154201006</v>
      </c>
      <c r="E1159" s="707" t="s">
        <v>915</v>
      </c>
      <c r="F1159" s="708"/>
    </row>
    <row r="1160" spans="4:6">
      <c r="D1160" s="706">
        <v>154301006</v>
      </c>
      <c r="E1160" s="707" t="s">
        <v>931</v>
      </c>
      <c r="F1160" s="708"/>
    </row>
    <row r="1161" spans="4:6">
      <c r="D1161" s="706">
        <v>154401006</v>
      </c>
      <c r="E1161" s="707" t="s">
        <v>995</v>
      </c>
      <c r="F1161" s="708"/>
    </row>
    <row r="1162" spans="4:6">
      <c r="D1162" s="706">
        <v>154501006</v>
      </c>
      <c r="E1162" s="707" t="s">
        <v>1717</v>
      </c>
      <c r="F1162" s="708"/>
    </row>
    <row r="1163" spans="4:6">
      <c r="D1163" s="706">
        <v>154601006</v>
      </c>
      <c r="E1163" s="707" t="s">
        <v>1740</v>
      </c>
      <c r="F1163" s="708"/>
    </row>
    <row r="1164" spans="4:6">
      <c r="D1164" s="706">
        <v>154701006</v>
      </c>
      <c r="E1164" s="707" t="s">
        <v>1752</v>
      </c>
      <c r="F1164" s="708"/>
    </row>
    <row r="1165" spans="4:6">
      <c r="D1165" s="706">
        <f t="shared" ref="D1165:D1168" si="29">D1161+10</f>
        <v>154401016</v>
      </c>
      <c r="E1165" s="707" t="s">
        <v>1705</v>
      </c>
      <c r="F1165" s="708"/>
    </row>
    <row r="1166" spans="4:6">
      <c r="D1166" s="706">
        <f t="shared" si="29"/>
        <v>154501016</v>
      </c>
      <c r="E1166" s="707" t="s">
        <v>1729</v>
      </c>
      <c r="F1166" s="708"/>
    </row>
    <row r="1167" spans="4:6">
      <c r="D1167" s="706">
        <f t="shared" si="29"/>
        <v>154601016</v>
      </c>
      <c r="E1167" s="707" t="s">
        <v>1764</v>
      </c>
      <c r="F1167" s="708"/>
    </row>
    <row r="1168" spans="4:6">
      <c r="D1168" s="706">
        <f t="shared" si="29"/>
        <v>154701016</v>
      </c>
      <c r="E1168" s="707" t="s">
        <v>1776</v>
      </c>
      <c r="F1168" s="708"/>
    </row>
    <row r="1169" spans="4:6">
      <c r="D1169" s="706">
        <v>154102001</v>
      </c>
      <c r="E1169" s="707" t="s">
        <v>900</v>
      </c>
      <c r="F1169" s="708"/>
    </row>
    <row r="1170" spans="4:6">
      <c r="D1170" s="706">
        <v>154202001</v>
      </c>
      <c r="E1170" s="707" t="s">
        <v>916</v>
      </c>
      <c r="F1170" s="708"/>
    </row>
    <row r="1171" spans="4:6">
      <c r="D1171" s="706">
        <v>154302001</v>
      </c>
      <c r="E1171" s="707" t="s">
        <v>932</v>
      </c>
      <c r="F1171" s="708"/>
    </row>
    <row r="1172" spans="4:6">
      <c r="D1172" s="706">
        <v>154402001</v>
      </c>
      <c r="E1172" s="707" t="s">
        <v>996</v>
      </c>
      <c r="F1172" s="708"/>
    </row>
    <row r="1173" spans="4:6">
      <c r="D1173" s="706">
        <v>154502001</v>
      </c>
      <c r="E1173" s="707" t="s">
        <v>2991</v>
      </c>
      <c r="F1173" s="708"/>
    </row>
    <row r="1174" spans="4:6">
      <c r="D1174" s="706">
        <v>154602001</v>
      </c>
      <c r="E1174" s="707" t="s">
        <v>2992</v>
      </c>
      <c r="F1174" s="708"/>
    </row>
    <row r="1175" spans="4:6">
      <c r="D1175" s="706">
        <v>154702001</v>
      </c>
      <c r="E1175" s="707" t="s">
        <v>2993</v>
      </c>
      <c r="F1175" s="708"/>
    </row>
    <row r="1176" spans="4:6">
      <c r="D1176" s="706" t="s">
        <v>2995</v>
      </c>
      <c r="E1176" s="707" t="s">
        <v>2994</v>
      </c>
      <c r="F1176" s="708"/>
    </row>
    <row r="1177" spans="4:6">
      <c r="D1177" s="706" t="s">
        <v>2997</v>
      </c>
      <c r="E1177" s="707" t="s">
        <v>2996</v>
      </c>
      <c r="F1177" s="708"/>
    </row>
    <row r="1178" spans="4:6">
      <c r="D1178" s="706" t="s">
        <v>2999</v>
      </c>
      <c r="E1178" s="707" t="s">
        <v>2998</v>
      </c>
      <c r="F1178" s="708"/>
    </row>
    <row r="1179" spans="4:6">
      <c r="D1179" s="706" t="s">
        <v>3001</v>
      </c>
      <c r="E1179" s="707" t="s">
        <v>3000</v>
      </c>
      <c r="F1179" s="708"/>
    </row>
    <row r="1180" spans="4:6">
      <c r="D1180" s="706">
        <v>154102002</v>
      </c>
      <c r="E1180" s="707" t="s">
        <v>901</v>
      </c>
      <c r="F1180" s="708"/>
    </row>
    <row r="1181" spans="4:6">
      <c r="D1181" s="706">
        <v>154202002</v>
      </c>
      <c r="E1181" s="707" t="s">
        <v>917</v>
      </c>
      <c r="F1181" s="708"/>
    </row>
    <row r="1182" spans="4:6">
      <c r="D1182" s="706">
        <v>154302002</v>
      </c>
      <c r="E1182" s="707" t="s">
        <v>933</v>
      </c>
      <c r="F1182" s="708"/>
    </row>
    <row r="1183" spans="4:6">
      <c r="D1183" s="706">
        <v>154402002</v>
      </c>
      <c r="E1183" s="707" t="s">
        <v>997</v>
      </c>
      <c r="F1183" s="708"/>
    </row>
    <row r="1184" spans="4:6">
      <c r="D1184" s="706">
        <v>154502002</v>
      </c>
      <c r="E1184" s="707" t="s">
        <v>3002</v>
      </c>
      <c r="F1184" s="708"/>
    </row>
    <row r="1185" spans="4:6">
      <c r="D1185" s="706">
        <v>154602002</v>
      </c>
      <c r="E1185" s="707" t="s">
        <v>3003</v>
      </c>
      <c r="F1185" s="708"/>
    </row>
    <row r="1186" spans="4:6">
      <c r="D1186" s="706">
        <v>154702002</v>
      </c>
      <c r="E1186" s="707" t="s">
        <v>3004</v>
      </c>
      <c r="F1186" s="708"/>
    </row>
    <row r="1187" spans="4:6">
      <c r="D1187" s="706" t="s">
        <v>3006</v>
      </c>
      <c r="E1187" s="707" t="s">
        <v>3005</v>
      </c>
      <c r="F1187" s="708"/>
    </row>
    <row r="1188" spans="4:6">
      <c r="D1188" s="706" t="s">
        <v>3008</v>
      </c>
      <c r="E1188" s="707" t="s">
        <v>3007</v>
      </c>
      <c r="F1188" s="708"/>
    </row>
    <row r="1189" spans="4:6">
      <c r="D1189" s="706" t="s">
        <v>3010</v>
      </c>
      <c r="E1189" s="707" t="s">
        <v>3009</v>
      </c>
      <c r="F1189" s="708"/>
    </row>
    <row r="1190" spans="4:6">
      <c r="D1190" s="706" t="s">
        <v>3012</v>
      </c>
      <c r="E1190" s="707" t="s">
        <v>3011</v>
      </c>
      <c r="F1190" s="708"/>
    </row>
    <row r="1191" spans="4:6">
      <c r="D1191" s="706">
        <v>154102003</v>
      </c>
      <c r="E1191" s="707" t="s">
        <v>902</v>
      </c>
      <c r="F1191" s="708"/>
    </row>
    <row r="1192" spans="4:6">
      <c r="D1192" s="706">
        <v>154202003</v>
      </c>
      <c r="E1192" s="707" t="s">
        <v>918</v>
      </c>
      <c r="F1192" s="708"/>
    </row>
    <row r="1193" spans="4:6">
      <c r="D1193" s="706">
        <v>154302003</v>
      </c>
      <c r="E1193" s="707" t="s">
        <v>934</v>
      </c>
      <c r="F1193" s="708"/>
    </row>
    <row r="1194" spans="4:6">
      <c r="D1194" s="706">
        <v>154402003</v>
      </c>
      <c r="E1194" s="707" t="s">
        <v>998</v>
      </c>
      <c r="F1194" s="708"/>
    </row>
    <row r="1195" spans="4:6">
      <c r="D1195" s="706">
        <v>154502003</v>
      </c>
      <c r="E1195" s="707" t="s">
        <v>3013</v>
      </c>
      <c r="F1195" s="708"/>
    </row>
    <row r="1196" spans="4:6">
      <c r="D1196" s="706">
        <v>154602003</v>
      </c>
      <c r="E1196" s="707" t="s">
        <v>3014</v>
      </c>
      <c r="F1196" s="708"/>
    </row>
    <row r="1197" spans="4:6">
      <c r="D1197" s="706">
        <v>154702003</v>
      </c>
      <c r="E1197" s="707" t="s">
        <v>3015</v>
      </c>
      <c r="F1197" s="708"/>
    </row>
    <row r="1198" spans="4:6">
      <c r="D1198" s="706" t="s">
        <v>3017</v>
      </c>
      <c r="E1198" s="707" t="s">
        <v>3016</v>
      </c>
      <c r="F1198" s="708"/>
    </row>
    <row r="1199" spans="4:6">
      <c r="D1199" s="706" t="s">
        <v>3019</v>
      </c>
      <c r="E1199" s="707" t="s">
        <v>3018</v>
      </c>
      <c r="F1199" s="708"/>
    </row>
    <row r="1200" spans="4:6">
      <c r="D1200" s="706" t="s">
        <v>3021</v>
      </c>
      <c r="E1200" s="707" t="s">
        <v>3020</v>
      </c>
      <c r="F1200" s="708"/>
    </row>
    <row r="1201" spans="4:6">
      <c r="D1201" s="706" t="s">
        <v>3023</v>
      </c>
      <c r="E1201" s="707" t="s">
        <v>3022</v>
      </c>
      <c r="F1201" s="708"/>
    </row>
    <row r="1202" spans="4:6">
      <c r="D1202" s="706">
        <v>154102004</v>
      </c>
      <c r="E1202" s="707" t="s">
        <v>903</v>
      </c>
      <c r="F1202" s="708"/>
    </row>
    <row r="1203" spans="4:6">
      <c r="D1203" s="706">
        <v>154202004</v>
      </c>
      <c r="E1203" s="707" t="s">
        <v>919</v>
      </c>
      <c r="F1203" s="708"/>
    </row>
    <row r="1204" spans="4:6">
      <c r="D1204" s="706">
        <v>154302004</v>
      </c>
      <c r="E1204" s="707" t="s">
        <v>935</v>
      </c>
      <c r="F1204" s="708"/>
    </row>
    <row r="1205" spans="4:6">
      <c r="D1205" s="706">
        <v>154402004</v>
      </c>
      <c r="E1205" s="707" t="s">
        <v>999</v>
      </c>
      <c r="F1205" s="708"/>
    </row>
    <row r="1206" spans="4:6">
      <c r="D1206" s="706">
        <v>154502004</v>
      </c>
      <c r="E1206" s="707" t="s">
        <v>3024</v>
      </c>
      <c r="F1206" s="708"/>
    </row>
    <row r="1207" spans="4:6">
      <c r="D1207" s="706">
        <v>154602004</v>
      </c>
      <c r="E1207" s="707" t="s">
        <v>3025</v>
      </c>
      <c r="F1207" s="708"/>
    </row>
    <row r="1208" spans="4:6">
      <c r="D1208" s="706">
        <v>154702004</v>
      </c>
      <c r="E1208" s="707" t="s">
        <v>3026</v>
      </c>
      <c r="F1208" s="708"/>
    </row>
    <row r="1209" spans="4:6">
      <c r="D1209" s="706" t="s">
        <v>3028</v>
      </c>
      <c r="E1209" s="707" t="s">
        <v>3027</v>
      </c>
      <c r="F1209" s="708"/>
    </row>
    <row r="1210" spans="4:6">
      <c r="D1210" s="706" t="s">
        <v>3030</v>
      </c>
      <c r="E1210" s="707" t="s">
        <v>3029</v>
      </c>
      <c r="F1210" s="708"/>
    </row>
    <row r="1211" spans="4:6">
      <c r="D1211" s="706" t="s">
        <v>3032</v>
      </c>
      <c r="E1211" s="707" t="s">
        <v>3031</v>
      </c>
      <c r="F1211" s="708"/>
    </row>
    <row r="1212" spans="4:6">
      <c r="D1212" s="706" t="s">
        <v>3034</v>
      </c>
      <c r="E1212" s="707" t="s">
        <v>3033</v>
      </c>
      <c r="F1212" s="708"/>
    </row>
    <row r="1213" spans="4:6">
      <c r="D1213" s="706">
        <v>154102005</v>
      </c>
      <c r="E1213" s="707" t="s">
        <v>904</v>
      </c>
      <c r="F1213" s="708"/>
    </row>
    <row r="1214" spans="4:6">
      <c r="D1214" s="706">
        <v>154202005</v>
      </c>
      <c r="E1214" s="707" t="s">
        <v>920</v>
      </c>
      <c r="F1214" s="708"/>
    </row>
    <row r="1215" spans="4:6">
      <c r="D1215" s="706">
        <v>154302005</v>
      </c>
      <c r="E1215" s="707" t="s">
        <v>936</v>
      </c>
      <c r="F1215" s="708"/>
    </row>
    <row r="1216" spans="4:6">
      <c r="D1216" s="706">
        <v>154402005</v>
      </c>
      <c r="E1216" s="707" t="s">
        <v>1000</v>
      </c>
      <c r="F1216" s="708"/>
    </row>
    <row r="1217" spans="4:6">
      <c r="D1217" s="706">
        <v>154502005</v>
      </c>
      <c r="E1217" s="707" t="s">
        <v>3035</v>
      </c>
      <c r="F1217" s="708"/>
    </row>
    <row r="1218" spans="4:6">
      <c r="D1218" s="706">
        <v>154602005</v>
      </c>
      <c r="E1218" s="707" t="s">
        <v>3036</v>
      </c>
      <c r="F1218" s="708"/>
    </row>
    <row r="1219" spans="4:6">
      <c r="D1219" s="706">
        <v>154702005</v>
      </c>
      <c r="E1219" s="707" t="s">
        <v>3037</v>
      </c>
      <c r="F1219" s="708"/>
    </row>
    <row r="1220" spans="4:6">
      <c r="D1220" s="706" t="s">
        <v>3039</v>
      </c>
      <c r="E1220" s="707" t="s">
        <v>3038</v>
      </c>
      <c r="F1220" s="708"/>
    </row>
    <row r="1221" spans="4:6">
      <c r="D1221" s="706" t="s">
        <v>3041</v>
      </c>
      <c r="E1221" s="707" t="s">
        <v>3040</v>
      </c>
      <c r="F1221" s="708"/>
    </row>
    <row r="1222" spans="4:6">
      <c r="D1222" s="706" t="s">
        <v>3043</v>
      </c>
      <c r="E1222" s="707" t="s">
        <v>3042</v>
      </c>
      <c r="F1222" s="708"/>
    </row>
    <row r="1223" spans="4:6">
      <c r="D1223" s="706" t="s">
        <v>3045</v>
      </c>
      <c r="E1223" s="707" t="s">
        <v>3044</v>
      </c>
      <c r="F1223" s="708"/>
    </row>
    <row r="1224" spans="4:6">
      <c r="D1224" s="706">
        <v>154103001</v>
      </c>
      <c r="E1224" s="707" t="s">
        <v>3046</v>
      </c>
      <c r="F1224" s="708"/>
    </row>
    <row r="1225" spans="4:6">
      <c r="D1225" s="706">
        <v>154203001</v>
      </c>
      <c r="E1225" s="707" t="s">
        <v>3047</v>
      </c>
      <c r="F1225" s="708"/>
    </row>
    <row r="1226" spans="4:6">
      <c r="D1226" s="706">
        <v>154303001</v>
      </c>
      <c r="E1226" s="707" t="s">
        <v>3048</v>
      </c>
      <c r="F1226" s="708"/>
    </row>
    <row r="1227" spans="4:6">
      <c r="D1227" s="706">
        <v>154403001</v>
      </c>
      <c r="E1227" s="707" t="s">
        <v>3049</v>
      </c>
      <c r="F1227" s="708"/>
    </row>
    <row r="1228" spans="4:6">
      <c r="D1228" s="706">
        <v>154503001</v>
      </c>
      <c r="E1228" s="707" t="s">
        <v>3050</v>
      </c>
      <c r="F1228" s="708"/>
    </row>
    <row r="1229" spans="4:6">
      <c r="D1229" s="706">
        <v>154603001</v>
      </c>
      <c r="E1229" s="707" t="s">
        <v>3051</v>
      </c>
      <c r="F1229" s="708"/>
    </row>
    <row r="1230" spans="4:6">
      <c r="D1230" s="706">
        <v>154703001</v>
      </c>
      <c r="E1230" s="707" t="s">
        <v>3052</v>
      </c>
      <c r="F1230" s="708"/>
    </row>
    <row r="1231" spans="4:6">
      <c r="D1231" s="706" t="s">
        <v>3053</v>
      </c>
      <c r="E1231" s="707" t="s">
        <v>1153</v>
      </c>
      <c r="F1231" s="708"/>
    </row>
    <row r="1232" spans="4:6">
      <c r="D1232" s="706" t="s">
        <v>3055</v>
      </c>
      <c r="E1232" s="707" t="s">
        <v>3054</v>
      </c>
      <c r="F1232" s="708"/>
    </row>
    <row r="1233" spans="4:6">
      <c r="D1233" s="706" t="s">
        <v>3057</v>
      </c>
      <c r="E1233" s="707" t="s">
        <v>3056</v>
      </c>
      <c r="F1233" s="708"/>
    </row>
    <row r="1234" spans="4:6">
      <c r="D1234" s="706" t="s">
        <v>3059</v>
      </c>
      <c r="E1234" s="707" t="s">
        <v>3058</v>
      </c>
      <c r="F1234" s="708"/>
    </row>
    <row r="1235" spans="4:6">
      <c r="D1235" s="706">
        <v>154103002</v>
      </c>
      <c r="E1235" s="707" t="s">
        <v>3060</v>
      </c>
      <c r="F1235" s="708"/>
    </row>
    <row r="1236" spans="4:6">
      <c r="D1236" s="706">
        <v>154203002</v>
      </c>
      <c r="E1236" s="707" t="s">
        <v>3061</v>
      </c>
      <c r="F1236" s="708"/>
    </row>
    <row r="1237" spans="4:6">
      <c r="D1237" s="706">
        <v>154303002</v>
      </c>
      <c r="E1237" s="707" t="s">
        <v>3062</v>
      </c>
      <c r="F1237" s="708"/>
    </row>
    <row r="1238" spans="4:6">
      <c r="D1238" s="706">
        <v>154403002</v>
      </c>
      <c r="E1238" s="707" t="s">
        <v>3063</v>
      </c>
      <c r="F1238" s="708"/>
    </row>
    <row r="1239" spans="4:6">
      <c r="D1239" s="706">
        <v>154503002</v>
      </c>
      <c r="E1239" s="707" t="s">
        <v>3064</v>
      </c>
      <c r="F1239" s="708"/>
    </row>
    <row r="1240" spans="4:6">
      <c r="D1240" s="706">
        <v>154603002</v>
      </c>
      <c r="E1240" s="707" t="s">
        <v>3065</v>
      </c>
      <c r="F1240" s="708"/>
    </row>
    <row r="1241" spans="4:6">
      <c r="D1241" s="706">
        <v>154703002</v>
      </c>
      <c r="E1241" s="707" t="s">
        <v>3066</v>
      </c>
      <c r="F1241" s="708"/>
    </row>
    <row r="1242" spans="4:6">
      <c r="D1242" s="706" t="s">
        <v>3067</v>
      </c>
      <c r="E1242" s="707" t="s">
        <v>1154</v>
      </c>
      <c r="F1242" s="708"/>
    </row>
    <row r="1243" spans="4:6">
      <c r="D1243" s="706" t="s">
        <v>3069</v>
      </c>
      <c r="E1243" s="707" t="s">
        <v>3068</v>
      </c>
      <c r="F1243" s="708"/>
    </row>
    <row r="1244" spans="4:6">
      <c r="D1244" s="706" t="s">
        <v>3071</v>
      </c>
      <c r="E1244" s="707" t="s">
        <v>3070</v>
      </c>
      <c r="F1244" s="708"/>
    </row>
    <row r="1245" spans="4:6">
      <c r="D1245" s="706" t="s">
        <v>3073</v>
      </c>
      <c r="E1245" s="707" t="s">
        <v>3072</v>
      </c>
      <c r="F1245" s="708"/>
    </row>
    <row r="1246" spans="4:6">
      <c r="D1246" s="706">
        <v>154103003</v>
      </c>
      <c r="E1246" s="707" t="s">
        <v>3074</v>
      </c>
      <c r="F1246" s="708"/>
    </row>
    <row r="1247" spans="4:6">
      <c r="D1247" s="706">
        <v>154203003</v>
      </c>
      <c r="E1247" s="707" t="s">
        <v>3075</v>
      </c>
      <c r="F1247" s="708"/>
    </row>
    <row r="1248" spans="4:6">
      <c r="D1248" s="706">
        <v>154303003</v>
      </c>
      <c r="E1248" s="707" t="s">
        <v>3076</v>
      </c>
      <c r="F1248" s="708"/>
    </row>
    <row r="1249" spans="4:6">
      <c r="D1249" s="706">
        <v>154403003</v>
      </c>
      <c r="E1249" s="707" t="s">
        <v>3077</v>
      </c>
      <c r="F1249" s="708"/>
    </row>
    <row r="1250" spans="4:6">
      <c r="D1250" s="706">
        <v>154503003</v>
      </c>
      <c r="E1250" s="707" t="s">
        <v>3078</v>
      </c>
      <c r="F1250" s="708"/>
    </row>
    <row r="1251" spans="4:6">
      <c r="D1251" s="706">
        <v>154603003</v>
      </c>
      <c r="E1251" s="707" t="s">
        <v>3079</v>
      </c>
      <c r="F1251" s="708"/>
    </row>
    <row r="1252" spans="4:6">
      <c r="D1252" s="706">
        <v>154703003</v>
      </c>
      <c r="E1252" s="707" t="s">
        <v>3080</v>
      </c>
      <c r="F1252" s="708"/>
    </row>
    <row r="1253" spans="4:6">
      <c r="D1253" s="706" t="s">
        <v>3081</v>
      </c>
      <c r="E1253" s="707" t="s">
        <v>1155</v>
      </c>
      <c r="F1253" s="708"/>
    </row>
    <row r="1254" spans="4:6">
      <c r="D1254" s="706" t="s">
        <v>3083</v>
      </c>
      <c r="E1254" s="707" t="s">
        <v>3082</v>
      </c>
      <c r="F1254" s="708"/>
    </row>
    <row r="1255" spans="4:6">
      <c r="D1255" s="706" t="s">
        <v>3085</v>
      </c>
      <c r="E1255" s="707" t="s">
        <v>3084</v>
      </c>
      <c r="F1255" s="708"/>
    </row>
    <row r="1256" spans="4:6">
      <c r="D1256" s="706" t="s">
        <v>3087</v>
      </c>
      <c r="E1256" s="707" t="s">
        <v>3086</v>
      </c>
      <c r="F1256" s="708"/>
    </row>
    <row r="1257" spans="4:6">
      <c r="D1257" s="706">
        <v>154103004</v>
      </c>
      <c r="E1257" s="707" t="s">
        <v>3088</v>
      </c>
      <c r="F1257" s="708"/>
    </row>
    <row r="1258" spans="4:6">
      <c r="D1258" s="706">
        <v>154203004</v>
      </c>
      <c r="E1258" s="707" t="s">
        <v>3089</v>
      </c>
      <c r="F1258" s="708"/>
    </row>
    <row r="1259" spans="4:6">
      <c r="D1259" s="706">
        <v>154303004</v>
      </c>
      <c r="E1259" s="707" t="s">
        <v>3090</v>
      </c>
      <c r="F1259" s="708"/>
    </row>
    <row r="1260" spans="4:6">
      <c r="D1260" s="706">
        <v>154403004</v>
      </c>
      <c r="E1260" s="707" t="s">
        <v>3091</v>
      </c>
      <c r="F1260" s="708"/>
    </row>
    <row r="1261" spans="4:6">
      <c r="D1261" s="706">
        <v>154503004</v>
      </c>
      <c r="E1261" s="707" t="s">
        <v>3092</v>
      </c>
      <c r="F1261" s="708"/>
    </row>
    <row r="1262" spans="4:6">
      <c r="D1262" s="706">
        <v>154603004</v>
      </c>
      <c r="E1262" s="707" t="s">
        <v>3093</v>
      </c>
      <c r="F1262" s="708"/>
    </row>
    <row r="1263" spans="4:6">
      <c r="D1263" s="706">
        <v>154703004</v>
      </c>
      <c r="E1263" s="707" t="s">
        <v>3094</v>
      </c>
      <c r="F1263" s="708"/>
    </row>
    <row r="1264" spans="4:6">
      <c r="D1264" s="706" t="s">
        <v>3095</v>
      </c>
      <c r="E1264" s="707" t="s">
        <v>1156</v>
      </c>
      <c r="F1264" s="708"/>
    </row>
    <row r="1265" spans="4:6">
      <c r="D1265" s="706" t="s">
        <v>3097</v>
      </c>
      <c r="E1265" s="707" t="s">
        <v>3096</v>
      </c>
      <c r="F1265" s="708"/>
    </row>
    <row r="1266" spans="4:6">
      <c r="D1266" s="706" t="s">
        <v>3099</v>
      </c>
      <c r="E1266" s="707" t="s">
        <v>3098</v>
      </c>
      <c r="F1266" s="708"/>
    </row>
    <row r="1267" spans="4:6">
      <c r="D1267" s="706" t="s">
        <v>3101</v>
      </c>
      <c r="E1267" s="707" t="s">
        <v>3100</v>
      </c>
      <c r="F1267" s="708"/>
    </row>
    <row r="1268" spans="4:6">
      <c r="D1268" s="706">
        <v>154103005</v>
      </c>
      <c r="E1268" s="707" t="s">
        <v>3102</v>
      </c>
      <c r="F1268" s="708"/>
    </row>
    <row r="1269" spans="4:6">
      <c r="D1269" s="706">
        <v>154203005</v>
      </c>
      <c r="E1269" s="707" t="s">
        <v>3103</v>
      </c>
      <c r="F1269" s="708"/>
    </row>
    <row r="1270" spans="4:6">
      <c r="D1270" s="706">
        <v>154303005</v>
      </c>
      <c r="E1270" s="707" t="s">
        <v>3104</v>
      </c>
      <c r="F1270" s="708"/>
    </row>
    <row r="1271" spans="4:6">
      <c r="D1271" s="706">
        <v>154403005</v>
      </c>
      <c r="E1271" s="707" t="s">
        <v>3105</v>
      </c>
      <c r="F1271" s="708"/>
    </row>
    <row r="1272" spans="4:6">
      <c r="D1272" s="706">
        <v>154503005</v>
      </c>
      <c r="E1272" s="707" t="s">
        <v>3106</v>
      </c>
      <c r="F1272" s="708"/>
    </row>
    <row r="1273" spans="4:6">
      <c r="D1273" s="706">
        <v>154603005</v>
      </c>
      <c r="E1273" s="707" t="s">
        <v>3107</v>
      </c>
      <c r="F1273" s="708"/>
    </row>
    <row r="1274" spans="4:6">
      <c r="D1274" s="706">
        <v>154703005</v>
      </c>
      <c r="E1274" s="707" t="s">
        <v>3108</v>
      </c>
      <c r="F1274" s="708"/>
    </row>
    <row r="1275" spans="4:6">
      <c r="D1275" s="706" t="s">
        <v>3109</v>
      </c>
      <c r="E1275" s="707" t="s">
        <v>1157</v>
      </c>
      <c r="F1275" s="708"/>
    </row>
    <row r="1276" spans="4:6">
      <c r="D1276" s="706" t="s">
        <v>3111</v>
      </c>
      <c r="E1276" s="707" t="s">
        <v>3110</v>
      </c>
      <c r="F1276" s="708"/>
    </row>
    <row r="1277" spans="4:6">
      <c r="D1277" s="706" t="s">
        <v>3113</v>
      </c>
      <c r="E1277" s="707" t="s">
        <v>3112</v>
      </c>
      <c r="F1277" s="708"/>
    </row>
    <row r="1278" spans="4:6">
      <c r="D1278" s="706" t="s">
        <v>3115</v>
      </c>
      <c r="E1278" s="707" t="s">
        <v>3114</v>
      </c>
      <c r="F1278" s="708"/>
    </row>
    <row r="1279" spans="4:6">
      <c r="D1279" s="706">
        <v>154105001</v>
      </c>
      <c r="E1279" s="707" t="s">
        <v>3116</v>
      </c>
      <c r="F1279" s="708"/>
    </row>
    <row r="1280" spans="4:6">
      <c r="D1280" s="706">
        <v>154205001</v>
      </c>
      <c r="E1280" s="707" t="s">
        <v>3117</v>
      </c>
      <c r="F1280" s="708"/>
    </row>
    <row r="1281" spans="4:6">
      <c r="D1281" s="706">
        <v>154305001</v>
      </c>
      <c r="E1281" s="707" t="s">
        <v>3118</v>
      </c>
      <c r="F1281" s="708"/>
    </row>
    <row r="1282" spans="4:6">
      <c r="D1282" s="706">
        <v>154405001</v>
      </c>
      <c r="E1282" s="707" t="s">
        <v>3119</v>
      </c>
      <c r="F1282" s="708"/>
    </row>
    <row r="1283" spans="4:6">
      <c r="D1283" s="706">
        <v>154505001</v>
      </c>
      <c r="E1283" s="707" t="s">
        <v>3120</v>
      </c>
      <c r="F1283" s="708"/>
    </row>
    <row r="1284" spans="4:6">
      <c r="D1284" s="706">
        <v>154605001</v>
      </c>
      <c r="E1284" s="707" t="s">
        <v>3121</v>
      </c>
      <c r="F1284" s="708"/>
    </row>
    <row r="1285" spans="4:6">
      <c r="D1285" s="706">
        <v>154705001</v>
      </c>
      <c r="E1285" s="707" t="s">
        <v>3122</v>
      </c>
      <c r="F1285" s="708"/>
    </row>
    <row r="1286" spans="4:6">
      <c r="D1286" s="706" t="s">
        <v>3123</v>
      </c>
      <c r="E1286" s="707" t="s">
        <v>1158</v>
      </c>
      <c r="F1286" s="708"/>
    </row>
    <row r="1287" spans="4:6">
      <c r="D1287" s="706" t="s">
        <v>3125</v>
      </c>
      <c r="E1287" s="707" t="s">
        <v>3124</v>
      </c>
      <c r="F1287" s="708"/>
    </row>
    <row r="1288" spans="4:6">
      <c r="D1288" s="706" t="s">
        <v>3127</v>
      </c>
      <c r="E1288" s="707" t="s">
        <v>3126</v>
      </c>
      <c r="F1288" s="708"/>
    </row>
    <row r="1289" spans="4:6">
      <c r="D1289" s="706" t="s">
        <v>3129</v>
      </c>
      <c r="E1289" s="707" t="s">
        <v>3128</v>
      </c>
      <c r="F1289" s="708"/>
    </row>
    <row r="1290" spans="4:6">
      <c r="D1290" s="706">
        <v>154105002</v>
      </c>
      <c r="E1290" s="707" t="s">
        <v>3130</v>
      </c>
      <c r="F1290" s="708"/>
    </row>
    <row r="1291" spans="4:6">
      <c r="D1291" s="706">
        <v>154205002</v>
      </c>
      <c r="E1291" s="707" t="s">
        <v>3131</v>
      </c>
      <c r="F1291" s="708"/>
    </row>
    <row r="1292" spans="4:6">
      <c r="D1292" s="706">
        <v>154305002</v>
      </c>
      <c r="E1292" s="707" t="s">
        <v>3132</v>
      </c>
      <c r="F1292" s="708"/>
    </row>
    <row r="1293" spans="4:6">
      <c r="D1293" s="706">
        <v>154405002</v>
      </c>
      <c r="E1293" s="707" t="s">
        <v>3133</v>
      </c>
      <c r="F1293" s="708"/>
    </row>
    <row r="1294" spans="4:6">
      <c r="D1294" s="706">
        <v>154505002</v>
      </c>
      <c r="E1294" s="707" t="s">
        <v>3134</v>
      </c>
      <c r="F1294" s="708"/>
    </row>
    <row r="1295" spans="4:6">
      <c r="D1295" s="706">
        <v>154605002</v>
      </c>
      <c r="E1295" s="707" t="s">
        <v>3135</v>
      </c>
      <c r="F1295" s="708"/>
    </row>
    <row r="1296" spans="4:6">
      <c r="D1296" s="706">
        <v>154705002</v>
      </c>
      <c r="E1296" s="707" t="s">
        <v>3136</v>
      </c>
      <c r="F1296" s="708"/>
    </row>
    <row r="1297" spans="4:6">
      <c r="D1297" s="706" t="s">
        <v>3137</v>
      </c>
      <c r="E1297" s="707" t="s">
        <v>1159</v>
      </c>
      <c r="F1297" s="708"/>
    </row>
    <row r="1298" spans="4:6">
      <c r="D1298" s="706" t="s">
        <v>3139</v>
      </c>
      <c r="E1298" s="707" t="s">
        <v>3138</v>
      </c>
      <c r="F1298" s="708"/>
    </row>
    <row r="1299" spans="4:6">
      <c r="D1299" s="706" t="s">
        <v>3141</v>
      </c>
      <c r="E1299" s="707" t="s">
        <v>3140</v>
      </c>
      <c r="F1299" s="708"/>
    </row>
    <row r="1300" spans="4:6">
      <c r="D1300" s="706" t="s">
        <v>3143</v>
      </c>
      <c r="E1300" s="707" t="s">
        <v>3142</v>
      </c>
      <c r="F1300" s="708"/>
    </row>
    <row r="1301" spans="4:6">
      <c r="D1301" s="706">
        <v>154105003</v>
      </c>
      <c r="E1301" s="707" t="s">
        <v>3144</v>
      </c>
      <c r="F1301" s="708"/>
    </row>
    <row r="1302" spans="4:6">
      <c r="D1302" s="706">
        <v>154205003</v>
      </c>
      <c r="E1302" s="707" t="s">
        <v>3145</v>
      </c>
      <c r="F1302" s="708"/>
    </row>
    <row r="1303" spans="4:6">
      <c r="D1303" s="706">
        <v>154305003</v>
      </c>
      <c r="E1303" s="707" t="s">
        <v>3146</v>
      </c>
      <c r="F1303" s="708"/>
    </row>
    <row r="1304" spans="4:6">
      <c r="D1304" s="706">
        <v>154405003</v>
      </c>
      <c r="E1304" s="707" t="s">
        <v>3147</v>
      </c>
      <c r="F1304" s="708"/>
    </row>
    <row r="1305" spans="4:6">
      <c r="D1305" s="706">
        <v>154505003</v>
      </c>
      <c r="E1305" s="707" t="s">
        <v>3148</v>
      </c>
      <c r="F1305" s="708"/>
    </row>
    <row r="1306" spans="4:6">
      <c r="D1306" s="706">
        <v>154605003</v>
      </c>
      <c r="E1306" s="707" t="s">
        <v>3149</v>
      </c>
      <c r="F1306" s="708"/>
    </row>
    <row r="1307" spans="4:6">
      <c r="D1307" s="706">
        <v>154705003</v>
      </c>
      <c r="E1307" s="707" t="s">
        <v>3150</v>
      </c>
      <c r="F1307" s="708"/>
    </row>
    <row r="1308" spans="4:6">
      <c r="D1308" s="706" t="s">
        <v>3151</v>
      </c>
      <c r="E1308" s="707" t="s">
        <v>1160</v>
      </c>
      <c r="F1308" s="708"/>
    </row>
    <row r="1309" spans="4:6">
      <c r="D1309" s="706" t="s">
        <v>3153</v>
      </c>
      <c r="E1309" s="707" t="s">
        <v>3152</v>
      </c>
      <c r="F1309" s="708"/>
    </row>
    <row r="1310" spans="4:6">
      <c r="D1310" s="706" t="s">
        <v>3155</v>
      </c>
      <c r="E1310" s="707" t="s">
        <v>3154</v>
      </c>
      <c r="F1310" s="708"/>
    </row>
    <row r="1311" spans="4:6">
      <c r="D1311" s="706" t="s">
        <v>3157</v>
      </c>
      <c r="E1311" s="707" t="s">
        <v>3156</v>
      </c>
      <c r="F1311" s="708"/>
    </row>
    <row r="1312" spans="4:6">
      <c r="D1312" s="706">
        <v>154105004</v>
      </c>
      <c r="E1312" s="707" t="s">
        <v>3158</v>
      </c>
      <c r="F1312" s="708"/>
    </row>
    <row r="1313" spans="4:6">
      <c r="D1313" s="706">
        <v>154205004</v>
      </c>
      <c r="E1313" s="707" t="s">
        <v>3159</v>
      </c>
      <c r="F1313" s="708"/>
    </row>
    <row r="1314" spans="4:6">
      <c r="D1314" s="706">
        <v>154305004</v>
      </c>
      <c r="E1314" s="707" t="s">
        <v>3160</v>
      </c>
      <c r="F1314" s="708"/>
    </row>
    <row r="1315" spans="4:6">
      <c r="D1315" s="706">
        <v>154405004</v>
      </c>
      <c r="E1315" s="707" t="s">
        <v>3161</v>
      </c>
      <c r="F1315" s="708"/>
    </row>
    <row r="1316" spans="4:6">
      <c r="D1316" s="706">
        <v>154505004</v>
      </c>
      <c r="E1316" s="707" t="s">
        <v>3162</v>
      </c>
      <c r="F1316" s="708"/>
    </row>
    <row r="1317" spans="4:6">
      <c r="D1317" s="706">
        <v>154605004</v>
      </c>
      <c r="E1317" s="707" t="s">
        <v>3163</v>
      </c>
      <c r="F1317" s="708"/>
    </row>
    <row r="1318" spans="4:6">
      <c r="D1318" s="706">
        <v>154705004</v>
      </c>
      <c r="E1318" s="707" t="s">
        <v>3164</v>
      </c>
      <c r="F1318" s="708"/>
    </row>
    <row r="1319" spans="4:6">
      <c r="D1319" s="706" t="s">
        <v>3165</v>
      </c>
      <c r="E1319" s="707" t="s">
        <v>1161</v>
      </c>
      <c r="F1319" s="708"/>
    </row>
    <row r="1320" spans="4:6">
      <c r="D1320" s="706" t="s">
        <v>3167</v>
      </c>
      <c r="E1320" s="707" t="s">
        <v>3166</v>
      </c>
      <c r="F1320" s="708"/>
    </row>
    <row r="1321" spans="4:6">
      <c r="D1321" s="706" t="s">
        <v>3169</v>
      </c>
      <c r="E1321" s="707" t="s">
        <v>3168</v>
      </c>
      <c r="F1321" s="708"/>
    </row>
    <row r="1322" spans="4:6">
      <c r="D1322" s="706" t="s">
        <v>3171</v>
      </c>
      <c r="E1322" s="707" t="s">
        <v>3170</v>
      </c>
      <c r="F1322" s="708"/>
    </row>
    <row r="1323" spans="4:6">
      <c r="D1323" s="706">
        <v>154105005</v>
      </c>
      <c r="E1323" s="707" t="s">
        <v>3172</v>
      </c>
      <c r="F1323" s="708"/>
    </row>
    <row r="1324" spans="4:6">
      <c r="D1324" s="706">
        <v>154205005</v>
      </c>
      <c r="E1324" s="707" t="s">
        <v>3173</v>
      </c>
      <c r="F1324" s="708"/>
    </row>
    <row r="1325" spans="4:6">
      <c r="D1325" s="706">
        <v>154305005</v>
      </c>
      <c r="E1325" s="707" t="s">
        <v>3174</v>
      </c>
      <c r="F1325" s="708"/>
    </row>
    <row r="1326" spans="4:6">
      <c r="D1326" s="706">
        <v>154405005</v>
      </c>
      <c r="E1326" s="707" t="s">
        <v>3175</v>
      </c>
      <c r="F1326" s="708"/>
    </row>
    <row r="1327" spans="4:6">
      <c r="D1327" s="706">
        <v>154505005</v>
      </c>
      <c r="E1327" s="707" t="s">
        <v>3176</v>
      </c>
      <c r="F1327" s="708"/>
    </row>
    <row r="1328" spans="4:6">
      <c r="D1328" s="706">
        <v>154605005</v>
      </c>
      <c r="E1328" s="707" t="s">
        <v>3177</v>
      </c>
      <c r="F1328" s="708"/>
    </row>
    <row r="1329" spans="4:6">
      <c r="D1329" s="706">
        <v>154705005</v>
      </c>
      <c r="E1329" s="707" t="s">
        <v>3178</v>
      </c>
      <c r="F1329" s="708"/>
    </row>
    <row r="1330" spans="4:6">
      <c r="D1330" s="706" t="s">
        <v>3179</v>
      </c>
      <c r="E1330" s="707" t="s">
        <v>1162</v>
      </c>
      <c r="F1330" s="708"/>
    </row>
    <row r="1331" spans="4:6">
      <c r="D1331" s="706" t="s">
        <v>3181</v>
      </c>
      <c r="E1331" s="707" t="s">
        <v>3180</v>
      </c>
      <c r="F1331" s="708"/>
    </row>
    <row r="1332" spans="4:6">
      <c r="D1332" s="706" t="s">
        <v>3183</v>
      </c>
      <c r="E1332" s="707" t="s">
        <v>3182</v>
      </c>
      <c r="F1332" s="708"/>
    </row>
    <row r="1333" spans="4:6">
      <c r="D1333" s="706" t="s">
        <v>3185</v>
      </c>
      <c r="E1333" s="707" t="s">
        <v>3184</v>
      </c>
      <c r="F1333" s="708"/>
    </row>
    <row r="1334" spans="4:6">
      <c r="D1334" s="706">
        <v>154106001</v>
      </c>
      <c r="E1334" s="707" t="s">
        <v>905</v>
      </c>
      <c r="F1334" s="708"/>
    </row>
    <row r="1335" spans="4:6">
      <c r="D1335" s="706">
        <v>154206001</v>
      </c>
      <c r="E1335" s="707" t="s">
        <v>921</v>
      </c>
      <c r="F1335" s="708"/>
    </row>
    <row r="1336" spans="4:6">
      <c r="D1336" s="706">
        <v>154306001</v>
      </c>
      <c r="E1336" s="707" t="s">
        <v>937</v>
      </c>
      <c r="F1336" s="708"/>
    </row>
    <row r="1337" spans="4:6">
      <c r="D1337" s="706">
        <v>154406001</v>
      </c>
      <c r="E1337" s="707" t="s">
        <v>1001</v>
      </c>
      <c r="F1337" s="708"/>
    </row>
    <row r="1338" spans="4:6">
      <c r="D1338" s="706">
        <v>154506001</v>
      </c>
      <c r="E1338" s="707" t="s">
        <v>1945</v>
      </c>
      <c r="F1338" s="708"/>
    </row>
    <row r="1339" spans="4:6">
      <c r="D1339" s="706">
        <v>154606001</v>
      </c>
      <c r="E1339" s="707" t="s">
        <v>1946</v>
      </c>
      <c r="F1339" s="708"/>
    </row>
    <row r="1340" spans="4:6">
      <c r="D1340" s="706">
        <v>154706001</v>
      </c>
      <c r="E1340" s="707" t="s">
        <v>1947</v>
      </c>
      <c r="F1340" s="708"/>
    </row>
    <row r="1341" spans="4:6">
      <c r="D1341" s="706" t="s">
        <v>3186</v>
      </c>
      <c r="E1341" s="707" t="s">
        <v>1948</v>
      </c>
      <c r="F1341" s="708"/>
    </row>
    <row r="1342" spans="4:6">
      <c r="D1342" s="706" t="s">
        <v>3187</v>
      </c>
      <c r="E1342" s="707" t="s">
        <v>1949</v>
      </c>
      <c r="F1342" s="708"/>
    </row>
    <row r="1343" spans="4:6">
      <c r="D1343" s="706" t="s">
        <v>3188</v>
      </c>
      <c r="E1343" s="707" t="s">
        <v>1950</v>
      </c>
      <c r="F1343" s="708"/>
    </row>
    <row r="1344" spans="4:6">
      <c r="D1344" s="706" t="s">
        <v>3189</v>
      </c>
      <c r="E1344" s="707" t="s">
        <v>1951</v>
      </c>
      <c r="F1344" s="708"/>
    </row>
    <row r="1345" spans="4:6">
      <c r="D1345" s="706">
        <v>154106002</v>
      </c>
      <c r="E1345" s="707" t="s">
        <v>906</v>
      </c>
      <c r="F1345" s="708"/>
    </row>
    <row r="1346" spans="4:6">
      <c r="D1346" s="706">
        <v>154206002</v>
      </c>
      <c r="E1346" s="707" t="s">
        <v>922</v>
      </c>
      <c r="F1346" s="708"/>
    </row>
    <row r="1347" spans="4:6">
      <c r="D1347" s="706">
        <v>154306002</v>
      </c>
      <c r="E1347" s="707" t="s">
        <v>938</v>
      </c>
      <c r="F1347" s="708"/>
    </row>
    <row r="1348" spans="4:6">
      <c r="D1348" s="706">
        <v>154406002</v>
      </c>
      <c r="E1348" s="707" t="s">
        <v>1002</v>
      </c>
      <c r="F1348" s="708"/>
    </row>
    <row r="1349" spans="4:6">
      <c r="D1349" s="706">
        <v>154506002</v>
      </c>
      <c r="E1349" s="707" t="s">
        <v>1952</v>
      </c>
      <c r="F1349" s="708"/>
    </row>
    <row r="1350" spans="4:6">
      <c r="D1350" s="706">
        <v>154606002</v>
      </c>
      <c r="E1350" s="707" t="s">
        <v>1953</v>
      </c>
      <c r="F1350" s="708"/>
    </row>
    <row r="1351" spans="4:6">
      <c r="D1351" s="706">
        <v>154706002</v>
      </c>
      <c r="E1351" s="707" t="s">
        <v>1954</v>
      </c>
      <c r="F1351" s="708"/>
    </row>
    <row r="1352" spans="4:6">
      <c r="D1352" s="706" t="s">
        <v>3190</v>
      </c>
      <c r="E1352" s="707" t="s">
        <v>1955</v>
      </c>
      <c r="F1352" s="708"/>
    </row>
    <row r="1353" spans="4:6">
      <c r="D1353" s="706" t="s">
        <v>3191</v>
      </c>
      <c r="E1353" s="707" t="s">
        <v>1956</v>
      </c>
      <c r="F1353" s="708"/>
    </row>
    <row r="1354" spans="4:6">
      <c r="D1354" s="706" t="s">
        <v>3192</v>
      </c>
      <c r="E1354" s="707" t="s">
        <v>1957</v>
      </c>
      <c r="F1354" s="708"/>
    </row>
    <row r="1355" spans="4:6">
      <c r="D1355" s="706" t="s">
        <v>3193</v>
      </c>
      <c r="E1355" s="707" t="s">
        <v>1958</v>
      </c>
      <c r="F1355" s="708"/>
    </row>
    <row r="1356" spans="4:6">
      <c r="D1356" s="706">
        <v>154106003</v>
      </c>
      <c r="E1356" s="707" t="s">
        <v>907</v>
      </c>
      <c r="F1356" s="708"/>
    </row>
    <row r="1357" spans="4:6">
      <c r="D1357" s="706">
        <v>154206003</v>
      </c>
      <c r="E1357" s="707" t="s">
        <v>923</v>
      </c>
      <c r="F1357" s="708"/>
    </row>
    <row r="1358" spans="4:6">
      <c r="D1358" s="706">
        <v>154306003</v>
      </c>
      <c r="E1358" s="707" t="s">
        <v>939</v>
      </c>
      <c r="F1358" s="708"/>
    </row>
    <row r="1359" spans="4:6">
      <c r="D1359" s="706">
        <v>154406003</v>
      </c>
      <c r="E1359" s="707" t="s">
        <v>1003</v>
      </c>
      <c r="F1359" s="708"/>
    </row>
    <row r="1360" spans="4:6">
      <c r="D1360" s="706">
        <v>154506003</v>
      </c>
      <c r="E1360" s="707" t="s">
        <v>1959</v>
      </c>
      <c r="F1360" s="708"/>
    </row>
    <row r="1361" spans="4:6">
      <c r="D1361" s="706">
        <v>154606003</v>
      </c>
      <c r="E1361" s="707" t="s">
        <v>1960</v>
      </c>
      <c r="F1361" s="708"/>
    </row>
    <row r="1362" spans="4:6">
      <c r="D1362" s="706">
        <v>154706003</v>
      </c>
      <c r="E1362" s="707" t="s">
        <v>1961</v>
      </c>
      <c r="F1362" s="708"/>
    </row>
    <row r="1363" spans="4:6">
      <c r="D1363" s="706" t="s">
        <v>3194</v>
      </c>
      <c r="E1363" s="707" t="s">
        <v>1962</v>
      </c>
      <c r="F1363" s="708"/>
    </row>
    <row r="1364" spans="4:6">
      <c r="D1364" s="706" t="s">
        <v>3195</v>
      </c>
      <c r="E1364" s="707" t="s">
        <v>1963</v>
      </c>
      <c r="F1364" s="708"/>
    </row>
    <row r="1365" spans="4:6">
      <c r="D1365" s="706" t="s">
        <v>3196</v>
      </c>
      <c r="E1365" s="707" t="s">
        <v>1964</v>
      </c>
      <c r="F1365" s="708"/>
    </row>
    <row r="1366" spans="4:6">
      <c r="D1366" s="706" t="s">
        <v>3197</v>
      </c>
      <c r="E1366" s="707" t="s">
        <v>1965</v>
      </c>
      <c r="F1366" s="708"/>
    </row>
    <row r="1367" spans="4:6">
      <c r="D1367" s="706">
        <v>154106004</v>
      </c>
      <c r="E1367" s="707" t="s">
        <v>908</v>
      </c>
      <c r="F1367" s="708"/>
    </row>
    <row r="1368" spans="4:6">
      <c r="D1368" s="706">
        <v>154206004</v>
      </c>
      <c r="E1368" s="707" t="s">
        <v>924</v>
      </c>
      <c r="F1368" s="708"/>
    </row>
    <row r="1369" spans="4:6">
      <c r="D1369" s="706">
        <v>154306004</v>
      </c>
      <c r="E1369" s="707" t="s">
        <v>940</v>
      </c>
      <c r="F1369" s="708"/>
    </row>
    <row r="1370" spans="4:6">
      <c r="D1370" s="706">
        <v>154406004</v>
      </c>
      <c r="E1370" s="707" t="s">
        <v>1004</v>
      </c>
      <c r="F1370" s="708"/>
    </row>
    <row r="1371" spans="4:6">
      <c r="D1371" s="706">
        <v>154506004</v>
      </c>
      <c r="E1371" s="707" t="s">
        <v>1966</v>
      </c>
      <c r="F1371" s="708"/>
    </row>
    <row r="1372" spans="4:6">
      <c r="D1372" s="706">
        <v>154606004</v>
      </c>
      <c r="E1372" s="707" t="s">
        <v>1967</v>
      </c>
      <c r="F1372" s="708"/>
    </row>
    <row r="1373" spans="4:6">
      <c r="D1373" s="706">
        <v>154706004</v>
      </c>
      <c r="E1373" s="707" t="s">
        <v>1968</v>
      </c>
      <c r="F1373" s="708"/>
    </row>
    <row r="1374" spans="4:6">
      <c r="D1374" s="706" t="s">
        <v>3198</v>
      </c>
      <c r="E1374" s="707" t="s">
        <v>1969</v>
      </c>
      <c r="F1374" s="708"/>
    </row>
    <row r="1375" spans="4:6">
      <c r="D1375" s="706" t="s">
        <v>3199</v>
      </c>
      <c r="E1375" s="707" t="s">
        <v>1970</v>
      </c>
      <c r="F1375" s="708"/>
    </row>
    <row r="1376" spans="4:6">
      <c r="D1376" s="706" t="s">
        <v>3200</v>
      </c>
      <c r="E1376" s="707" t="s">
        <v>1971</v>
      </c>
      <c r="F1376" s="708"/>
    </row>
    <row r="1377" spans="4:6">
      <c r="D1377" s="706" t="s">
        <v>3201</v>
      </c>
      <c r="E1377" s="707" t="s">
        <v>1972</v>
      </c>
      <c r="F1377" s="708"/>
    </row>
    <row r="1378" spans="4:6">
      <c r="D1378" s="706">
        <v>154106005</v>
      </c>
      <c r="E1378" s="707" t="s">
        <v>909</v>
      </c>
      <c r="F1378" s="708"/>
    </row>
    <row r="1379" spans="4:6">
      <c r="D1379" s="706">
        <v>154206005</v>
      </c>
      <c r="E1379" s="707" t="s">
        <v>925</v>
      </c>
      <c r="F1379" s="708"/>
    </row>
    <row r="1380" spans="4:6">
      <c r="D1380" s="706">
        <v>154306005</v>
      </c>
      <c r="E1380" s="707" t="s">
        <v>941</v>
      </c>
      <c r="F1380" s="708"/>
    </row>
    <row r="1381" spans="4:6">
      <c r="D1381" s="706">
        <v>154406005</v>
      </c>
      <c r="E1381" s="707" t="s">
        <v>1005</v>
      </c>
      <c r="F1381" s="708"/>
    </row>
    <row r="1382" spans="4:6">
      <c r="D1382" s="706">
        <v>154506005</v>
      </c>
      <c r="E1382" s="707" t="s">
        <v>1973</v>
      </c>
      <c r="F1382" s="708"/>
    </row>
    <row r="1383" spans="4:6">
      <c r="D1383" s="706">
        <v>154606005</v>
      </c>
      <c r="E1383" s="707" t="s">
        <v>1974</v>
      </c>
      <c r="F1383" s="708"/>
    </row>
    <row r="1384" spans="4:6">
      <c r="D1384" s="706">
        <v>154706005</v>
      </c>
      <c r="E1384" s="707" t="s">
        <v>1975</v>
      </c>
      <c r="F1384" s="708"/>
    </row>
    <row r="1385" spans="4:6">
      <c r="D1385" s="706" t="s">
        <v>3202</v>
      </c>
      <c r="E1385" s="707" t="s">
        <v>1976</v>
      </c>
      <c r="F1385" s="708"/>
    </row>
    <row r="1386" spans="4:6">
      <c r="D1386" s="706" t="s">
        <v>3203</v>
      </c>
      <c r="E1386" s="707" t="s">
        <v>1977</v>
      </c>
      <c r="F1386" s="708"/>
    </row>
    <row r="1387" spans="4:6">
      <c r="D1387" s="706" t="s">
        <v>3204</v>
      </c>
      <c r="E1387" s="707" t="s">
        <v>1978</v>
      </c>
      <c r="F1387" s="708"/>
    </row>
    <row r="1388" spans="4:6">
      <c r="D1388" s="706" t="s">
        <v>3205</v>
      </c>
      <c r="E1388" s="707" t="s">
        <v>1979</v>
      </c>
      <c r="F1388" s="708"/>
    </row>
    <row r="1389" spans="4:6">
      <c r="D1389" s="706">
        <v>154107001</v>
      </c>
      <c r="E1389" s="707" t="s">
        <v>3206</v>
      </c>
      <c r="F1389" s="708"/>
    </row>
    <row r="1390" spans="4:6">
      <c r="D1390" s="706">
        <v>154207001</v>
      </c>
      <c r="E1390" s="707" t="s">
        <v>3207</v>
      </c>
      <c r="F1390" s="708"/>
    </row>
    <row r="1391" spans="4:6">
      <c r="D1391" s="706">
        <v>154307001</v>
      </c>
      <c r="E1391" s="707" t="s">
        <v>3208</v>
      </c>
      <c r="F1391" s="708"/>
    </row>
    <row r="1392" spans="4:6">
      <c r="D1392" s="706">
        <v>154407001</v>
      </c>
      <c r="E1392" s="707" t="s">
        <v>3209</v>
      </c>
      <c r="F1392" s="708"/>
    </row>
    <row r="1393" spans="4:6">
      <c r="D1393" s="706">
        <v>154507001</v>
      </c>
      <c r="E1393" s="707" t="s">
        <v>3210</v>
      </c>
      <c r="F1393" s="708"/>
    </row>
    <row r="1394" spans="4:6">
      <c r="D1394" s="706">
        <v>154607001</v>
      </c>
      <c r="E1394" s="707" t="s">
        <v>3211</v>
      </c>
      <c r="F1394" s="708"/>
    </row>
    <row r="1395" spans="4:6">
      <c r="D1395" s="706">
        <v>154707001</v>
      </c>
      <c r="E1395" s="707" t="s">
        <v>3212</v>
      </c>
      <c r="F1395" s="708"/>
    </row>
    <row r="1396" spans="4:6">
      <c r="D1396" s="706" t="s">
        <v>3213</v>
      </c>
      <c r="E1396" s="707" t="s">
        <v>1163</v>
      </c>
      <c r="F1396" s="708"/>
    </row>
    <row r="1397" spans="4:6">
      <c r="D1397" s="706" t="s">
        <v>3215</v>
      </c>
      <c r="E1397" s="707" t="s">
        <v>3214</v>
      </c>
      <c r="F1397" s="708"/>
    </row>
    <row r="1398" spans="4:6">
      <c r="D1398" s="706" t="s">
        <v>3217</v>
      </c>
      <c r="E1398" s="707" t="s">
        <v>3216</v>
      </c>
      <c r="F1398" s="708"/>
    </row>
    <row r="1399" spans="4:6">
      <c r="D1399" s="706" t="s">
        <v>3219</v>
      </c>
      <c r="E1399" s="707" t="s">
        <v>3218</v>
      </c>
      <c r="F1399" s="708"/>
    </row>
    <row r="1400" spans="4:6">
      <c r="D1400" s="706">
        <v>154107002</v>
      </c>
      <c r="E1400" s="707" t="s">
        <v>3220</v>
      </c>
      <c r="F1400" s="708"/>
    </row>
    <row r="1401" spans="4:6">
      <c r="D1401" s="706">
        <v>154207002</v>
      </c>
      <c r="E1401" s="707" t="s">
        <v>3221</v>
      </c>
      <c r="F1401" s="708"/>
    </row>
    <row r="1402" spans="4:6">
      <c r="D1402" s="706">
        <v>154307002</v>
      </c>
      <c r="E1402" s="707" t="s">
        <v>3222</v>
      </c>
      <c r="F1402" s="708"/>
    </row>
    <row r="1403" spans="4:6">
      <c r="D1403" s="706">
        <v>154407002</v>
      </c>
      <c r="E1403" s="707" t="s">
        <v>3223</v>
      </c>
      <c r="F1403" s="708"/>
    </row>
    <row r="1404" spans="4:6">
      <c r="D1404" s="706">
        <v>154507002</v>
      </c>
      <c r="E1404" s="707" t="s">
        <v>3224</v>
      </c>
      <c r="F1404" s="708"/>
    </row>
    <row r="1405" spans="4:6">
      <c r="D1405" s="706">
        <v>154607002</v>
      </c>
      <c r="E1405" s="707" t="s">
        <v>3225</v>
      </c>
      <c r="F1405" s="708"/>
    </row>
    <row r="1406" spans="4:6">
      <c r="D1406" s="706">
        <v>154707002</v>
      </c>
      <c r="E1406" s="707" t="s">
        <v>3226</v>
      </c>
      <c r="F1406" s="708"/>
    </row>
    <row r="1407" spans="4:6">
      <c r="D1407" s="706" t="s">
        <v>3227</v>
      </c>
      <c r="E1407" s="707" t="s">
        <v>1164</v>
      </c>
      <c r="F1407" s="708"/>
    </row>
    <row r="1408" spans="4:6">
      <c r="D1408" s="706" t="s">
        <v>3229</v>
      </c>
      <c r="E1408" s="707" t="s">
        <v>3228</v>
      </c>
      <c r="F1408" s="708"/>
    </row>
    <row r="1409" spans="4:6">
      <c r="D1409" s="706" t="s">
        <v>3231</v>
      </c>
      <c r="E1409" s="707" t="s">
        <v>3230</v>
      </c>
      <c r="F1409" s="708"/>
    </row>
    <row r="1410" spans="4:6">
      <c r="D1410" s="706" t="s">
        <v>3233</v>
      </c>
      <c r="E1410" s="707" t="s">
        <v>3232</v>
      </c>
      <c r="F1410" s="708"/>
    </row>
    <row r="1411" spans="4:6">
      <c r="D1411" s="706">
        <v>154107003</v>
      </c>
      <c r="E1411" s="707" t="s">
        <v>3234</v>
      </c>
      <c r="F1411" s="708"/>
    </row>
    <row r="1412" spans="4:6">
      <c r="D1412" s="706">
        <v>154207003</v>
      </c>
      <c r="E1412" s="707" t="s">
        <v>3235</v>
      </c>
      <c r="F1412" s="708"/>
    </row>
    <row r="1413" spans="4:6">
      <c r="D1413" s="706">
        <v>154307003</v>
      </c>
      <c r="E1413" s="707" t="s">
        <v>3236</v>
      </c>
      <c r="F1413" s="708"/>
    </row>
    <row r="1414" spans="4:6">
      <c r="D1414" s="706">
        <v>154407003</v>
      </c>
      <c r="E1414" s="707" t="s">
        <v>3237</v>
      </c>
      <c r="F1414" s="708"/>
    </row>
    <row r="1415" spans="4:6">
      <c r="D1415" s="706">
        <v>154507003</v>
      </c>
      <c r="E1415" s="707" t="s">
        <v>3238</v>
      </c>
      <c r="F1415" s="708"/>
    </row>
    <row r="1416" spans="4:6">
      <c r="D1416" s="706">
        <v>154607003</v>
      </c>
      <c r="E1416" s="707" t="s">
        <v>3239</v>
      </c>
      <c r="F1416" s="708"/>
    </row>
    <row r="1417" spans="4:6">
      <c r="D1417" s="706">
        <v>154707003</v>
      </c>
      <c r="E1417" s="707" t="s">
        <v>3240</v>
      </c>
      <c r="F1417" s="708"/>
    </row>
    <row r="1418" spans="4:6">
      <c r="D1418" s="706" t="s">
        <v>3241</v>
      </c>
      <c r="E1418" s="707" t="s">
        <v>1165</v>
      </c>
      <c r="F1418" s="708"/>
    </row>
    <row r="1419" spans="4:6">
      <c r="D1419" s="706" t="s">
        <v>3243</v>
      </c>
      <c r="E1419" s="707" t="s">
        <v>3242</v>
      </c>
      <c r="F1419" s="708"/>
    </row>
    <row r="1420" spans="4:6">
      <c r="D1420" s="706" t="s">
        <v>3245</v>
      </c>
      <c r="E1420" s="707" t="s">
        <v>3244</v>
      </c>
      <c r="F1420" s="708"/>
    </row>
    <row r="1421" spans="4:6">
      <c r="D1421" s="706" t="s">
        <v>3247</v>
      </c>
      <c r="E1421" s="707" t="s">
        <v>3246</v>
      </c>
      <c r="F1421" s="708"/>
    </row>
    <row r="1422" spans="4:6">
      <c r="D1422" s="706">
        <v>154107004</v>
      </c>
      <c r="E1422" s="707" t="s">
        <v>3248</v>
      </c>
      <c r="F1422" s="708"/>
    </row>
    <row r="1423" spans="4:6">
      <c r="D1423" s="706">
        <v>154207004</v>
      </c>
      <c r="E1423" s="707" t="s">
        <v>3249</v>
      </c>
      <c r="F1423" s="708"/>
    </row>
    <row r="1424" spans="4:6">
      <c r="D1424" s="706">
        <v>154307004</v>
      </c>
      <c r="E1424" s="707" t="s">
        <v>3250</v>
      </c>
      <c r="F1424" s="708"/>
    </row>
    <row r="1425" spans="4:6">
      <c r="D1425" s="706">
        <v>154407004</v>
      </c>
      <c r="E1425" s="707" t="s">
        <v>3251</v>
      </c>
      <c r="F1425" s="708"/>
    </row>
    <row r="1426" spans="4:6">
      <c r="D1426" s="706">
        <v>154507004</v>
      </c>
      <c r="E1426" s="707" t="s">
        <v>3252</v>
      </c>
      <c r="F1426" s="708"/>
    </row>
    <row r="1427" spans="4:6">
      <c r="D1427" s="706">
        <v>154607004</v>
      </c>
      <c r="E1427" s="707" t="s">
        <v>3253</v>
      </c>
      <c r="F1427" s="708"/>
    </row>
    <row r="1428" spans="4:6">
      <c r="D1428" s="706">
        <v>154707004</v>
      </c>
      <c r="E1428" s="707" t="s">
        <v>3254</v>
      </c>
      <c r="F1428" s="708"/>
    </row>
    <row r="1429" spans="4:6">
      <c r="D1429" s="706" t="s">
        <v>3255</v>
      </c>
      <c r="E1429" s="707" t="s">
        <v>1166</v>
      </c>
      <c r="F1429" s="708"/>
    </row>
    <row r="1430" spans="4:6">
      <c r="D1430" s="706" t="s">
        <v>3257</v>
      </c>
      <c r="E1430" s="707" t="s">
        <v>3256</v>
      </c>
      <c r="F1430" s="708"/>
    </row>
    <row r="1431" spans="4:6">
      <c r="D1431" s="706" t="s">
        <v>3259</v>
      </c>
      <c r="E1431" s="707" t="s">
        <v>3258</v>
      </c>
      <c r="F1431" s="708"/>
    </row>
    <row r="1432" spans="4:6">
      <c r="D1432" s="706" t="s">
        <v>3261</v>
      </c>
      <c r="E1432" s="707" t="s">
        <v>3260</v>
      </c>
      <c r="F1432" s="708"/>
    </row>
    <row r="1433" spans="4:6">
      <c r="D1433" s="706">
        <v>154107005</v>
      </c>
      <c r="E1433" s="707" t="s">
        <v>3262</v>
      </c>
      <c r="F1433" s="708"/>
    </row>
    <row r="1434" spans="4:6">
      <c r="D1434" s="706">
        <v>154207005</v>
      </c>
      <c r="E1434" s="707" t="s">
        <v>3263</v>
      </c>
      <c r="F1434" s="708"/>
    </row>
    <row r="1435" spans="4:6">
      <c r="D1435" s="706">
        <v>154307005</v>
      </c>
      <c r="E1435" s="707" t="s">
        <v>3264</v>
      </c>
      <c r="F1435" s="708"/>
    </row>
    <row r="1436" spans="4:6">
      <c r="D1436" s="706">
        <v>154407005</v>
      </c>
      <c r="E1436" s="707" t="s">
        <v>3265</v>
      </c>
      <c r="F1436" s="708"/>
    </row>
    <row r="1437" spans="4:6">
      <c r="D1437" s="706">
        <v>154507005</v>
      </c>
      <c r="E1437" s="707" t="s">
        <v>3266</v>
      </c>
      <c r="F1437" s="708"/>
    </row>
    <row r="1438" spans="4:6">
      <c r="D1438" s="706">
        <v>154607005</v>
      </c>
      <c r="E1438" s="707" t="s">
        <v>3267</v>
      </c>
      <c r="F1438" s="708"/>
    </row>
    <row r="1439" spans="4:6">
      <c r="D1439" s="706">
        <v>154707005</v>
      </c>
      <c r="E1439" s="707" t="s">
        <v>3268</v>
      </c>
      <c r="F1439" s="708"/>
    </row>
    <row r="1440" spans="4:6">
      <c r="D1440" s="706" t="s">
        <v>3269</v>
      </c>
      <c r="E1440" s="707" t="s">
        <v>1167</v>
      </c>
      <c r="F1440" s="708"/>
    </row>
    <row r="1441" spans="4:6">
      <c r="D1441" s="706" t="s">
        <v>3271</v>
      </c>
      <c r="E1441" s="707" t="s">
        <v>3270</v>
      </c>
      <c r="F1441" s="708"/>
    </row>
    <row r="1442" spans="4:6">
      <c r="D1442" s="706" t="s">
        <v>3273</v>
      </c>
      <c r="E1442" s="707" t="s">
        <v>3272</v>
      </c>
      <c r="F1442" s="708"/>
    </row>
    <row r="1443" spans="4:6">
      <c r="D1443" s="706" t="s">
        <v>3275</v>
      </c>
      <c r="E1443" s="707" t="s">
        <v>3274</v>
      </c>
      <c r="F1443" s="708"/>
    </row>
    <row r="1444" spans="4:6">
      <c r="D1444" s="706" t="s">
        <v>1781</v>
      </c>
      <c r="E1444" s="707" t="s">
        <v>3276</v>
      </c>
      <c r="F1444" s="708"/>
    </row>
    <row r="1445" spans="4:6">
      <c r="D1445" s="706">
        <v>160000101</v>
      </c>
      <c r="E1445" s="707" t="s">
        <v>3277</v>
      </c>
      <c r="F1445" s="708"/>
    </row>
    <row r="1446" spans="4:6">
      <c r="D1446" s="706">
        <v>160000102</v>
      </c>
      <c r="E1446" s="707" t="s">
        <v>3278</v>
      </c>
      <c r="F1446" s="708"/>
    </row>
    <row r="1447" spans="4:6">
      <c r="D1447" s="706">
        <v>160000103</v>
      </c>
      <c r="E1447" s="707" t="s">
        <v>3279</v>
      </c>
      <c r="F1447" s="708"/>
    </row>
    <row r="1448" spans="4:6">
      <c r="D1448" s="706">
        <v>160000104</v>
      </c>
      <c r="E1448" s="707" t="s">
        <v>3280</v>
      </c>
      <c r="F1448" s="708"/>
    </row>
    <row r="1449" spans="4:6">
      <c r="D1449" s="706" t="s">
        <v>3282</v>
      </c>
      <c r="E1449" s="707" t="s">
        <v>3281</v>
      </c>
      <c r="F1449" s="708"/>
    </row>
    <row r="1450" spans="4:6">
      <c r="D1450" s="706" t="s">
        <v>3284</v>
      </c>
      <c r="E1450" s="707" t="s">
        <v>3283</v>
      </c>
      <c r="F1450" s="708"/>
    </row>
    <row r="1451" spans="4:6">
      <c r="D1451" s="706">
        <v>160000107</v>
      </c>
      <c r="E1451" s="707" t="s">
        <v>3285</v>
      </c>
      <c r="F1451" s="708"/>
    </row>
    <row r="1452" spans="4:6">
      <c r="D1452" s="706" t="s">
        <v>3287</v>
      </c>
      <c r="E1452" s="707" t="s">
        <v>3286</v>
      </c>
      <c r="F1452" s="708"/>
    </row>
    <row r="1453" spans="4:6">
      <c r="D1453" s="706">
        <v>160000202</v>
      </c>
      <c r="E1453" s="707" t="s">
        <v>3288</v>
      </c>
      <c r="F1453" s="708"/>
    </row>
    <row r="1454" spans="4:6">
      <c r="D1454" s="706">
        <v>160000203</v>
      </c>
      <c r="E1454" s="707" t="s">
        <v>3289</v>
      </c>
      <c r="F1454" s="708"/>
    </row>
    <row r="1455" spans="4:6">
      <c r="D1455" s="706">
        <v>160000204</v>
      </c>
      <c r="E1455" s="707" t="s">
        <v>3290</v>
      </c>
      <c r="F1455" s="708"/>
    </row>
    <row r="1456" spans="4:6">
      <c r="D1456" s="706">
        <v>160000205</v>
      </c>
      <c r="E1456" s="707" t="s">
        <v>3291</v>
      </c>
      <c r="F1456" s="708"/>
    </row>
    <row r="1457" spans="4:6">
      <c r="D1457" s="706">
        <v>160000206</v>
      </c>
      <c r="E1457" s="707" t="s">
        <v>3292</v>
      </c>
      <c r="F1457" s="708"/>
    </row>
    <row r="1458" spans="4:6">
      <c r="D1458" s="706">
        <v>160000207</v>
      </c>
      <c r="E1458" s="707" t="s">
        <v>3293</v>
      </c>
      <c r="F1458" s="708"/>
    </row>
    <row r="1459" spans="4:6">
      <c r="D1459" s="706" t="s">
        <v>3295</v>
      </c>
      <c r="E1459" s="707" t="s">
        <v>3294</v>
      </c>
      <c r="F1459" s="708"/>
    </row>
    <row r="1460" spans="4:6">
      <c r="D1460" s="706" t="s">
        <v>3297</v>
      </c>
      <c r="E1460" s="707" t="s">
        <v>3296</v>
      </c>
      <c r="F1460" s="708"/>
    </row>
    <row r="1461" spans="4:6">
      <c r="D1461" s="706">
        <v>160000303</v>
      </c>
      <c r="E1461" s="707" t="s">
        <v>3298</v>
      </c>
      <c r="F1461" s="708"/>
    </row>
    <row r="1462" spans="4:6">
      <c r="D1462" s="706">
        <v>160000304</v>
      </c>
      <c r="E1462" s="707" t="s">
        <v>3299</v>
      </c>
      <c r="F1462" s="708"/>
    </row>
    <row r="1463" spans="4:6">
      <c r="D1463" s="706">
        <v>160000305</v>
      </c>
      <c r="E1463" s="707" t="s">
        <v>3300</v>
      </c>
      <c r="F1463" s="708"/>
    </row>
    <row r="1464" spans="4:6">
      <c r="D1464" s="706">
        <v>160000306</v>
      </c>
      <c r="E1464" s="707" t="s">
        <v>3301</v>
      </c>
      <c r="F1464" s="708"/>
    </row>
    <row r="1465" spans="4:6">
      <c r="D1465" s="706">
        <v>160000307</v>
      </c>
      <c r="E1465" s="707" t="s">
        <v>3302</v>
      </c>
      <c r="F1465" s="708"/>
    </row>
    <row r="1466" spans="4:6">
      <c r="D1466" s="706" t="s">
        <v>3304</v>
      </c>
      <c r="E1466" s="707" t="s">
        <v>3303</v>
      </c>
      <c r="F1466" s="708"/>
    </row>
    <row r="1467" spans="4:6">
      <c r="D1467" s="706" t="s">
        <v>3306</v>
      </c>
      <c r="E1467" s="707" t="s">
        <v>3305</v>
      </c>
      <c r="F1467" s="708"/>
    </row>
    <row r="1468" spans="4:6">
      <c r="D1468" s="706">
        <v>160000403</v>
      </c>
      <c r="E1468" s="707" t="s">
        <v>3307</v>
      </c>
      <c r="F1468" s="708"/>
    </row>
    <row r="1469" spans="4:6">
      <c r="D1469" s="706">
        <v>160000404</v>
      </c>
      <c r="E1469" s="707" t="s">
        <v>3308</v>
      </c>
      <c r="F1469" s="708"/>
    </row>
    <row r="1470" spans="4:6">
      <c r="D1470" s="706">
        <v>160000405</v>
      </c>
      <c r="E1470" s="707" t="s">
        <v>3309</v>
      </c>
      <c r="F1470" s="708"/>
    </row>
    <row r="1471" spans="4:6">
      <c r="D1471" s="706">
        <v>160000406</v>
      </c>
      <c r="E1471" s="707" t="s">
        <v>3310</v>
      </c>
      <c r="F1471" s="708"/>
    </row>
    <row r="1472" spans="4:6">
      <c r="D1472" s="706">
        <v>160000407</v>
      </c>
      <c r="E1472" s="707" t="s">
        <v>3311</v>
      </c>
      <c r="F1472" s="708"/>
    </row>
    <row r="1473" spans="4:6">
      <c r="D1473" s="706" t="s">
        <v>1657</v>
      </c>
      <c r="E1473" s="707" t="s">
        <v>1780</v>
      </c>
      <c r="F1473" s="708"/>
    </row>
    <row r="1474" spans="4:6">
      <c r="D1474" s="706">
        <v>160001002</v>
      </c>
      <c r="E1474" s="707" t="s">
        <v>3312</v>
      </c>
      <c r="F1474" s="708"/>
    </row>
    <row r="1475" spans="4:6">
      <c r="D1475" s="706">
        <v>160001003</v>
      </c>
      <c r="E1475" s="707" t="s">
        <v>3313</v>
      </c>
      <c r="F1475" s="708"/>
    </row>
    <row r="1476" spans="4:6">
      <c r="D1476" s="710">
        <v>160001004</v>
      </c>
      <c r="E1476" s="707" t="s">
        <v>639</v>
      </c>
      <c r="F1476" s="708"/>
    </row>
    <row r="1477" spans="4:6">
      <c r="D1477" s="706">
        <v>160000901</v>
      </c>
      <c r="E1477" s="707" t="s">
        <v>3314</v>
      </c>
      <c r="F1477" s="708"/>
    </row>
    <row r="1478" spans="4:6">
      <c r="D1478" s="706">
        <v>160000902</v>
      </c>
      <c r="E1478" s="707" t="s">
        <v>3315</v>
      </c>
      <c r="F1478" s="708"/>
    </row>
    <row r="1479" spans="4:6">
      <c r="D1479" s="706">
        <v>160002003</v>
      </c>
      <c r="E1479" s="707" t="s">
        <v>3316</v>
      </c>
      <c r="F1479" s="708"/>
    </row>
    <row r="1480" spans="4:6">
      <c r="D1480" s="706" t="s">
        <v>3318</v>
      </c>
      <c r="E1480" s="707" t="s">
        <v>3317</v>
      </c>
      <c r="F1480" s="708"/>
    </row>
    <row r="1481" spans="4:6">
      <c r="D1481" s="706">
        <v>160003001</v>
      </c>
      <c r="E1481" s="707" t="s">
        <v>3319</v>
      </c>
      <c r="F1481" s="708"/>
    </row>
    <row r="1482" spans="4:6">
      <c r="D1482" s="706">
        <v>160003002</v>
      </c>
      <c r="E1482" s="707" t="s">
        <v>3320</v>
      </c>
      <c r="F1482" s="708"/>
    </row>
    <row r="1483" spans="4:6">
      <c r="D1483" s="706">
        <v>160004001</v>
      </c>
      <c r="E1483" s="707" t="s">
        <v>3321</v>
      </c>
      <c r="F1483" s="708"/>
    </row>
    <row r="1484" spans="4:6">
      <c r="D1484" s="706">
        <v>160004002</v>
      </c>
      <c r="E1484" s="707" t="s">
        <v>3322</v>
      </c>
      <c r="F1484" s="708"/>
    </row>
    <row r="1485" spans="4:6">
      <c r="D1485" s="706">
        <v>160004003</v>
      </c>
      <c r="E1485" s="707" t="s">
        <v>3323</v>
      </c>
      <c r="F1485" s="708"/>
    </row>
    <row r="1486" spans="4:6">
      <c r="D1486" s="706">
        <v>160004004</v>
      </c>
      <c r="E1486" s="707" t="s">
        <v>3324</v>
      </c>
      <c r="F1486" s="708"/>
    </row>
    <row r="1487" spans="4:6">
      <c r="D1487" s="706">
        <v>160005001</v>
      </c>
      <c r="E1487" s="707" t="s">
        <v>3325</v>
      </c>
      <c r="F1487" s="708"/>
    </row>
    <row r="1488" spans="4:6">
      <c r="D1488" s="709">
        <v>160002005</v>
      </c>
      <c r="E1488" s="707" t="s">
        <v>3326</v>
      </c>
      <c r="F1488" s="708"/>
    </row>
    <row r="1489" spans="4:6">
      <c r="D1489" s="709">
        <v>160000601</v>
      </c>
      <c r="E1489" s="707" t="s">
        <v>1777</v>
      </c>
      <c r="F1489" s="708"/>
    </row>
    <row r="1490" spans="4:6">
      <c r="D1490" s="709">
        <v>160000602</v>
      </c>
      <c r="E1490" s="707" t="s">
        <v>1778</v>
      </c>
      <c r="F1490" s="708"/>
    </row>
    <row r="1491" spans="4:6">
      <c r="D1491" s="709">
        <v>160000603</v>
      </c>
      <c r="E1491" s="707" t="s">
        <v>1779</v>
      </c>
      <c r="F1491" s="708"/>
    </row>
    <row r="1492" spans="4:6">
      <c r="D1492" s="709">
        <v>150001401</v>
      </c>
      <c r="E1492" s="706" t="s">
        <v>3327</v>
      </c>
      <c r="F1492" s="708"/>
    </row>
    <row r="1493" spans="4:6">
      <c r="D1493" s="709">
        <v>150001402</v>
      </c>
      <c r="E1493" s="706" t="s">
        <v>3328</v>
      </c>
      <c r="F1493" s="708"/>
    </row>
    <row r="1494" spans="4:6">
      <c r="D1494" s="709">
        <v>150001403</v>
      </c>
      <c r="E1494" s="706" t="s">
        <v>3329</v>
      </c>
      <c r="F1494" s="708"/>
    </row>
    <row r="1495" spans="4:6">
      <c r="D1495" s="709">
        <v>150001404</v>
      </c>
      <c r="E1495" s="706" t="s">
        <v>3330</v>
      </c>
      <c r="F1495" s="708"/>
    </row>
    <row r="1496" spans="4:6">
      <c r="D1496" s="709">
        <v>150001405</v>
      </c>
      <c r="E1496" s="706" t="s">
        <v>3331</v>
      </c>
      <c r="F1496" s="708"/>
    </row>
    <row r="1497" spans="4:6">
      <c r="D1497" s="709">
        <v>150001406</v>
      </c>
      <c r="E1497" s="706" t="s">
        <v>3332</v>
      </c>
      <c r="F1497" s="708"/>
    </row>
    <row r="1498" spans="4:6">
      <c r="D1498" s="709">
        <v>150001407</v>
      </c>
      <c r="E1498" s="706" t="s">
        <v>3333</v>
      </c>
      <c r="F1498" s="708"/>
    </row>
    <row r="1499" spans="4:6">
      <c r="D1499" s="709">
        <v>150001408</v>
      </c>
      <c r="E1499" s="706" t="s">
        <v>3334</v>
      </c>
      <c r="F1499" s="708"/>
    </row>
    <row r="1500" spans="4:6">
      <c r="D1500" s="709">
        <v>150001409</v>
      </c>
      <c r="E1500" s="706" t="s">
        <v>3335</v>
      </c>
      <c r="F1500" s="708"/>
    </row>
    <row r="1501" spans="4:6">
      <c r="D1501" s="709">
        <v>150001410</v>
      </c>
      <c r="E1501" s="706" t="s">
        <v>3336</v>
      </c>
      <c r="F1501" s="708"/>
    </row>
    <row r="1502" spans="4:6">
      <c r="D1502" s="709">
        <v>150001411</v>
      </c>
      <c r="E1502" s="706" t="s">
        <v>3337</v>
      </c>
      <c r="F1502" s="708"/>
    </row>
    <row r="1503" spans="4:6">
      <c r="D1503" s="709">
        <v>150001412</v>
      </c>
      <c r="E1503" s="706" t="s">
        <v>3338</v>
      </c>
      <c r="F1503" s="708"/>
    </row>
    <row r="1504" spans="4:6">
      <c r="D1504" s="709">
        <v>150001413</v>
      </c>
      <c r="E1504" s="706" t="s">
        <v>3339</v>
      </c>
      <c r="F1504" s="708"/>
    </row>
    <row r="1505" spans="4:6">
      <c r="D1505" s="709">
        <v>150001414</v>
      </c>
      <c r="E1505" s="706" t="s">
        <v>3340</v>
      </c>
      <c r="F1505" s="708"/>
    </row>
    <row r="1506" spans="4:6">
      <c r="D1506" s="709">
        <v>150001415</v>
      </c>
      <c r="E1506" s="706" t="s">
        <v>3341</v>
      </c>
      <c r="F1506" s="708"/>
    </row>
    <row r="1507" spans="4:6">
      <c r="D1507" s="709">
        <v>160001301</v>
      </c>
      <c r="E1507" s="706" t="s">
        <v>3342</v>
      </c>
      <c r="F1507" s="708"/>
    </row>
    <row r="1508" spans="4:6">
      <c r="D1508" s="709">
        <v>160001302</v>
      </c>
      <c r="E1508" s="706" t="s">
        <v>3343</v>
      </c>
      <c r="F1508" s="708"/>
    </row>
    <row r="1509" spans="4:6">
      <c r="D1509" s="709">
        <v>160001303</v>
      </c>
      <c r="E1509" s="706" t="s">
        <v>3344</v>
      </c>
      <c r="F1509" s="708"/>
    </row>
    <row r="1510" spans="4:6">
      <c r="D1510" s="709">
        <v>160001304</v>
      </c>
      <c r="E1510" s="706" t="s">
        <v>3345</v>
      </c>
      <c r="F1510" s="708"/>
    </row>
    <row r="1511" spans="4:6">
      <c r="D1511" s="706">
        <v>155101001</v>
      </c>
      <c r="E1511" s="709" t="s">
        <v>3346</v>
      </c>
      <c r="F1511" s="708"/>
    </row>
    <row r="1512" spans="4:6">
      <c r="D1512" s="706">
        <v>155101002</v>
      </c>
      <c r="E1512" s="709" t="s">
        <v>3347</v>
      </c>
      <c r="F1512" s="708"/>
    </row>
    <row r="1513" spans="4:6">
      <c r="D1513" s="706">
        <v>155101003</v>
      </c>
      <c r="E1513" s="709" t="s">
        <v>3348</v>
      </c>
      <c r="F1513" s="708"/>
    </row>
    <row r="1514" spans="4:6">
      <c r="D1514" s="706">
        <v>155101004</v>
      </c>
      <c r="E1514" s="709" t="s">
        <v>3349</v>
      </c>
      <c r="F1514" s="708"/>
    </row>
    <row r="1515" spans="4:6">
      <c r="D1515" s="706">
        <v>155101005</v>
      </c>
      <c r="E1515" s="709" t="s">
        <v>3350</v>
      </c>
      <c r="F1515" s="708"/>
    </row>
    <row r="1516" spans="4:6">
      <c r="D1516" s="706">
        <v>155101006</v>
      </c>
      <c r="E1516" s="709" t="s">
        <v>3351</v>
      </c>
      <c r="F1516" s="708"/>
    </row>
    <row r="1517" spans="4:6">
      <c r="D1517" s="706" t="s">
        <v>1782</v>
      </c>
      <c r="E1517" s="709" t="s">
        <v>3352</v>
      </c>
      <c r="F1517" s="708"/>
    </row>
    <row r="1518" spans="4:6">
      <c r="D1518" s="706" t="s">
        <v>1783</v>
      </c>
      <c r="E1518" s="709" t="s">
        <v>3353</v>
      </c>
      <c r="F1518" s="708"/>
    </row>
    <row r="1519" spans="4:6">
      <c r="D1519" s="706" t="s">
        <v>1784</v>
      </c>
      <c r="E1519" s="709" t="s">
        <v>3354</v>
      </c>
      <c r="F1519" s="708"/>
    </row>
    <row r="1520" spans="4:6">
      <c r="D1520" s="706" t="s">
        <v>1785</v>
      </c>
      <c r="E1520" s="709" t="s">
        <v>3355</v>
      </c>
      <c r="F1520" s="708"/>
    </row>
    <row r="1521" spans="4:6">
      <c r="D1521" s="706" t="s">
        <v>1786</v>
      </c>
      <c r="E1521" s="709" t="s">
        <v>3356</v>
      </c>
      <c r="F1521" s="708"/>
    </row>
    <row r="1522" spans="4:6">
      <c r="D1522" s="706" t="s">
        <v>1787</v>
      </c>
      <c r="E1522" s="709" t="s">
        <v>3357</v>
      </c>
      <c r="F1522" s="708"/>
    </row>
    <row r="1523" spans="4:6">
      <c r="D1523" s="706" t="s">
        <v>1788</v>
      </c>
      <c r="E1523" s="709" t="s">
        <v>3358</v>
      </c>
      <c r="F1523" s="708"/>
    </row>
    <row r="1524" spans="4:6">
      <c r="D1524" s="706" t="s">
        <v>1789</v>
      </c>
      <c r="E1524" s="709" t="s">
        <v>3359</v>
      </c>
      <c r="F1524" s="708"/>
    </row>
    <row r="1525" spans="4:6">
      <c r="D1525" s="706" t="s">
        <v>1790</v>
      </c>
      <c r="E1525" s="709" t="s">
        <v>3360</v>
      </c>
      <c r="F1525" s="708"/>
    </row>
    <row r="1526" spans="4:6">
      <c r="D1526" s="706" t="s">
        <v>1791</v>
      </c>
      <c r="E1526" s="709" t="s">
        <v>3361</v>
      </c>
      <c r="F1526" s="708"/>
    </row>
    <row r="1527" spans="4:6">
      <c r="D1527" s="709">
        <v>156101000</v>
      </c>
      <c r="E1527" s="709" t="s">
        <v>3362</v>
      </c>
      <c r="F1527" s="708"/>
    </row>
    <row r="1528" spans="4:6">
      <c r="D1528" s="709" t="s">
        <v>3364</v>
      </c>
      <c r="E1528" s="709" t="s">
        <v>3363</v>
      </c>
      <c r="F1528" s="708"/>
    </row>
    <row r="1529" spans="4:6">
      <c r="D1529" s="709">
        <v>156101002</v>
      </c>
      <c r="E1529" s="709" t="s">
        <v>3365</v>
      </c>
      <c r="F1529" s="708"/>
    </row>
    <row r="1530" spans="4:6">
      <c r="D1530" s="709">
        <v>156101003</v>
      </c>
      <c r="E1530" s="709" t="s">
        <v>3366</v>
      </c>
      <c r="F1530" s="708"/>
    </row>
    <row r="1531" spans="4:6">
      <c r="D1531" s="709">
        <v>156101004</v>
      </c>
      <c r="E1531" s="709" t="s">
        <v>3367</v>
      </c>
      <c r="F1531" s="708"/>
    </row>
    <row r="1532" spans="4:6">
      <c r="D1532" s="709">
        <v>156101005</v>
      </c>
      <c r="E1532" s="709" t="s">
        <v>3368</v>
      </c>
      <c r="F1532" s="708"/>
    </row>
    <row r="1533" spans="4:6">
      <c r="D1533" s="709">
        <v>156101006</v>
      </c>
      <c r="E1533" s="709" t="s">
        <v>3369</v>
      </c>
      <c r="F1533" s="708"/>
    </row>
    <row r="1534" spans="4:6">
      <c r="D1534" s="709">
        <v>156101007</v>
      </c>
      <c r="E1534" s="709" t="s">
        <v>3370</v>
      </c>
      <c r="F1534" s="708"/>
    </row>
    <row r="1535" spans="4:6">
      <c r="D1535" s="709">
        <v>156101008</v>
      </c>
      <c r="E1535" s="709" t="s">
        <v>3371</v>
      </c>
      <c r="F1535" s="708"/>
    </row>
    <row r="1536" spans="4:6">
      <c r="D1536" s="709">
        <v>156101009</v>
      </c>
      <c r="E1536" s="709" t="s">
        <v>3372</v>
      </c>
      <c r="F1536" s="708"/>
    </row>
    <row r="1537" spans="4:6">
      <c r="D1537" s="709">
        <v>156101010</v>
      </c>
      <c r="E1537" s="709" t="s">
        <v>3373</v>
      </c>
      <c r="F1537" s="708"/>
    </row>
    <row r="1538" spans="4:6">
      <c r="D1538" s="709">
        <v>156101011</v>
      </c>
      <c r="E1538" s="709" t="s">
        <v>3374</v>
      </c>
      <c r="F1538" s="708"/>
    </row>
    <row r="1539" spans="4:6">
      <c r="D1539" s="709">
        <v>156101012</v>
      </c>
      <c r="E1539" s="709" t="s">
        <v>3375</v>
      </c>
      <c r="F1539" s="708"/>
    </row>
    <row r="1540" spans="4:6">
      <c r="D1540" s="709">
        <v>156101013</v>
      </c>
      <c r="E1540" s="709" t="s">
        <v>3376</v>
      </c>
      <c r="F1540" s="708"/>
    </row>
    <row r="1541" spans="4:6">
      <c r="D1541" s="709">
        <v>156101014</v>
      </c>
      <c r="E1541" s="709" t="s">
        <v>3377</v>
      </c>
      <c r="F1541" s="708"/>
    </row>
    <row r="1542" spans="4:6">
      <c r="D1542" s="709">
        <v>156101015</v>
      </c>
      <c r="E1542" s="709" t="s">
        <v>3378</v>
      </c>
      <c r="F1542" s="708"/>
    </row>
    <row r="1543" spans="4:6">
      <c r="D1543" s="709">
        <v>156101016</v>
      </c>
      <c r="E1543" s="709" t="s">
        <v>3379</v>
      </c>
      <c r="F1543" s="708"/>
    </row>
    <row r="1544" spans="4:6">
      <c r="D1544" s="709">
        <v>156101017</v>
      </c>
      <c r="E1544" s="709" t="s">
        <v>1680</v>
      </c>
      <c r="F1544" s="708"/>
    </row>
    <row r="1545" spans="4:6">
      <c r="D1545" s="709">
        <v>156101018</v>
      </c>
      <c r="E1545" s="709" t="s">
        <v>3380</v>
      </c>
      <c r="F1545" s="708"/>
    </row>
    <row r="1546" spans="4:6">
      <c r="D1546" s="709">
        <v>156102001</v>
      </c>
      <c r="E1546" s="709" t="s">
        <v>3381</v>
      </c>
      <c r="F1546" s="708"/>
    </row>
    <row r="1547" spans="4:6">
      <c r="D1547" s="709">
        <v>156102002</v>
      </c>
      <c r="E1547" s="709" t="s">
        <v>3382</v>
      </c>
      <c r="F1547" s="708"/>
    </row>
    <row r="1548" spans="4:6">
      <c r="D1548" s="709">
        <v>156102003</v>
      </c>
      <c r="E1548" s="709" t="s">
        <v>3383</v>
      </c>
      <c r="F1548" s="708"/>
    </row>
    <row r="1549" spans="4:6">
      <c r="D1549" s="709">
        <v>156102004</v>
      </c>
      <c r="E1549" s="709" t="s">
        <v>3384</v>
      </c>
      <c r="F1549" s="708"/>
    </row>
    <row r="1550" spans="4:6">
      <c r="D1550" s="709">
        <v>156102005</v>
      </c>
      <c r="E1550" s="709" t="s">
        <v>3385</v>
      </c>
      <c r="F1550" s="708"/>
    </row>
    <row r="1551" spans="4:6">
      <c r="D1551" s="709">
        <v>156102006</v>
      </c>
      <c r="E1551" s="709" t="s">
        <v>3386</v>
      </c>
      <c r="F1551" s="708"/>
    </row>
    <row r="1552" spans="4:6">
      <c r="D1552" s="709">
        <v>156102007</v>
      </c>
      <c r="E1552" s="709" t="s">
        <v>3387</v>
      </c>
      <c r="F1552" s="708"/>
    </row>
    <row r="1553" spans="4:6">
      <c r="D1553" s="709">
        <v>156102008</v>
      </c>
      <c r="E1553" s="709" t="s">
        <v>3388</v>
      </c>
      <c r="F1553" s="708"/>
    </row>
    <row r="1554" spans="4:6">
      <c r="D1554" s="709">
        <v>156102009</v>
      </c>
      <c r="E1554" s="709" t="s">
        <v>3389</v>
      </c>
      <c r="F1554" s="708"/>
    </row>
    <row r="1555" spans="4:6">
      <c r="D1555" s="709">
        <v>156102010</v>
      </c>
      <c r="E1555" s="709" t="s">
        <v>3390</v>
      </c>
      <c r="F1555" s="708"/>
    </row>
    <row r="1556" spans="4:6">
      <c r="D1556" s="709">
        <v>156102011</v>
      </c>
      <c r="E1556" s="709" t="s">
        <v>3391</v>
      </c>
      <c r="F1556" s="708"/>
    </row>
    <row r="1557" spans="4:6">
      <c r="D1557" s="709">
        <v>156102012</v>
      </c>
      <c r="E1557" s="709" t="s">
        <v>3392</v>
      </c>
      <c r="F1557" s="708"/>
    </row>
    <row r="1558" spans="4:6">
      <c r="D1558" s="709">
        <v>156102013</v>
      </c>
      <c r="E1558" s="709" t="s">
        <v>3393</v>
      </c>
      <c r="F1558" s="708"/>
    </row>
    <row r="1559" spans="4:6">
      <c r="D1559" s="709">
        <v>156102014</v>
      </c>
      <c r="E1559" s="709" t="s">
        <v>3394</v>
      </c>
      <c r="F1559" s="708"/>
    </row>
    <row r="1560" spans="4:6">
      <c r="D1560" s="709">
        <v>156102015</v>
      </c>
      <c r="E1560" s="709" t="s">
        <v>3395</v>
      </c>
      <c r="F1560" s="708"/>
    </row>
    <row r="1561" spans="4:6">
      <c r="D1561" s="709">
        <v>156102016</v>
      </c>
      <c r="E1561" s="709" t="s">
        <v>1681</v>
      </c>
      <c r="F1561" s="708"/>
    </row>
    <row r="1562" spans="4:6">
      <c r="D1562" s="709">
        <v>156102017</v>
      </c>
      <c r="E1562" s="709" t="s">
        <v>1682</v>
      </c>
      <c r="F1562" s="708"/>
    </row>
    <row r="1563" spans="4:6">
      <c r="D1563" s="709">
        <v>156102018</v>
      </c>
      <c r="E1563" s="709" t="s">
        <v>1683</v>
      </c>
      <c r="F1563" s="708"/>
    </row>
    <row r="1564" spans="4:6">
      <c r="D1564" s="709">
        <v>156102019</v>
      </c>
      <c r="E1564" s="709" t="s">
        <v>1684</v>
      </c>
      <c r="F1564" s="708"/>
    </row>
    <row r="1565" spans="4:6">
      <c r="D1565" s="709">
        <v>156102020</v>
      </c>
      <c r="E1565" s="709" t="s">
        <v>3396</v>
      </c>
      <c r="F1565" s="708"/>
    </row>
    <row r="1566" spans="4:6">
      <c r="D1566" s="709">
        <v>156103001</v>
      </c>
      <c r="E1566" s="709" t="s">
        <v>3397</v>
      </c>
      <c r="F1566" s="708"/>
    </row>
    <row r="1567" spans="4:6">
      <c r="D1567" s="709">
        <v>156103002</v>
      </c>
      <c r="E1567" s="709" t="s">
        <v>3398</v>
      </c>
      <c r="F1567" s="708"/>
    </row>
    <row r="1568" spans="4:6">
      <c r="D1568" s="709">
        <v>156103003</v>
      </c>
      <c r="E1568" s="709" t="s">
        <v>3399</v>
      </c>
      <c r="F1568" s="708"/>
    </row>
    <row r="1569" spans="4:6">
      <c r="D1569" s="709">
        <v>156103004</v>
      </c>
      <c r="E1569" s="709" t="s">
        <v>3400</v>
      </c>
      <c r="F1569" s="708"/>
    </row>
    <row r="1570" spans="4:6">
      <c r="D1570" s="709">
        <v>156103005</v>
      </c>
      <c r="E1570" s="709" t="s">
        <v>3401</v>
      </c>
      <c r="F1570" s="708"/>
    </row>
    <row r="1571" spans="4:6">
      <c r="D1571" s="709">
        <v>156103006</v>
      </c>
      <c r="E1571" s="709" t="s">
        <v>3402</v>
      </c>
      <c r="F1571" s="708"/>
    </row>
    <row r="1572" spans="4:6">
      <c r="D1572" s="709">
        <v>156103007</v>
      </c>
      <c r="E1572" s="709" t="s">
        <v>3403</v>
      </c>
      <c r="F1572" s="708"/>
    </row>
    <row r="1573" spans="4:6">
      <c r="D1573" s="709">
        <v>156103008</v>
      </c>
      <c r="E1573" s="709" t="s">
        <v>3404</v>
      </c>
      <c r="F1573" s="708"/>
    </row>
    <row r="1574" spans="4:6">
      <c r="D1574" s="709">
        <v>156103009</v>
      </c>
      <c r="E1574" s="709" t="s">
        <v>3405</v>
      </c>
      <c r="F1574" s="708"/>
    </row>
    <row r="1575" spans="4:6">
      <c r="D1575" s="709">
        <v>156103010</v>
      </c>
      <c r="E1575" s="709" t="s">
        <v>3406</v>
      </c>
      <c r="F1575" s="708"/>
    </row>
    <row r="1576" spans="4:6">
      <c r="D1576" s="709">
        <v>156103011</v>
      </c>
      <c r="E1576" s="709" t="s">
        <v>3407</v>
      </c>
      <c r="F1576" s="708"/>
    </row>
    <row r="1577" spans="4:6">
      <c r="D1577" s="709">
        <v>156103012</v>
      </c>
      <c r="E1577" s="709" t="s">
        <v>3408</v>
      </c>
      <c r="F1577" s="708"/>
    </row>
    <row r="1578" spans="4:6">
      <c r="D1578" s="709">
        <v>156103013</v>
      </c>
      <c r="E1578" s="709" t="s">
        <v>3409</v>
      </c>
      <c r="F1578" s="708"/>
    </row>
    <row r="1579" spans="4:6">
      <c r="D1579" s="709">
        <v>156103014</v>
      </c>
      <c r="E1579" s="709" t="s">
        <v>3410</v>
      </c>
      <c r="F1579" s="708"/>
    </row>
    <row r="1580" spans="4:6">
      <c r="D1580" s="709">
        <v>156103015</v>
      </c>
      <c r="E1580" s="709" t="s">
        <v>3411</v>
      </c>
      <c r="F1580" s="708"/>
    </row>
    <row r="1581" spans="4:6">
      <c r="D1581" s="709">
        <v>156103016</v>
      </c>
      <c r="E1581" s="709" t="s">
        <v>3412</v>
      </c>
      <c r="F1581" s="708"/>
    </row>
    <row r="1582" spans="4:6">
      <c r="D1582" s="709">
        <v>156103017</v>
      </c>
      <c r="E1582" s="709" t="s">
        <v>3413</v>
      </c>
      <c r="F1582" s="708"/>
    </row>
    <row r="1583" spans="4:6">
      <c r="D1583" s="709">
        <v>156104001</v>
      </c>
      <c r="E1583" s="709" t="s">
        <v>3414</v>
      </c>
      <c r="F1583" s="708"/>
    </row>
    <row r="1584" spans="4:6">
      <c r="D1584" s="709">
        <v>156104002</v>
      </c>
      <c r="E1584" s="709" t="s">
        <v>3415</v>
      </c>
      <c r="F1584" s="708"/>
    </row>
    <row r="1585" spans="4:6">
      <c r="D1585" s="709">
        <v>156104003</v>
      </c>
      <c r="E1585" s="709" t="s">
        <v>3416</v>
      </c>
      <c r="F1585" s="708"/>
    </row>
    <row r="1586" spans="4:6">
      <c r="D1586" s="709">
        <v>156104004</v>
      </c>
      <c r="E1586" s="709" t="s">
        <v>3417</v>
      </c>
      <c r="F1586" s="708"/>
    </row>
    <row r="1587" spans="4:6">
      <c r="D1587" s="709">
        <v>156104005</v>
      </c>
      <c r="E1587" s="709" t="s">
        <v>3418</v>
      </c>
      <c r="F1587" s="708"/>
    </row>
    <row r="1588" spans="4:6">
      <c r="D1588" s="709">
        <v>156104006</v>
      </c>
      <c r="E1588" s="709" t="s">
        <v>3419</v>
      </c>
      <c r="F1588" s="708"/>
    </row>
    <row r="1589" spans="4:6">
      <c r="D1589" s="709">
        <v>156104007</v>
      </c>
      <c r="E1589" s="709" t="s">
        <v>3420</v>
      </c>
      <c r="F1589" s="708"/>
    </row>
    <row r="1590" spans="4:6">
      <c r="D1590" s="709">
        <v>156104008</v>
      </c>
      <c r="E1590" s="709" t="s">
        <v>3421</v>
      </c>
      <c r="F1590" s="708"/>
    </row>
    <row r="1591" spans="4:6">
      <c r="D1591" s="709">
        <v>156104009</v>
      </c>
      <c r="E1591" s="709" t="s">
        <v>3422</v>
      </c>
      <c r="F1591" s="708"/>
    </row>
    <row r="1592" spans="4:6">
      <c r="D1592" s="709">
        <v>156104010</v>
      </c>
      <c r="E1592" s="709" t="s">
        <v>3423</v>
      </c>
      <c r="F1592" s="708"/>
    </row>
    <row r="1593" spans="4:6">
      <c r="D1593" s="709">
        <v>156104011</v>
      </c>
      <c r="E1593" s="709" t="s">
        <v>3424</v>
      </c>
      <c r="F1593" s="708"/>
    </row>
    <row r="1594" spans="4:6">
      <c r="D1594" s="709">
        <v>156104012</v>
      </c>
      <c r="E1594" s="709" t="s">
        <v>1685</v>
      </c>
      <c r="F1594" s="708"/>
    </row>
    <row r="1595" spans="4:6">
      <c r="D1595" s="709">
        <v>156105001</v>
      </c>
      <c r="E1595" s="709" t="s">
        <v>3425</v>
      </c>
      <c r="F1595" s="708"/>
    </row>
    <row r="1596" spans="4:6">
      <c r="D1596" s="709">
        <v>156105002</v>
      </c>
      <c r="E1596" s="709" t="s">
        <v>3426</v>
      </c>
      <c r="F1596" s="708"/>
    </row>
    <row r="1597" spans="4:6">
      <c r="D1597" s="709">
        <v>156105003</v>
      </c>
      <c r="E1597" s="709" t="s">
        <v>3427</v>
      </c>
      <c r="F1597" s="708"/>
    </row>
    <row r="1598" spans="4:6">
      <c r="D1598" s="709">
        <v>156105004</v>
      </c>
      <c r="E1598" s="709" t="s">
        <v>3428</v>
      </c>
      <c r="F1598" s="708"/>
    </row>
    <row r="1599" spans="4:6">
      <c r="D1599" s="709">
        <v>156105005</v>
      </c>
      <c r="E1599" s="709" t="s">
        <v>3429</v>
      </c>
      <c r="F1599" s="708"/>
    </row>
    <row r="1600" spans="4:6">
      <c r="D1600" s="709">
        <v>156105006</v>
      </c>
      <c r="E1600" s="709" t="s">
        <v>3430</v>
      </c>
      <c r="F1600" s="708"/>
    </row>
    <row r="1601" spans="4:6">
      <c r="D1601" s="709">
        <v>156105007</v>
      </c>
      <c r="E1601" s="709" t="s">
        <v>3431</v>
      </c>
      <c r="F1601" s="708"/>
    </row>
    <row r="1602" spans="4:6">
      <c r="D1602" s="709">
        <v>156105008</v>
      </c>
      <c r="E1602" s="709" t="s">
        <v>3432</v>
      </c>
      <c r="F1602" s="708"/>
    </row>
    <row r="1603" spans="4:6">
      <c r="D1603" s="709">
        <v>156105009</v>
      </c>
      <c r="E1603" s="709" t="s">
        <v>3433</v>
      </c>
      <c r="F1603" s="708"/>
    </row>
    <row r="1604" spans="4:6">
      <c r="D1604" s="709">
        <v>156105010</v>
      </c>
      <c r="E1604" s="709" t="s">
        <v>3434</v>
      </c>
      <c r="F1604" s="708"/>
    </row>
    <row r="1605" spans="4:6">
      <c r="D1605" s="709">
        <v>156105011</v>
      </c>
      <c r="E1605" s="709" t="s">
        <v>3435</v>
      </c>
      <c r="F1605" s="708"/>
    </row>
    <row r="1606" spans="4:6">
      <c r="D1606" s="709">
        <v>156106001</v>
      </c>
      <c r="E1606" s="709" t="s">
        <v>3436</v>
      </c>
      <c r="F1606" s="708"/>
    </row>
    <row r="1607" spans="4:6">
      <c r="D1607" s="709">
        <v>156106002</v>
      </c>
      <c r="E1607" s="709" t="s">
        <v>3437</v>
      </c>
      <c r="F1607" s="708"/>
    </row>
    <row r="1608" spans="4:6">
      <c r="D1608" s="709">
        <v>156106003</v>
      </c>
      <c r="E1608" s="709" t="s">
        <v>3438</v>
      </c>
      <c r="F1608" s="708"/>
    </row>
    <row r="1609" spans="4:6">
      <c r="D1609" s="709">
        <v>156106004</v>
      </c>
      <c r="E1609" s="709" t="s">
        <v>3439</v>
      </c>
      <c r="F1609" s="708"/>
    </row>
    <row r="1610" spans="4:6">
      <c r="D1610" s="709">
        <v>156106005</v>
      </c>
      <c r="E1610" s="709" t="s">
        <v>3440</v>
      </c>
      <c r="F1610" s="708"/>
    </row>
    <row r="1611" spans="4:6">
      <c r="D1611" s="709">
        <v>156106006</v>
      </c>
      <c r="E1611" s="709" t="s">
        <v>3441</v>
      </c>
      <c r="F1611" s="708"/>
    </row>
    <row r="1612" spans="4:6">
      <c r="D1612" s="709">
        <v>156106007</v>
      </c>
      <c r="E1612" s="709" t="s">
        <v>3442</v>
      </c>
      <c r="F1612" s="708"/>
    </row>
    <row r="1613" spans="4:6">
      <c r="D1613" s="709">
        <v>156106008</v>
      </c>
      <c r="E1613" s="709" t="s">
        <v>3443</v>
      </c>
      <c r="F1613" s="708"/>
    </row>
    <row r="1614" spans="4:6">
      <c r="D1614" s="709">
        <v>156106009</v>
      </c>
      <c r="E1614" s="709" t="s">
        <v>3444</v>
      </c>
      <c r="F1614" s="708"/>
    </row>
    <row r="1615" spans="4:6">
      <c r="D1615" s="709">
        <v>156106010</v>
      </c>
      <c r="E1615" s="709" t="s">
        <v>3445</v>
      </c>
      <c r="F1615" s="708"/>
    </row>
    <row r="1616" spans="4:6">
      <c r="D1616" s="709">
        <v>156106011</v>
      </c>
      <c r="E1616" s="709" t="s">
        <v>3446</v>
      </c>
      <c r="F1616" s="708"/>
    </row>
    <row r="1617" spans="4:6">
      <c r="D1617" s="709">
        <v>156107001</v>
      </c>
      <c r="E1617" s="709" t="s">
        <v>3447</v>
      </c>
      <c r="F1617" s="708"/>
    </row>
    <row r="1618" spans="4:6">
      <c r="D1618" s="709">
        <v>156107002</v>
      </c>
      <c r="E1618" s="709" t="s">
        <v>3448</v>
      </c>
      <c r="F1618" s="708"/>
    </row>
    <row r="1619" spans="4:6">
      <c r="D1619" s="709">
        <v>156107003</v>
      </c>
      <c r="E1619" s="709" t="s">
        <v>3449</v>
      </c>
      <c r="F1619" s="708"/>
    </row>
    <row r="1620" spans="4:6">
      <c r="D1620" s="709">
        <v>156107004</v>
      </c>
      <c r="E1620" s="709" t="s">
        <v>3450</v>
      </c>
      <c r="F1620" s="708"/>
    </row>
    <row r="1621" spans="4:6">
      <c r="D1621" s="709">
        <v>156107005</v>
      </c>
      <c r="E1621" s="709" t="s">
        <v>3451</v>
      </c>
      <c r="F1621" s="708"/>
    </row>
    <row r="1622" spans="4:6">
      <c r="D1622" s="709">
        <v>156107006</v>
      </c>
      <c r="E1622" s="709" t="s">
        <v>3452</v>
      </c>
      <c r="F1622" s="708"/>
    </row>
    <row r="1623" spans="4:6">
      <c r="D1623" s="709">
        <v>156107007</v>
      </c>
      <c r="E1623" s="709" t="s">
        <v>3453</v>
      </c>
      <c r="F1623" s="708"/>
    </row>
    <row r="1624" spans="4:6">
      <c r="D1624" s="709">
        <v>156107008</v>
      </c>
      <c r="E1624" s="709" t="s">
        <v>3454</v>
      </c>
      <c r="F1624" s="708"/>
    </row>
    <row r="1625" spans="4:6">
      <c r="D1625" s="709">
        <v>156107009</v>
      </c>
      <c r="E1625" s="709" t="s">
        <v>3455</v>
      </c>
      <c r="F1625" s="708"/>
    </row>
    <row r="1626" spans="4:6">
      <c r="D1626" s="709">
        <v>156107010</v>
      </c>
      <c r="E1626" s="709" t="s">
        <v>3456</v>
      </c>
      <c r="F1626" s="708"/>
    </row>
    <row r="1627" spans="4:6">
      <c r="D1627" s="709">
        <v>156107011</v>
      </c>
      <c r="E1627" s="709" t="s">
        <v>3457</v>
      </c>
      <c r="F1627" s="708"/>
    </row>
    <row r="1628" spans="4:6">
      <c r="D1628" s="709">
        <v>156108001</v>
      </c>
      <c r="E1628" s="709" t="s">
        <v>3458</v>
      </c>
      <c r="F1628" s="708"/>
    </row>
    <row r="1629" spans="4:6">
      <c r="D1629" s="709">
        <v>156108002</v>
      </c>
      <c r="E1629" s="709" t="s">
        <v>3459</v>
      </c>
      <c r="F1629" s="708"/>
    </row>
    <row r="1630" spans="4:6">
      <c r="D1630" s="709">
        <v>156108003</v>
      </c>
      <c r="E1630" s="709" t="s">
        <v>3460</v>
      </c>
      <c r="F1630" s="708"/>
    </row>
    <row r="1631" spans="4:6">
      <c r="D1631" s="709">
        <v>156108004</v>
      </c>
      <c r="E1631" s="709" t="s">
        <v>3461</v>
      </c>
      <c r="F1631" s="708"/>
    </row>
    <row r="1632" spans="4:6">
      <c r="D1632" s="709">
        <v>156108005</v>
      </c>
      <c r="E1632" s="709" t="s">
        <v>3462</v>
      </c>
      <c r="F1632" s="708"/>
    </row>
    <row r="1633" spans="4:6">
      <c r="D1633" s="709">
        <v>156108006</v>
      </c>
      <c r="E1633" s="709" t="s">
        <v>3463</v>
      </c>
      <c r="F1633" s="708"/>
    </row>
    <row r="1634" spans="4:6">
      <c r="D1634" s="709">
        <v>156108007</v>
      </c>
      <c r="E1634" s="709" t="s">
        <v>3464</v>
      </c>
      <c r="F1634" s="708"/>
    </row>
    <row r="1635" spans="4:6">
      <c r="D1635" s="709">
        <v>156108008</v>
      </c>
      <c r="E1635" s="709" t="s">
        <v>3465</v>
      </c>
      <c r="F1635" s="708"/>
    </row>
    <row r="1636" spans="4:6">
      <c r="D1636" s="709">
        <v>156108009</v>
      </c>
      <c r="E1636" s="709" t="s">
        <v>3466</v>
      </c>
      <c r="F1636" s="708"/>
    </row>
    <row r="1637" spans="4:6">
      <c r="D1637" s="709">
        <v>156108010</v>
      </c>
      <c r="E1637" s="709" t="s">
        <v>3467</v>
      </c>
      <c r="F1637" s="708"/>
    </row>
    <row r="1638" spans="4:6">
      <c r="D1638" s="709">
        <v>156108011</v>
      </c>
      <c r="E1638" s="709" t="s">
        <v>3468</v>
      </c>
      <c r="F1638" s="708"/>
    </row>
    <row r="1639" spans="4:6">
      <c r="D1639" s="709">
        <v>156109001</v>
      </c>
      <c r="E1639" s="709" t="s">
        <v>3469</v>
      </c>
      <c r="F1639" s="708"/>
    </row>
    <row r="1640" spans="4:6">
      <c r="D1640" s="709">
        <v>156109002</v>
      </c>
      <c r="E1640" s="709" t="s">
        <v>3470</v>
      </c>
      <c r="F1640" s="708"/>
    </row>
    <row r="1641" spans="4:6">
      <c r="D1641" s="709">
        <v>156109003</v>
      </c>
      <c r="E1641" s="709" t="s">
        <v>3471</v>
      </c>
      <c r="F1641" s="708"/>
    </row>
    <row r="1642" spans="4:6">
      <c r="D1642" s="709">
        <v>156109004</v>
      </c>
      <c r="E1642" s="709" t="s">
        <v>3472</v>
      </c>
      <c r="F1642" s="708"/>
    </row>
    <row r="1643" spans="4:6">
      <c r="D1643" s="709">
        <v>156109005</v>
      </c>
      <c r="E1643" s="709" t="s">
        <v>3473</v>
      </c>
      <c r="F1643" s="708"/>
    </row>
    <row r="1644" spans="4:6">
      <c r="D1644" s="709">
        <v>156109006</v>
      </c>
      <c r="E1644" s="709" t="s">
        <v>3474</v>
      </c>
      <c r="F1644" s="708"/>
    </row>
    <row r="1645" spans="4:6">
      <c r="D1645" s="709">
        <v>156109007</v>
      </c>
      <c r="E1645" s="709" t="s">
        <v>3475</v>
      </c>
      <c r="F1645" s="708"/>
    </row>
    <row r="1646" spans="4:6">
      <c r="D1646" s="709">
        <v>156109008</v>
      </c>
      <c r="E1646" s="709" t="s">
        <v>3476</v>
      </c>
      <c r="F1646" s="708"/>
    </row>
    <row r="1647" spans="4:6">
      <c r="D1647" s="709">
        <v>156109009</v>
      </c>
      <c r="E1647" s="709" t="s">
        <v>3477</v>
      </c>
      <c r="F1647" s="708"/>
    </row>
    <row r="1648" spans="4:6">
      <c r="D1648" s="709">
        <v>156109010</v>
      </c>
      <c r="E1648" s="709" t="s">
        <v>3478</v>
      </c>
      <c r="F1648" s="708"/>
    </row>
    <row r="1649" spans="4:6">
      <c r="D1649" s="709">
        <v>156109011</v>
      </c>
      <c r="E1649" s="709" t="s">
        <v>3479</v>
      </c>
      <c r="F1649" s="708"/>
    </row>
    <row r="1650" spans="4:6">
      <c r="D1650" s="709">
        <v>156110001</v>
      </c>
      <c r="E1650" s="709" t="s">
        <v>3480</v>
      </c>
      <c r="F1650" s="708"/>
    </row>
    <row r="1651" spans="4:6">
      <c r="D1651" s="709">
        <v>156110002</v>
      </c>
      <c r="E1651" s="709" t="s">
        <v>3481</v>
      </c>
      <c r="F1651" s="708"/>
    </row>
    <row r="1652" spans="4:6">
      <c r="D1652" s="709">
        <v>156110003</v>
      </c>
      <c r="E1652" s="709" t="s">
        <v>3482</v>
      </c>
      <c r="F1652" s="708"/>
    </row>
    <row r="1653" spans="4:6">
      <c r="D1653" s="709">
        <v>156110004</v>
      </c>
      <c r="E1653" s="709" t="s">
        <v>3483</v>
      </c>
      <c r="F1653" s="708"/>
    </row>
    <row r="1654" spans="4:6">
      <c r="D1654" s="709">
        <v>156110005</v>
      </c>
      <c r="E1654" s="709" t="s">
        <v>3484</v>
      </c>
      <c r="F1654" s="708"/>
    </row>
    <row r="1655" spans="4:6">
      <c r="D1655" s="709">
        <v>156110006</v>
      </c>
      <c r="E1655" s="709" t="s">
        <v>3485</v>
      </c>
      <c r="F1655" s="708"/>
    </row>
    <row r="1656" spans="4:6">
      <c r="D1656" s="709">
        <v>156110007</v>
      </c>
      <c r="E1656" s="709" t="s">
        <v>3486</v>
      </c>
      <c r="F1656" s="708"/>
    </row>
    <row r="1657" spans="4:6">
      <c r="D1657" s="709">
        <v>156110008</v>
      </c>
      <c r="E1657" s="709" t="s">
        <v>3487</v>
      </c>
      <c r="F1657" s="708"/>
    </row>
    <row r="1658" spans="4:6">
      <c r="D1658" s="709">
        <v>156110009</v>
      </c>
      <c r="E1658" s="709" t="s">
        <v>3488</v>
      </c>
      <c r="F1658" s="708"/>
    </row>
    <row r="1659" spans="4:6">
      <c r="D1659" s="709">
        <v>156110010</v>
      </c>
      <c r="E1659" s="709" t="s">
        <v>3489</v>
      </c>
      <c r="F1659" s="708"/>
    </row>
    <row r="1660" spans="4:6">
      <c r="D1660" s="709">
        <v>156110011</v>
      </c>
      <c r="E1660" s="709" t="s">
        <v>3490</v>
      </c>
      <c r="F1660" s="708"/>
    </row>
    <row r="1661" spans="4:6">
      <c r="D1661" s="709">
        <v>156111001</v>
      </c>
      <c r="E1661" s="709" t="s">
        <v>3491</v>
      </c>
      <c r="F1661" s="708"/>
    </row>
    <row r="1662" spans="4:6">
      <c r="D1662" s="709">
        <v>156111002</v>
      </c>
      <c r="E1662" s="709" t="s">
        <v>3492</v>
      </c>
      <c r="F1662" s="708"/>
    </row>
    <row r="1663" spans="4:6">
      <c r="D1663" s="709">
        <v>156111003</v>
      </c>
      <c r="E1663" s="709" t="s">
        <v>3493</v>
      </c>
      <c r="F1663" s="708"/>
    </row>
    <row r="1664" spans="4:6">
      <c r="D1664" s="709">
        <v>156111004</v>
      </c>
      <c r="E1664" s="709" t="s">
        <v>3494</v>
      </c>
      <c r="F1664" s="708"/>
    </row>
    <row r="1665" spans="4:6">
      <c r="D1665" s="709">
        <v>156111005</v>
      </c>
      <c r="E1665" s="709" t="s">
        <v>3495</v>
      </c>
      <c r="F1665" s="708"/>
    </row>
    <row r="1666" spans="4:6">
      <c r="D1666" s="709">
        <v>156111006</v>
      </c>
      <c r="E1666" s="709" t="s">
        <v>3496</v>
      </c>
      <c r="F1666" s="708"/>
    </row>
    <row r="1667" spans="4:6">
      <c r="D1667" s="709">
        <v>156111007</v>
      </c>
      <c r="E1667" s="709" t="s">
        <v>3497</v>
      </c>
      <c r="F1667" s="708"/>
    </row>
    <row r="1668" spans="4:6">
      <c r="D1668" s="709">
        <v>156111008</v>
      </c>
      <c r="E1668" s="709" t="s">
        <v>3498</v>
      </c>
      <c r="F1668" s="708"/>
    </row>
    <row r="1669" spans="4:6">
      <c r="D1669" s="709">
        <v>156111009</v>
      </c>
      <c r="E1669" s="709" t="s">
        <v>3499</v>
      </c>
      <c r="F1669" s="708"/>
    </row>
    <row r="1670" spans="4:6">
      <c r="D1670" s="709">
        <v>156111010</v>
      </c>
      <c r="E1670" s="709" t="s">
        <v>3500</v>
      </c>
      <c r="F1670" s="708"/>
    </row>
    <row r="1671" spans="4:6">
      <c r="D1671" s="709">
        <v>156111011</v>
      </c>
      <c r="E1671" s="709" t="s">
        <v>3501</v>
      </c>
      <c r="F1671" s="708"/>
    </row>
    <row r="1672" spans="4:6">
      <c r="D1672" s="709">
        <v>156112001</v>
      </c>
      <c r="E1672" s="709" t="s">
        <v>1686</v>
      </c>
      <c r="F1672" s="708"/>
    </row>
    <row r="1673" spans="4:6">
      <c r="D1673" s="709">
        <v>156113001</v>
      </c>
      <c r="E1673" s="709" t="s">
        <v>1687</v>
      </c>
      <c r="F1673" s="708"/>
    </row>
    <row r="1674" spans="4:6">
      <c r="D1674" s="709">
        <f>D1673+1</f>
        <v>156113002</v>
      </c>
      <c r="E1674" s="709" t="s">
        <v>1688</v>
      </c>
      <c r="F1674" s="708"/>
    </row>
    <row r="1675" spans="4:6">
      <c r="D1675" s="709">
        <f>D1674+1</f>
        <v>156113003</v>
      </c>
      <c r="E1675" s="709" t="s">
        <v>1689</v>
      </c>
      <c r="F1675" s="708"/>
    </row>
    <row r="1676" spans="4:6">
      <c r="D1676" s="709">
        <f>D1675+1</f>
        <v>156113004</v>
      </c>
      <c r="E1676" s="709" t="s">
        <v>1690</v>
      </c>
      <c r="F1676" s="708"/>
    </row>
    <row r="1677" spans="4:6">
      <c r="D1677" s="709">
        <f>D1676+1</f>
        <v>156113005</v>
      </c>
      <c r="E1677" s="709" t="s">
        <v>1691</v>
      </c>
      <c r="F1677" s="708"/>
    </row>
    <row r="1678" spans="4:6">
      <c r="D1678" s="709">
        <v>156113006</v>
      </c>
      <c r="E1678" s="709" t="s">
        <v>3502</v>
      </c>
      <c r="F1678" s="708"/>
    </row>
    <row r="1679" spans="4:6">
      <c r="D1679" s="710">
        <v>160003101</v>
      </c>
      <c r="E1679" s="706" t="s">
        <v>419</v>
      </c>
      <c r="F1679" s="708"/>
    </row>
    <row r="1680" spans="4:6">
      <c r="D1680" s="710">
        <v>160003102</v>
      </c>
      <c r="E1680" s="706" t="s">
        <v>421</v>
      </c>
      <c r="F1680" s="708"/>
    </row>
    <row r="1681" spans="4:6">
      <c r="D1681" s="710">
        <v>160003103</v>
      </c>
      <c r="E1681" s="706" t="s">
        <v>423</v>
      </c>
      <c r="F1681" s="708"/>
    </row>
    <row r="1682" spans="4:6">
      <c r="D1682" s="710">
        <v>160003104</v>
      </c>
      <c r="E1682" s="706" t="s">
        <v>425</v>
      </c>
      <c r="F1682" s="708"/>
    </row>
    <row r="1683" spans="4:6">
      <c r="D1683" s="710">
        <v>160003105</v>
      </c>
      <c r="E1683" s="706" t="s">
        <v>427</v>
      </c>
      <c r="F1683" s="708"/>
    </row>
    <row r="1684" spans="4:6">
      <c r="D1684" s="710">
        <v>160003106</v>
      </c>
      <c r="E1684" s="706" t="s">
        <v>429</v>
      </c>
      <c r="F1684" s="708"/>
    </row>
    <row r="1685" spans="4:6">
      <c r="D1685" s="710">
        <v>160003107</v>
      </c>
      <c r="E1685" s="706" t="s">
        <v>431</v>
      </c>
      <c r="F1685" s="708"/>
    </row>
    <row r="1686" spans="4:6">
      <c r="D1686" s="710">
        <v>160003108</v>
      </c>
      <c r="E1686" s="706" t="s">
        <v>433</v>
      </c>
      <c r="F1686" s="708"/>
    </row>
    <row r="1687" spans="4:6">
      <c r="D1687" s="710">
        <v>160003109</v>
      </c>
      <c r="E1687" s="706" t="s">
        <v>3503</v>
      </c>
      <c r="F1687" s="708"/>
    </row>
    <row r="1688" spans="4:6">
      <c r="D1688" s="710">
        <v>160003110</v>
      </c>
      <c r="E1688" s="706" t="s">
        <v>3504</v>
      </c>
      <c r="F1688" s="708"/>
    </row>
    <row r="1689" spans="4:6">
      <c r="D1689" s="710">
        <v>160003111</v>
      </c>
      <c r="E1689" s="706" t="s">
        <v>3505</v>
      </c>
      <c r="F1689" s="708"/>
    </row>
    <row r="1690" spans="4:6">
      <c r="D1690" s="710">
        <v>160003112</v>
      </c>
      <c r="E1690" s="706" t="s">
        <v>435</v>
      </c>
      <c r="F1690" s="708"/>
    </row>
    <row r="1691" spans="4:6">
      <c r="D1691" s="710">
        <v>160003113</v>
      </c>
      <c r="E1691" s="706" t="s">
        <v>3506</v>
      </c>
      <c r="F1691" s="708"/>
    </row>
    <row r="1692" spans="4:6">
      <c r="D1692" s="710">
        <v>160003114</v>
      </c>
      <c r="E1692" s="706" t="s">
        <v>437</v>
      </c>
      <c r="F1692" s="708"/>
    </row>
    <row r="1693" spans="4:6">
      <c r="D1693" s="710">
        <v>160003115</v>
      </c>
      <c r="E1693" s="706" t="s">
        <v>3507</v>
      </c>
      <c r="F1693" s="708"/>
    </row>
    <row r="1694" spans="4:6">
      <c r="D1694" s="710">
        <v>160003116</v>
      </c>
      <c r="E1694" s="706" t="s">
        <v>439</v>
      </c>
      <c r="F1694" s="708"/>
    </row>
    <row r="1695" spans="4:6">
      <c r="D1695" s="710">
        <v>160003117</v>
      </c>
      <c r="E1695" s="706" t="s">
        <v>3508</v>
      </c>
      <c r="F1695" s="708"/>
    </row>
    <row r="1696" spans="4:6">
      <c r="D1696" s="710">
        <v>160003118</v>
      </c>
      <c r="E1696" s="706" t="s">
        <v>441</v>
      </c>
      <c r="F1696" s="708"/>
    </row>
    <row r="1697" spans="4:6">
      <c r="D1697" s="710">
        <v>160003119</v>
      </c>
      <c r="E1697" s="706" t="s">
        <v>3509</v>
      </c>
      <c r="F1697" s="708"/>
    </row>
    <row r="1698" spans="4:6">
      <c r="D1698" s="710">
        <v>160003120</v>
      </c>
      <c r="E1698" s="706" t="s">
        <v>3510</v>
      </c>
      <c r="F1698" s="708"/>
    </row>
    <row r="1699" spans="4:6">
      <c r="D1699" s="710">
        <v>160003121</v>
      </c>
      <c r="E1699" s="706" t="s">
        <v>3511</v>
      </c>
      <c r="F1699" s="708"/>
    </row>
    <row r="1700" spans="4:6">
      <c r="D1700" s="710">
        <v>160003122</v>
      </c>
      <c r="E1700" s="706" t="s">
        <v>3512</v>
      </c>
      <c r="F1700" s="708"/>
    </row>
    <row r="1701" spans="4:6">
      <c r="D1701" s="710">
        <v>160003123</v>
      </c>
      <c r="E1701" s="706" t="s">
        <v>3513</v>
      </c>
      <c r="F1701" s="708"/>
    </row>
    <row r="1702" spans="4:6">
      <c r="D1702" s="710">
        <v>160003124</v>
      </c>
      <c r="E1702" s="706" t="s">
        <v>3514</v>
      </c>
      <c r="F1702" s="708"/>
    </row>
    <row r="1703" spans="4:6">
      <c r="D1703" s="710">
        <v>160003125</v>
      </c>
      <c r="E1703" s="706" t="s">
        <v>3515</v>
      </c>
      <c r="F1703" s="708"/>
    </row>
    <row r="1704" spans="4:6">
      <c r="D1704" s="710">
        <v>160003126</v>
      </c>
      <c r="E1704" s="706" t="s">
        <v>3516</v>
      </c>
      <c r="F1704" s="708"/>
    </row>
    <row r="1705" spans="4:6">
      <c r="D1705" s="710">
        <v>160003127</v>
      </c>
      <c r="E1705" s="706" t="s">
        <v>3517</v>
      </c>
      <c r="F1705" s="708"/>
    </row>
    <row r="1706" spans="4:6">
      <c r="D1706" s="710">
        <v>160003128</v>
      </c>
      <c r="E1706" s="706" t="s">
        <v>3518</v>
      </c>
      <c r="F1706" s="708"/>
    </row>
    <row r="1707" spans="4:6">
      <c r="D1707" s="710">
        <v>160003129</v>
      </c>
      <c r="E1707" s="706" t="s">
        <v>3519</v>
      </c>
      <c r="F1707" s="708"/>
    </row>
    <row r="1708" spans="4:6">
      <c r="D1708" s="710">
        <v>160003130</v>
      </c>
      <c r="E1708" s="706" t="s">
        <v>3520</v>
      </c>
      <c r="F1708" s="708"/>
    </row>
    <row r="1709" spans="4:6">
      <c r="D1709" s="710">
        <v>160003131</v>
      </c>
      <c r="E1709" s="706" t="s">
        <v>3521</v>
      </c>
      <c r="F1709" s="708"/>
    </row>
    <row r="1710" spans="4:6">
      <c r="D1710" s="710">
        <v>160003132</v>
      </c>
      <c r="E1710" s="706" t="s">
        <v>3522</v>
      </c>
      <c r="F1710" s="708"/>
    </row>
    <row r="1711" spans="4:6">
      <c r="D1711" s="710">
        <v>160003133</v>
      </c>
      <c r="E1711" s="706" t="s">
        <v>3523</v>
      </c>
      <c r="F1711" s="708"/>
    </row>
    <row r="1712" spans="4:6">
      <c r="D1712" s="710">
        <v>160003134</v>
      </c>
      <c r="E1712" s="706" t="s">
        <v>3524</v>
      </c>
      <c r="F1712" s="708"/>
    </row>
    <row r="1713" spans="4:6">
      <c r="D1713" s="710">
        <v>160003135</v>
      </c>
      <c r="E1713" s="706" t="s">
        <v>3525</v>
      </c>
      <c r="F1713" s="708"/>
    </row>
    <row r="1714" spans="4:6">
      <c r="D1714" s="710">
        <v>160003136</v>
      </c>
      <c r="E1714" s="706" t="s">
        <v>3526</v>
      </c>
      <c r="F1714" s="708"/>
    </row>
    <row r="1715" spans="4:6">
      <c r="D1715" s="710">
        <v>160003901</v>
      </c>
      <c r="E1715" s="706" t="s">
        <v>3527</v>
      </c>
      <c r="F1715" s="708"/>
    </row>
    <row r="1716" spans="4:6">
      <c r="D1716" s="710">
        <v>160003902</v>
      </c>
      <c r="E1716" s="706" t="s">
        <v>3528</v>
      </c>
      <c r="F1716" s="708"/>
    </row>
    <row r="1717" spans="4:6">
      <c r="D1717" s="710">
        <v>160003903</v>
      </c>
      <c r="E1717" s="706" t="s">
        <v>3529</v>
      </c>
      <c r="F1717" s="708"/>
    </row>
    <row r="1718" spans="4:6">
      <c r="D1718" s="710">
        <v>160003904</v>
      </c>
      <c r="E1718" s="706" t="s">
        <v>3530</v>
      </c>
      <c r="F1718" s="708"/>
    </row>
    <row r="1719" spans="4:6">
      <c r="D1719" s="710">
        <v>160003905</v>
      </c>
      <c r="E1719" s="706" t="s">
        <v>3531</v>
      </c>
      <c r="F1719" s="708"/>
    </row>
    <row r="1720" spans="4:6">
      <c r="D1720" s="710">
        <v>160003906</v>
      </c>
      <c r="E1720" s="711" t="s">
        <v>537</v>
      </c>
      <c r="F1720" s="708"/>
    </row>
    <row r="1721" spans="4:6">
      <c r="D1721" s="710">
        <v>160003907</v>
      </c>
      <c r="E1721" s="711" t="s">
        <v>538</v>
      </c>
      <c r="F1721" s="708"/>
    </row>
    <row r="1722" spans="4:6">
      <c r="D1722" s="710">
        <v>160003908</v>
      </c>
      <c r="E1722" s="711" t="s">
        <v>539</v>
      </c>
      <c r="F1722" s="708"/>
    </row>
    <row r="1723" spans="4:6">
      <c r="D1723" s="710">
        <v>160003909</v>
      </c>
      <c r="E1723" s="711" t="s">
        <v>540</v>
      </c>
      <c r="F1723" s="708"/>
    </row>
    <row r="1724" spans="4:6">
      <c r="D1724" s="710">
        <v>160003910</v>
      </c>
      <c r="E1724" s="711" t="s">
        <v>541</v>
      </c>
      <c r="F1724" s="708"/>
    </row>
    <row r="1725" spans="4:6">
      <c r="D1725" s="710">
        <v>160003911</v>
      </c>
      <c r="E1725" s="711" t="s">
        <v>542</v>
      </c>
      <c r="F1725" s="708"/>
    </row>
    <row r="1726" spans="4:6">
      <c r="D1726" s="710">
        <v>160003912</v>
      </c>
      <c r="E1726" s="711" t="s">
        <v>543</v>
      </c>
      <c r="F1726" s="708"/>
    </row>
    <row r="1727" spans="4:6">
      <c r="D1727" s="710">
        <v>160003913</v>
      </c>
      <c r="E1727" s="711" t="s">
        <v>544</v>
      </c>
      <c r="F1727" s="708"/>
    </row>
    <row r="1728" spans="4:6">
      <c r="D1728" s="710">
        <v>160003914</v>
      </c>
      <c r="E1728" s="711" t="s">
        <v>545</v>
      </c>
      <c r="F1728" s="708"/>
    </row>
    <row r="1729" spans="4:6">
      <c r="D1729" s="710">
        <v>160003915</v>
      </c>
      <c r="E1729" s="711" t="s">
        <v>585</v>
      </c>
      <c r="F1729" s="708"/>
    </row>
    <row r="1730" spans="4:6">
      <c r="D1730" s="710">
        <v>160003916</v>
      </c>
      <c r="E1730" s="711" t="s">
        <v>586</v>
      </c>
      <c r="F1730" s="708"/>
    </row>
    <row r="1731" spans="4:6">
      <c r="D1731" s="710">
        <v>160003917</v>
      </c>
      <c r="E1731" s="711" t="s">
        <v>587</v>
      </c>
      <c r="F1731" s="708"/>
    </row>
    <row r="1732" spans="4:6">
      <c r="D1732" s="710">
        <v>160003918</v>
      </c>
      <c r="E1732" s="711" t="s">
        <v>546</v>
      </c>
      <c r="F1732" s="708"/>
    </row>
    <row r="1733" spans="4:6">
      <c r="D1733" s="710">
        <v>160003919</v>
      </c>
      <c r="E1733" s="706" t="s">
        <v>530</v>
      </c>
      <c r="F1733" s="708"/>
    </row>
    <row r="1734" spans="4:6">
      <c r="D1734" s="710">
        <v>160003920</v>
      </c>
      <c r="E1734" s="706" t="s">
        <v>532</v>
      </c>
      <c r="F1734" s="708"/>
    </row>
    <row r="1735" spans="4:6">
      <c r="D1735" s="710">
        <v>160003921</v>
      </c>
      <c r="E1735" s="706" t="s">
        <v>533</v>
      </c>
      <c r="F1735" s="708"/>
    </row>
    <row r="1736" spans="4:6">
      <c r="D1736" s="710">
        <v>160003922</v>
      </c>
      <c r="E1736" s="706" t="s">
        <v>534</v>
      </c>
      <c r="F1736" s="708"/>
    </row>
    <row r="1737" spans="4:6">
      <c r="D1737" s="710">
        <v>160003923</v>
      </c>
      <c r="E1737" s="706" t="s">
        <v>535</v>
      </c>
      <c r="F1737" s="708"/>
    </row>
    <row r="1738" spans="4:6">
      <c r="D1738" s="710">
        <v>160003924</v>
      </c>
      <c r="E1738" s="706" t="s">
        <v>536</v>
      </c>
      <c r="F1738" s="708"/>
    </row>
    <row r="1739" spans="4:6">
      <c r="D1739" s="710">
        <v>160003925</v>
      </c>
      <c r="E1739" s="706" t="s">
        <v>3532</v>
      </c>
      <c r="F1739" s="708"/>
    </row>
    <row r="1740" spans="4:6">
      <c r="D1740" s="710">
        <v>160003926</v>
      </c>
      <c r="E1740" s="706" t="s">
        <v>3533</v>
      </c>
      <c r="F1740" s="708"/>
    </row>
    <row r="1741" spans="4:6">
      <c r="D1741" s="710">
        <v>160003927</v>
      </c>
      <c r="E1741" s="706" t="s">
        <v>3534</v>
      </c>
      <c r="F1741" s="708"/>
    </row>
    <row r="1742" spans="4:6">
      <c r="D1742" s="710">
        <v>160003928</v>
      </c>
      <c r="E1742" s="706" t="s">
        <v>3535</v>
      </c>
      <c r="F1742" s="708"/>
    </row>
    <row r="1743" spans="4:6">
      <c r="D1743" s="710">
        <v>160003929</v>
      </c>
      <c r="E1743" s="706" t="s">
        <v>3536</v>
      </c>
      <c r="F1743" s="708"/>
    </row>
    <row r="1744" spans="4:6">
      <c r="D1744" s="710">
        <v>160003930</v>
      </c>
      <c r="E1744" s="706" t="s">
        <v>3537</v>
      </c>
      <c r="F1744" s="708"/>
    </row>
    <row r="1745" spans="4:6">
      <c r="D1745" s="710">
        <v>160003931</v>
      </c>
      <c r="E1745" s="706" t="s">
        <v>3538</v>
      </c>
      <c r="F1745" s="708"/>
    </row>
    <row r="1746" spans="4:6">
      <c r="D1746" s="710">
        <v>160003932</v>
      </c>
      <c r="E1746" s="706" t="s">
        <v>3539</v>
      </c>
      <c r="F1746" s="708"/>
    </row>
    <row r="1747" spans="4:6">
      <c r="D1747" s="710">
        <v>160003933</v>
      </c>
      <c r="E1747" s="706" t="s">
        <v>3540</v>
      </c>
      <c r="F1747" s="708"/>
    </row>
    <row r="1748" spans="4:6">
      <c r="D1748" s="710">
        <v>160003934</v>
      </c>
      <c r="E1748" s="706" t="s">
        <v>3541</v>
      </c>
      <c r="F1748" s="708"/>
    </row>
    <row r="1749" spans="4:6">
      <c r="D1749" s="710">
        <v>160003935</v>
      </c>
      <c r="E1749" s="706" t="s">
        <v>3542</v>
      </c>
      <c r="F1749" s="708"/>
    </row>
    <row r="1750" spans="4:6">
      <c r="D1750" s="710">
        <v>160003936</v>
      </c>
      <c r="E1750" s="706" t="s">
        <v>3543</v>
      </c>
      <c r="F1750" s="708"/>
    </row>
    <row r="1751" spans="4:6">
      <c r="D1751" s="710">
        <v>160003937</v>
      </c>
      <c r="E1751" s="706" t="s">
        <v>3544</v>
      </c>
      <c r="F1751" s="708"/>
    </row>
    <row r="1752" spans="4:6">
      <c r="D1752" s="710">
        <v>160003938</v>
      </c>
      <c r="E1752" s="706" t="s">
        <v>3545</v>
      </c>
      <c r="F1752" s="708"/>
    </row>
    <row r="1753" spans="4:6">
      <c r="D1753" s="710">
        <v>160003939</v>
      </c>
      <c r="E1753" s="706" t="s">
        <v>3546</v>
      </c>
      <c r="F1753" s="708"/>
    </row>
    <row r="1754" spans="4:6">
      <c r="D1754" s="710">
        <v>160003940</v>
      </c>
      <c r="E1754" s="706" t="s">
        <v>3547</v>
      </c>
      <c r="F1754" s="708"/>
    </row>
    <row r="1755" spans="4:6">
      <c r="D1755" s="710">
        <v>160003941</v>
      </c>
      <c r="E1755" s="706" t="s">
        <v>3548</v>
      </c>
      <c r="F1755" s="708"/>
    </row>
    <row r="1756" spans="4:6">
      <c r="D1756" s="710">
        <v>160003942</v>
      </c>
      <c r="E1756" s="706" t="s">
        <v>3549</v>
      </c>
      <c r="F1756" s="708"/>
    </row>
    <row r="1757" spans="4:6">
      <c r="D1757" s="710">
        <v>160003943</v>
      </c>
      <c r="E1757" s="706" t="s">
        <v>3550</v>
      </c>
      <c r="F1757" s="708"/>
    </row>
    <row r="1758" spans="4:6">
      <c r="D1758" s="710">
        <v>160003944</v>
      </c>
      <c r="E1758" s="706" t="s">
        <v>3551</v>
      </c>
      <c r="F1758" s="708"/>
    </row>
    <row r="1759" spans="4:6">
      <c r="D1759" s="710">
        <v>160003945</v>
      </c>
      <c r="E1759" s="706" t="s">
        <v>3552</v>
      </c>
      <c r="F1759" s="708"/>
    </row>
    <row r="1760" spans="4:6">
      <c r="D1760" s="710">
        <v>160003946</v>
      </c>
      <c r="E1760" s="706" t="s">
        <v>3553</v>
      </c>
      <c r="F1760" s="708"/>
    </row>
    <row r="1761" spans="4:6">
      <c r="D1761" s="710">
        <v>160003947</v>
      </c>
      <c r="E1761" s="706" t="s">
        <v>3554</v>
      </c>
      <c r="F1761" s="708"/>
    </row>
    <row r="1762" spans="4:6">
      <c r="D1762" s="710">
        <v>160003948</v>
      </c>
      <c r="E1762" s="706" t="s">
        <v>3555</v>
      </c>
      <c r="F1762" s="708"/>
    </row>
    <row r="1763" spans="4:6">
      <c r="D1763" s="710">
        <v>160003949</v>
      </c>
      <c r="E1763" s="706" t="s">
        <v>3556</v>
      </c>
      <c r="F1763" s="708"/>
    </row>
    <row r="1764" spans="4:6">
      <c r="D1764" s="710">
        <v>160003950</v>
      </c>
      <c r="E1764" s="706" t="s">
        <v>3557</v>
      </c>
      <c r="F1764" s="708"/>
    </row>
    <row r="1765" spans="4:6">
      <c r="D1765" s="710">
        <v>160004901</v>
      </c>
      <c r="E1765" s="706" t="s">
        <v>3558</v>
      </c>
      <c r="F1765" s="708"/>
    </row>
    <row r="1766" spans="4:6">
      <c r="D1766" s="710">
        <v>160004902</v>
      </c>
      <c r="E1766" s="706" t="s">
        <v>3559</v>
      </c>
      <c r="F1766" s="708"/>
    </row>
    <row r="1767" spans="4:6">
      <c r="D1767" s="710">
        <v>160004903</v>
      </c>
      <c r="E1767" s="706" t="s">
        <v>3560</v>
      </c>
      <c r="F1767" s="708"/>
    </row>
    <row r="1768" spans="4:6">
      <c r="D1768" s="710">
        <v>160004904</v>
      </c>
      <c r="E1768" s="706" t="s">
        <v>3561</v>
      </c>
      <c r="F1768" s="708"/>
    </row>
    <row r="1769" spans="4:6">
      <c r="D1769" s="710">
        <v>160004905</v>
      </c>
      <c r="E1769" s="706" t="s">
        <v>3562</v>
      </c>
      <c r="F1769" s="708"/>
    </row>
    <row r="1770" spans="4:6">
      <c r="D1770" s="709">
        <v>156200001</v>
      </c>
      <c r="E1770" s="709" t="s">
        <v>3563</v>
      </c>
      <c r="F1770" s="708"/>
    </row>
    <row r="1771" spans="4:6">
      <c r="D1771" s="709">
        <v>156200002</v>
      </c>
      <c r="E1771" s="709" t="s">
        <v>3564</v>
      </c>
      <c r="F1771" s="708"/>
    </row>
    <row r="1772" spans="4:6">
      <c r="D1772" s="709">
        <v>156200003</v>
      </c>
      <c r="E1772" s="709" t="s">
        <v>3565</v>
      </c>
      <c r="F1772" s="708"/>
    </row>
    <row r="1773" spans="4:6">
      <c r="D1773" s="710">
        <v>160004005</v>
      </c>
      <c r="E1773" s="706" t="s">
        <v>3566</v>
      </c>
      <c r="F1773" s="708"/>
    </row>
    <row r="1774" spans="4:6">
      <c r="D1774" s="709">
        <v>160006000</v>
      </c>
      <c r="E1774" s="709" t="s">
        <v>3567</v>
      </c>
      <c r="F1774" s="708"/>
    </row>
    <row r="1775" spans="4:6">
      <c r="D1775" s="709">
        <v>160006001</v>
      </c>
      <c r="E1775" s="711" t="s">
        <v>3568</v>
      </c>
      <c r="F1775" s="708"/>
    </row>
    <row r="1776" spans="4:6">
      <c r="D1776" s="709">
        <v>160006002</v>
      </c>
      <c r="E1776" s="711" t="s">
        <v>3569</v>
      </c>
      <c r="F1776" s="708"/>
    </row>
    <row r="1777" spans="4:6">
      <c r="D1777" s="709">
        <v>160006003</v>
      </c>
      <c r="E1777" s="711" t="s">
        <v>3570</v>
      </c>
      <c r="F1777" s="708"/>
    </row>
    <row r="1778" spans="4:6">
      <c r="D1778" s="709">
        <v>160006004</v>
      </c>
      <c r="E1778" s="711" t="s">
        <v>3571</v>
      </c>
      <c r="F1778" s="708"/>
    </row>
    <row r="1779" spans="4:6">
      <c r="D1779" s="709">
        <v>160006005</v>
      </c>
      <c r="E1779" s="711" t="s">
        <v>3572</v>
      </c>
      <c r="F1779" s="708"/>
    </row>
    <row r="1780" spans="4:6">
      <c r="D1780" s="709">
        <v>160006006</v>
      </c>
      <c r="E1780" s="711" t="s">
        <v>3573</v>
      </c>
      <c r="F1780" s="708"/>
    </row>
    <row r="1781" spans="4:6">
      <c r="D1781" s="709">
        <v>160006007</v>
      </c>
      <c r="E1781" s="711" t="s">
        <v>3574</v>
      </c>
      <c r="F1781" s="708"/>
    </row>
    <row r="1782" spans="4:6">
      <c r="D1782" s="709">
        <v>160006008</v>
      </c>
      <c r="E1782" s="711" t="s">
        <v>3575</v>
      </c>
      <c r="F1782" s="708"/>
    </row>
    <row r="1783" spans="4:6">
      <c r="D1783" s="709">
        <v>160006009</v>
      </c>
      <c r="E1783" s="711" t="s">
        <v>3576</v>
      </c>
      <c r="F1783" s="708"/>
    </row>
    <row r="1784" spans="4:6">
      <c r="D1784" s="709">
        <v>160006010</v>
      </c>
      <c r="E1784" s="711" t="s">
        <v>3577</v>
      </c>
      <c r="F1784" s="708"/>
    </row>
    <row r="1785" spans="4:6">
      <c r="D1785" s="709">
        <v>160006011</v>
      </c>
      <c r="E1785" s="711" t="s">
        <v>3578</v>
      </c>
      <c r="F1785" s="708"/>
    </row>
    <row r="1786" spans="4:6">
      <c r="D1786" s="709">
        <v>160006012</v>
      </c>
      <c r="E1786" s="711" t="s">
        <v>3579</v>
      </c>
      <c r="F1786" s="708"/>
    </row>
    <row r="1787" spans="4:6">
      <c r="D1787" s="709">
        <v>160006013</v>
      </c>
      <c r="E1787" s="711" t="s">
        <v>3580</v>
      </c>
      <c r="F1787" s="708"/>
    </row>
    <row r="1788" spans="4:6">
      <c r="D1788" s="709">
        <v>160006014</v>
      </c>
      <c r="E1788" s="711" t="s">
        <v>3581</v>
      </c>
      <c r="F1788" s="708"/>
    </row>
    <row r="1789" spans="4:6">
      <c r="D1789" s="709">
        <v>160006015</v>
      </c>
      <c r="E1789" s="711" t="s">
        <v>3582</v>
      </c>
      <c r="F1789" s="708"/>
    </row>
    <row r="1790" spans="4:6">
      <c r="D1790" s="709">
        <v>160006016</v>
      </c>
      <c r="E1790" s="711" t="s">
        <v>3583</v>
      </c>
      <c r="F1790" s="708"/>
    </row>
    <row r="1791" spans="4:6">
      <c r="D1791" s="709">
        <v>156113007</v>
      </c>
      <c r="E1791" s="712" t="s">
        <v>3584</v>
      </c>
      <c r="F1791" s="708"/>
    </row>
    <row r="1792" spans="4:6">
      <c r="D1792" s="709">
        <v>156113008</v>
      </c>
      <c r="E1792" s="712" t="s">
        <v>3585</v>
      </c>
      <c r="F1792" s="708"/>
    </row>
    <row r="1793" spans="4:6">
      <c r="D1793" s="709">
        <v>156113009</v>
      </c>
      <c r="E1793" s="712" t="s">
        <v>3586</v>
      </c>
      <c r="F1793" s="708"/>
    </row>
    <row r="1794" spans="4:6">
      <c r="D1794" s="709">
        <v>156113010</v>
      </c>
      <c r="E1794" s="709" t="s">
        <v>3587</v>
      </c>
      <c r="F1794" s="708"/>
    </row>
  </sheetData>
  <phoneticPr fontId="6" type="noConversion"/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L203"/>
  <sheetViews>
    <sheetView topLeftCell="A23" workbookViewId="0">
      <selection activeCell="D46" sqref="D46"/>
    </sheetView>
  </sheetViews>
  <sheetFormatPr defaultColWidth="9" defaultRowHeight="16.5" customHeight="1"/>
  <cols>
    <col min="1" max="1" width="15" style="33" customWidth="1"/>
    <col min="2" max="2" width="15.875" style="34" customWidth="1"/>
    <col min="3" max="3" width="25.5" style="34" customWidth="1"/>
    <col min="4" max="5" width="8.5" style="34" customWidth="1"/>
    <col min="6" max="6" width="14.5" style="34" customWidth="1"/>
    <col min="7" max="7" width="14.5" style="590" customWidth="1"/>
    <col min="8" max="12" width="11.75" style="34" customWidth="1"/>
    <col min="13" max="16384" width="9" style="33"/>
  </cols>
  <sheetData>
    <row r="1" spans="1:12" ht="16.5" customHeight="1">
      <c r="A1" s="566"/>
      <c r="B1" s="566"/>
      <c r="C1" s="566"/>
      <c r="D1" s="566"/>
      <c r="E1" s="566"/>
      <c r="F1" s="566">
        <v>20170329</v>
      </c>
      <c r="G1" s="566">
        <v>20170414</v>
      </c>
      <c r="H1" s="34">
        <v>20170329</v>
      </c>
      <c r="I1" s="566">
        <v>20170414</v>
      </c>
    </row>
    <row r="2" spans="1:12" ht="66.75" customHeight="1">
      <c r="A2" s="567" t="s">
        <v>1007</v>
      </c>
      <c r="B2" s="568" t="s">
        <v>13</v>
      </c>
      <c r="C2" s="569" t="s">
        <v>1008</v>
      </c>
      <c r="D2" s="570" t="s">
        <v>1472</v>
      </c>
      <c r="E2" s="570" t="s">
        <v>9</v>
      </c>
      <c r="F2" s="571" t="s">
        <v>1009</v>
      </c>
      <c r="G2" s="572" t="s">
        <v>1009</v>
      </c>
      <c r="H2" s="573" t="s">
        <v>1022</v>
      </c>
      <c r="I2" s="574" t="s">
        <v>1022</v>
      </c>
    </row>
    <row r="3" spans="1:12" ht="16.5" customHeight="1">
      <c r="A3" s="575" t="s">
        <v>244</v>
      </c>
      <c r="B3" s="575" t="s">
        <v>5</v>
      </c>
      <c r="C3" s="576" t="s">
        <v>222</v>
      </c>
      <c r="D3" s="577" t="s">
        <v>1473</v>
      </c>
      <c r="E3" s="576" t="s">
        <v>17</v>
      </c>
      <c r="F3" s="576" t="s">
        <v>295</v>
      </c>
      <c r="G3" s="576" t="s">
        <v>295</v>
      </c>
      <c r="H3" s="577" t="s">
        <v>1041</v>
      </c>
      <c r="I3" s="577" t="s">
        <v>1041</v>
      </c>
    </row>
    <row r="4" spans="1:12" ht="16.5" customHeight="1">
      <c r="A4" s="578" t="b">
        <v>1</v>
      </c>
      <c r="B4" s="579" t="s">
        <v>21</v>
      </c>
      <c r="C4" s="578">
        <v>100100001</v>
      </c>
      <c r="D4" s="578">
        <v>1</v>
      </c>
      <c r="E4" s="578">
        <v>1</v>
      </c>
      <c r="F4" s="580">
        <v>2445</v>
      </c>
      <c r="G4" s="581">
        <f t="shared" ref="G4:G53" si="0">INT(F4*1.2)</f>
        <v>2934</v>
      </c>
      <c r="H4" s="582">
        <v>127</v>
      </c>
      <c r="I4" s="583">
        <f>INT(J4*1.77)</f>
        <v>713</v>
      </c>
      <c r="J4" s="582">
        <v>403</v>
      </c>
      <c r="K4" s="582">
        <f t="shared" ref="K4:K53" si="1">I4/J4</f>
        <v>1.7692307692307692</v>
      </c>
      <c r="L4" s="584">
        <v>1</v>
      </c>
    </row>
    <row r="5" spans="1:12" ht="16.5" customHeight="1">
      <c r="A5" s="578" t="b">
        <v>1</v>
      </c>
      <c r="B5" s="579" t="s">
        <v>22</v>
      </c>
      <c r="C5" s="578">
        <v>100100001</v>
      </c>
      <c r="D5" s="578">
        <v>1</v>
      </c>
      <c r="E5" s="578">
        <v>2</v>
      </c>
      <c r="F5" s="580">
        <v>2622</v>
      </c>
      <c r="G5" s="581">
        <f t="shared" si="0"/>
        <v>3146</v>
      </c>
      <c r="H5" s="582">
        <v>137</v>
      </c>
      <c r="I5" s="583">
        <f t="shared" ref="I5:I13" si="2">INT(I4*(1.07))</f>
        <v>762</v>
      </c>
      <c r="J5" s="582">
        <v>428</v>
      </c>
      <c r="K5" s="582">
        <f t="shared" si="1"/>
        <v>1.780373831775701</v>
      </c>
      <c r="L5" s="584">
        <v>2</v>
      </c>
    </row>
    <row r="6" spans="1:12" ht="16.5" customHeight="1">
      <c r="A6" s="578" t="b">
        <v>1</v>
      </c>
      <c r="B6" s="579" t="s">
        <v>23</v>
      </c>
      <c r="C6" s="578">
        <v>100100001</v>
      </c>
      <c r="D6" s="578">
        <v>1</v>
      </c>
      <c r="E6" s="578">
        <v>3</v>
      </c>
      <c r="F6" s="580">
        <v>2811</v>
      </c>
      <c r="G6" s="581">
        <f t="shared" si="0"/>
        <v>3373</v>
      </c>
      <c r="H6" s="582">
        <v>147</v>
      </c>
      <c r="I6" s="583">
        <f t="shared" si="2"/>
        <v>815</v>
      </c>
      <c r="J6" s="582">
        <v>453</v>
      </c>
      <c r="K6" s="582">
        <f t="shared" si="1"/>
        <v>1.7991169977924946</v>
      </c>
      <c r="L6" s="584">
        <v>3</v>
      </c>
    </row>
    <row r="7" spans="1:12" ht="16.5" customHeight="1">
      <c r="A7" s="578" t="b">
        <v>1</v>
      </c>
      <c r="B7" s="579" t="s">
        <v>24</v>
      </c>
      <c r="C7" s="578">
        <v>100100001</v>
      </c>
      <c r="D7" s="578">
        <v>1</v>
      </c>
      <c r="E7" s="578">
        <v>4</v>
      </c>
      <c r="F7" s="580">
        <v>3011</v>
      </c>
      <c r="G7" s="581">
        <f t="shared" si="0"/>
        <v>3613</v>
      </c>
      <c r="H7" s="582">
        <v>156</v>
      </c>
      <c r="I7" s="583">
        <f t="shared" si="2"/>
        <v>872</v>
      </c>
      <c r="J7" s="582">
        <v>478</v>
      </c>
      <c r="K7" s="582">
        <f t="shared" si="1"/>
        <v>1.8242677824267783</v>
      </c>
      <c r="L7" s="584">
        <v>4</v>
      </c>
    </row>
    <row r="8" spans="1:12" ht="16.5" customHeight="1">
      <c r="A8" s="578" t="b">
        <v>1</v>
      </c>
      <c r="B8" s="579" t="s">
        <v>25</v>
      </c>
      <c r="C8" s="578">
        <v>100100001</v>
      </c>
      <c r="D8" s="578">
        <v>1</v>
      </c>
      <c r="E8" s="578">
        <v>5</v>
      </c>
      <c r="F8" s="580">
        <v>3222</v>
      </c>
      <c r="G8" s="581">
        <f t="shared" si="0"/>
        <v>3866</v>
      </c>
      <c r="H8" s="582">
        <v>166</v>
      </c>
      <c r="I8" s="583">
        <f t="shared" si="2"/>
        <v>933</v>
      </c>
      <c r="J8" s="582">
        <v>504</v>
      </c>
      <c r="K8" s="582">
        <f t="shared" si="1"/>
        <v>1.8511904761904763</v>
      </c>
      <c r="L8" s="584">
        <v>5</v>
      </c>
    </row>
    <row r="9" spans="1:12" ht="16.5" customHeight="1">
      <c r="A9" s="578" t="b">
        <v>1</v>
      </c>
      <c r="B9" s="579" t="s">
        <v>26</v>
      </c>
      <c r="C9" s="578">
        <v>100100001</v>
      </c>
      <c r="D9" s="578">
        <v>1</v>
      </c>
      <c r="E9" s="578">
        <v>6</v>
      </c>
      <c r="F9" s="580">
        <v>3445</v>
      </c>
      <c r="G9" s="581">
        <f t="shared" si="0"/>
        <v>4134</v>
      </c>
      <c r="H9" s="582">
        <v>176</v>
      </c>
      <c r="I9" s="583">
        <f t="shared" si="2"/>
        <v>998</v>
      </c>
      <c r="J9" s="582">
        <v>529</v>
      </c>
      <c r="K9" s="582">
        <f t="shared" si="1"/>
        <v>1.8865784499054821</v>
      </c>
      <c r="L9" s="584">
        <v>6</v>
      </c>
    </row>
    <row r="10" spans="1:12" ht="16.5" customHeight="1">
      <c r="A10" s="578" t="b">
        <v>1</v>
      </c>
      <c r="B10" s="579" t="s">
        <v>27</v>
      </c>
      <c r="C10" s="578">
        <v>100100001</v>
      </c>
      <c r="D10" s="578">
        <v>1</v>
      </c>
      <c r="E10" s="578">
        <v>7</v>
      </c>
      <c r="F10" s="580">
        <v>3679</v>
      </c>
      <c r="G10" s="581">
        <f t="shared" si="0"/>
        <v>4414</v>
      </c>
      <c r="H10" s="582">
        <v>186</v>
      </c>
      <c r="I10" s="583">
        <f t="shared" si="2"/>
        <v>1067</v>
      </c>
      <c r="J10" s="582">
        <v>554</v>
      </c>
      <c r="K10" s="582">
        <f t="shared" si="1"/>
        <v>1.9259927797833936</v>
      </c>
      <c r="L10" s="584">
        <v>7</v>
      </c>
    </row>
    <row r="11" spans="1:12" ht="16.5" customHeight="1">
      <c r="A11" s="578" t="b">
        <v>1</v>
      </c>
      <c r="B11" s="579" t="s">
        <v>28</v>
      </c>
      <c r="C11" s="578">
        <v>100100001</v>
      </c>
      <c r="D11" s="578">
        <v>1</v>
      </c>
      <c r="E11" s="578">
        <v>8</v>
      </c>
      <c r="F11" s="580">
        <v>3924</v>
      </c>
      <c r="G11" s="581">
        <f t="shared" si="0"/>
        <v>4708</v>
      </c>
      <c r="H11" s="582">
        <v>196</v>
      </c>
      <c r="I11" s="583">
        <f t="shared" si="2"/>
        <v>1141</v>
      </c>
      <c r="J11" s="582">
        <v>579</v>
      </c>
      <c r="K11" s="582">
        <f t="shared" si="1"/>
        <v>1.9706390328151986</v>
      </c>
      <c r="L11" s="584">
        <v>8</v>
      </c>
    </row>
    <row r="12" spans="1:12" ht="16.5" customHeight="1">
      <c r="A12" s="578" t="b">
        <v>1</v>
      </c>
      <c r="B12" s="579" t="s">
        <v>29</v>
      </c>
      <c r="C12" s="578">
        <v>100100001</v>
      </c>
      <c r="D12" s="578">
        <v>1</v>
      </c>
      <c r="E12" s="578">
        <v>9</v>
      </c>
      <c r="F12" s="580">
        <v>4181</v>
      </c>
      <c r="G12" s="581">
        <f t="shared" si="0"/>
        <v>5017</v>
      </c>
      <c r="H12" s="582">
        <v>205</v>
      </c>
      <c r="I12" s="583">
        <f t="shared" si="2"/>
        <v>1220</v>
      </c>
      <c r="J12" s="582">
        <v>604</v>
      </c>
      <c r="K12" s="582">
        <f t="shared" si="1"/>
        <v>2.0198675496688741</v>
      </c>
      <c r="L12" s="584">
        <v>9</v>
      </c>
    </row>
    <row r="13" spans="1:12" ht="16.5" customHeight="1">
      <c r="A13" s="578" t="b">
        <v>1</v>
      </c>
      <c r="B13" s="579" t="s">
        <v>30</v>
      </c>
      <c r="C13" s="578">
        <v>100100001</v>
      </c>
      <c r="D13" s="578">
        <v>1</v>
      </c>
      <c r="E13" s="578">
        <v>10</v>
      </c>
      <c r="F13" s="580">
        <v>5562</v>
      </c>
      <c r="G13" s="581">
        <f t="shared" si="0"/>
        <v>6674</v>
      </c>
      <c r="H13" s="582">
        <v>215</v>
      </c>
      <c r="I13" s="583">
        <f t="shared" si="2"/>
        <v>1305</v>
      </c>
      <c r="J13" s="582">
        <v>630</v>
      </c>
      <c r="K13" s="582">
        <f t="shared" si="1"/>
        <v>2.0714285714285716</v>
      </c>
      <c r="L13" s="584">
        <v>10</v>
      </c>
    </row>
    <row r="14" spans="1:12" ht="16.5" customHeight="1">
      <c r="A14" s="578" t="b">
        <v>1</v>
      </c>
      <c r="B14" s="579" t="s">
        <v>31</v>
      </c>
      <c r="C14" s="578">
        <v>100100001</v>
      </c>
      <c r="D14" s="578">
        <v>1</v>
      </c>
      <c r="E14" s="578">
        <v>11</v>
      </c>
      <c r="F14" s="580">
        <v>5911</v>
      </c>
      <c r="G14" s="581">
        <f t="shared" si="0"/>
        <v>7093</v>
      </c>
      <c r="H14" s="582">
        <v>225</v>
      </c>
      <c r="I14" s="585">
        <f t="shared" ref="I14:I23" si="3">INT(I13*(1.06))</f>
        <v>1383</v>
      </c>
      <c r="J14" s="582">
        <v>655</v>
      </c>
      <c r="K14" s="582">
        <f t="shared" si="1"/>
        <v>2.1114503816793895</v>
      </c>
      <c r="L14" s="584">
        <v>11</v>
      </c>
    </row>
    <row r="15" spans="1:12" ht="16.5" customHeight="1">
      <c r="A15" s="578" t="b">
        <v>1</v>
      </c>
      <c r="B15" s="579" t="s">
        <v>32</v>
      </c>
      <c r="C15" s="578">
        <v>100100001</v>
      </c>
      <c r="D15" s="578">
        <v>1</v>
      </c>
      <c r="E15" s="578">
        <v>12</v>
      </c>
      <c r="F15" s="580">
        <v>6275</v>
      </c>
      <c r="G15" s="581">
        <f t="shared" si="0"/>
        <v>7530</v>
      </c>
      <c r="H15" s="582">
        <v>235</v>
      </c>
      <c r="I15" s="585">
        <f t="shared" si="3"/>
        <v>1465</v>
      </c>
      <c r="J15" s="582">
        <v>680</v>
      </c>
      <c r="K15" s="582">
        <f t="shared" si="1"/>
        <v>2.1544117647058822</v>
      </c>
      <c r="L15" s="584">
        <v>12</v>
      </c>
    </row>
    <row r="16" spans="1:12" ht="16.5" customHeight="1">
      <c r="A16" s="578" t="b">
        <v>1</v>
      </c>
      <c r="B16" s="579" t="s">
        <v>33</v>
      </c>
      <c r="C16" s="578">
        <v>100100001</v>
      </c>
      <c r="D16" s="578">
        <v>1</v>
      </c>
      <c r="E16" s="578">
        <v>13</v>
      </c>
      <c r="F16" s="580">
        <v>6653</v>
      </c>
      <c r="G16" s="581">
        <f t="shared" si="0"/>
        <v>7983</v>
      </c>
      <c r="H16" s="582">
        <v>245</v>
      </c>
      <c r="I16" s="585">
        <f t="shared" si="3"/>
        <v>1552</v>
      </c>
      <c r="J16" s="582">
        <v>705</v>
      </c>
      <c r="K16" s="582">
        <f t="shared" si="1"/>
        <v>2.2014184397163121</v>
      </c>
      <c r="L16" s="584">
        <v>13</v>
      </c>
    </row>
    <row r="17" spans="1:12" ht="16.5" customHeight="1">
      <c r="A17" s="578" t="b">
        <v>1</v>
      </c>
      <c r="B17" s="579" t="s">
        <v>34</v>
      </c>
      <c r="C17" s="578">
        <v>100100001</v>
      </c>
      <c r="D17" s="578">
        <v>1</v>
      </c>
      <c r="E17" s="578">
        <v>14</v>
      </c>
      <c r="F17" s="580">
        <v>7046</v>
      </c>
      <c r="G17" s="581">
        <f t="shared" si="0"/>
        <v>8455</v>
      </c>
      <c r="H17" s="582">
        <v>254</v>
      </c>
      <c r="I17" s="585">
        <f t="shared" si="3"/>
        <v>1645</v>
      </c>
      <c r="J17" s="582">
        <v>730</v>
      </c>
      <c r="K17" s="582">
        <f t="shared" si="1"/>
        <v>2.2534246575342465</v>
      </c>
      <c r="L17" s="584">
        <v>14</v>
      </c>
    </row>
    <row r="18" spans="1:12" ht="16.5" customHeight="1">
      <c r="A18" s="578" t="b">
        <v>1</v>
      </c>
      <c r="B18" s="579" t="s">
        <v>35</v>
      </c>
      <c r="C18" s="578">
        <v>100100001</v>
      </c>
      <c r="D18" s="578">
        <v>1</v>
      </c>
      <c r="E18" s="578">
        <v>15</v>
      </c>
      <c r="F18" s="580">
        <v>7452</v>
      </c>
      <c r="G18" s="581">
        <f t="shared" si="0"/>
        <v>8942</v>
      </c>
      <c r="H18" s="582">
        <v>264</v>
      </c>
      <c r="I18" s="585">
        <f t="shared" si="3"/>
        <v>1743</v>
      </c>
      <c r="J18" s="582">
        <v>756</v>
      </c>
      <c r="K18" s="582">
        <f t="shared" si="1"/>
        <v>2.3055555555555554</v>
      </c>
      <c r="L18" s="584">
        <v>15</v>
      </c>
    </row>
    <row r="19" spans="1:12" ht="16.5" customHeight="1">
      <c r="A19" s="578" t="b">
        <v>1</v>
      </c>
      <c r="B19" s="579" t="s">
        <v>36</v>
      </c>
      <c r="C19" s="578">
        <v>100100001</v>
      </c>
      <c r="D19" s="578">
        <v>1</v>
      </c>
      <c r="E19" s="578">
        <v>16</v>
      </c>
      <c r="F19" s="580">
        <v>7873</v>
      </c>
      <c r="G19" s="581">
        <f t="shared" si="0"/>
        <v>9447</v>
      </c>
      <c r="H19" s="582">
        <v>274</v>
      </c>
      <c r="I19" s="585">
        <f t="shared" si="3"/>
        <v>1847</v>
      </c>
      <c r="J19" s="582">
        <v>781</v>
      </c>
      <c r="K19" s="582">
        <f t="shared" si="1"/>
        <v>2.3649167733674776</v>
      </c>
      <c r="L19" s="584">
        <v>16</v>
      </c>
    </row>
    <row r="20" spans="1:12" ht="16.5" customHeight="1">
      <c r="A20" s="578" t="b">
        <v>1</v>
      </c>
      <c r="B20" s="579" t="s">
        <v>37</v>
      </c>
      <c r="C20" s="578">
        <v>100100001</v>
      </c>
      <c r="D20" s="578">
        <v>1</v>
      </c>
      <c r="E20" s="578">
        <v>17</v>
      </c>
      <c r="F20" s="580">
        <v>8308</v>
      </c>
      <c r="G20" s="581">
        <f t="shared" si="0"/>
        <v>9969</v>
      </c>
      <c r="H20" s="582">
        <v>284</v>
      </c>
      <c r="I20" s="585">
        <f t="shared" si="3"/>
        <v>1957</v>
      </c>
      <c r="J20" s="582">
        <v>806</v>
      </c>
      <c r="K20" s="582">
        <f t="shared" si="1"/>
        <v>2.4280397022332507</v>
      </c>
      <c r="L20" s="584">
        <v>17</v>
      </c>
    </row>
    <row r="21" spans="1:12" ht="16.5" customHeight="1">
      <c r="A21" s="578" t="b">
        <v>1</v>
      </c>
      <c r="B21" s="579" t="s">
        <v>38</v>
      </c>
      <c r="C21" s="578">
        <v>100100001</v>
      </c>
      <c r="D21" s="578">
        <v>1</v>
      </c>
      <c r="E21" s="578">
        <v>18</v>
      </c>
      <c r="F21" s="580">
        <v>8757</v>
      </c>
      <c r="G21" s="581">
        <f t="shared" si="0"/>
        <v>10508</v>
      </c>
      <c r="H21" s="582">
        <v>294</v>
      </c>
      <c r="I21" s="585">
        <f t="shared" si="3"/>
        <v>2074</v>
      </c>
      <c r="J21" s="582">
        <v>831</v>
      </c>
      <c r="K21" s="582">
        <f t="shared" si="1"/>
        <v>2.4957882069795425</v>
      </c>
      <c r="L21" s="584">
        <v>18</v>
      </c>
    </row>
    <row r="22" spans="1:12" ht="16.5" customHeight="1">
      <c r="A22" s="578" t="b">
        <v>1</v>
      </c>
      <c r="B22" s="579" t="s">
        <v>39</v>
      </c>
      <c r="C22" s="578">
        <v>100100001</v>
      </c>
      <c r="D22" s="578">
        <v>1</v>
      </c>
      <c r="E22" s="578">
        <v>19</v>
      </c>
      <c r="F22" s="580">
        <v>9221</v>
      </c>
      <c r="G22" s="581">
        <f t="shared" si="0"/>
        <v>11065</v>
      </c>
      <c r="H22" s="582">
        <v>303</v>
      </c>
      <c r="I22" s="585">
        <f t="shared" si="3"/>
        <v>2198</v>
      </c>
      <c r="J22" s="582">
        <v>856</v>
      </c>
      <c r="K22" s="582">
        <f t="shared" si="1"/>
        <v>2.5677570093457942</v>
      </c>
      <c r="L22" s="584">
        <v>19</v>
      </c>
    </row>
    <row r="23" spans="1:12" ht="16.5" customHeight="1">
      <c r="A23" s="578" t="b">
        <v>1</v>
      </c>
      <c r="B23" s="579" t="s">
        <v>40</v>
      </c>
      <c r="C23" s="578">
        <v>100100001</v>
      </c>
      <c r="D23" s="578">
        <v>1</v>
      </c>
      <c r="E23" s="578">
        <v>20</v>
      </c>
      <c r="F23" s="580">
        <v>11640</v>
      </c>
      <c r="G23" s="581">
        <f t="shared" si="0"/>
        <v>13968</v>
      </c>
      <c r="H23" s="582">
        <v>313</v>
      </c>
      <c r="I23" s="585">
        <f t="shared" si="3"/>
        <v>2329</v>
      </c>
      <c r="J23" s="582">
        <v>882</v>
      </c>
      <c r="K23" s="582">
        <f t="shared" si="1"/>
        <v>2.6405895691609977</v>
      </c>
      <c r="L23" s="584">
        <v>20</v>
      </c>
    </row>
    <row r="24" spans="1:12" ht="16.5" customHeight="1">
      <c r="A24" s="578" t="b">
        <v>1</v>
      </c>
      <c r="B24" s="579" t="s">
        <v>41</v>
      </c>
      <c r="C24" s="578">
        <v>100100001</v>
      </c>
      <c r="D24" s="578">
        <v>1</v>
      </c>
      <c r="E24" s="578">
        <v>21</v>
      </c>
      <c r="F24" s="580">
        <v>14686</v>
      </c>
      <c r="G24" s="581">
        <f t="shared" si="0"/>
        <v>17623</v>
      </c>
      <c r="H24" s="582">
        <v>418</v>
      </c>
      <c r="I24" s="583">
        <f t="shared" ref="I24:I33" si="4">INT(I23*(1.05))</f>
        <v>2445</v>
      </c>
      <c r="J24" s="582">
        <v>1124</v>
      </c>
      <c r="K24" s="582">
        <f t="shared" si="1"/>
        <v>2.1752669039145909</v>
      </c>
      <c r="L24" s="584">
        <v>21</v>
      </c>
    </row>
    <row r="25" spans="1:12" ht="16.5" customHeight="1">
      <c r="A25" s="578" t="b">
        <v>1</v>
      </c>
      <c r="B25" s="579" t="s">
        <v>42</v>
      </c>
      <c r="C25" s="578">
        <v>100100001</v>
      </c>
      <c r="D25" s="578">
        <v>1</v>
      </c>
      <c r="E25" s="578">
        <v>22</v>
      </c>
      <c r="F25" s="580">
        <v>15837</v>
      </c>
      <c r="G25" s="581">
        <f t="shared" si="0"/>
        <v>19004</v>
      </c>
      <c r="H25" s="582">
        <v>433</v>
      </c>
      <c r="I25" s="583">
        <f t="shared" si="4"/>
        <v>2567</v>
      </c>
      <c r="J25" s="582">
        <v>1170</v>
      </c>
      <c r="K25" s="582">
        <f t="shared" si="1"/>
        <v>2.1940170940170942</v>
      </c>
      <c r="L25" s="584">
        <v>22</v>
      </c>
    </row>
    <row r="26" spans="1:12" ht="16.5" customHeight="1">
      <c r="A26" s="578" t="b">
        <v>1</v>
      </c>
      <c r="B26" s="579" t="s">
        <v>43</v>
      </c>
      <c r="C26" s="578">
        <v>100100001</v>
      </c>
      <c r="D26" s="578">
        <v>1</v>
      </c>
      <c r="E26" s="578">
        <v>23</v>
      </c>
      <c r="F26" s="580">
        <v>17037</v>
      </c>
      <c r="G26" s="581">
        <f t="shared" si="0"/>
        <v>20444</v>
      </c>
      <c r="H26" s="582">
        <v>448</v>
      </c>
      <c r="I26" s="583">
        <f t="shared" si="4"/>
        <v>2695</v>
      </c>
      <c r="J26" s="582">
        <v>1216</v>
      </c>
      <c r="K26" s="582">
        <f t="shared" si="1"/>
        <v>2.216282894736842</v>
      </c>
      <c r="L26" s="584">
        <v>23</v>
      </c>
    </row>
    <row r="27" spans="1:12" ht="16.5" customHeight="1">
      <c r="A27" s="578" t="b">
        <v>1</v>
      </c>
      <c r="B27" s="579" t="s">
        <v>44</v>
      </c>
      <c r="C27" s="578">
        <v>100100001</v>
      </c>
      <c r="D27" s="578">
        <v>1</v>
      </c>
      <c r="E27" s="578">
        <v>24</v>
      </c>
      <c r="F27" s="580">
        <v>18283</v>
      </c>
      <c r="G27" s="581">
        <f t="shared" si="0"/>
        <v>21939</v>
      </c>
      <c r="H27" s="582">
        <v>463</v>
      </c>
      <c r="I27" s="583">
        <f t="shared" si="4"/>
        <v>2829</v>
      </c>
      <c r="J27" s="582">
        <v>1262</v>
      </c>
      <c r="K27" s="582">
        <f t="shared" si="1"/>
        <v>2.2416798732171155</v>
      </c>
      <c r="L27" s="584">
        <v>24</v>
      </c>
    </row>
    <row r="28" spans="1:12" ht="16.5" customHeight="1">
      <c r="A28" s="578" t="b">
        <v>1</v>
      </c>
      <c r="B28" s="579" t="s">
        <v>45</v>
      </c>
      <c r="C28" s="578">
        <v>100100001</v>
      </c>
      <c r="D28" s="578">
        <v>1</v>
      </c>
      <c r="E28" s="578">
        <v>25</v>
      </c>
      <c r="F28" s="580">
        <v>19579</v>
      </c>
      <c r="G28" s="581">
        <f t="shared" si="0"/>
        <v>23494</v>
      </c>
      <c r="H28" s="582">
        <v>478</v>
      </c>
      <c r="I28" s="583">
        <f t="shared" si="4"/>
        <v>2970</v>
      </c>
      <c r="J28" s="582">
        <v>1309</v>
      </c>
      <c r="K28" s="582">
        <f t="shared" si="1"/>
        <v>2.26890756302521</v>
      </c>
      <c r="L28" s="584">
        <v>25</v>
      </c>
    </row>
    <row r="29" spans="1:12" ht="16.5" customHeight="1">
      <c r="A29" s="578" t="b">
        <v>1</v>
      </c>
      <c r="B29" s="579" t="s">
        <v>46</v>
      </c>
      <c r="C29" s="578">
        <v>100100001</v>
      </c>
      <c r="D29" s="578">
        <v>1</v>
      </c>
      <c r="E29" s="578">
        <v>26</v>
      </c>
      <c r="F29" s="580">
        <v>20923</v>
      </c>
      <c r="G29" s="581">
        <f t="shared" si="0"/>
        <v>25107</v>
      </c>
      <c r="H29" s="582">
        <v>493</v>
      </c>
      <c r="I29" s="583">
        <f t="shared" si="4"/>
        <v>3118</v>
      </c>
      <c r="J29" s="582">
        <v>1355</v>
      </c>
      <c r="K29" s="582">
        <f t="shared" si="1"/>
        <v>2.3011070110701106</v>
      </c>
      <c r="L29" s="584">
        <v>26</v>
      </c>
    </row>
    <row r="30" spans="1:12" ht="16.5" customHeight="1">
      <c r="A30" s="578" t="b">
        <v>1</v>
      </c>
      <c r="B30" s="579" t="s">
        <v>47</v>
      </c>
      <c r="C30" s="578">
        <v>100100001</v>
      </c>
      <c r="D30" s="578">
        <v>1</v>
      </c>
      <c r="E30" s="578">
        <v>27</v>
      </c>
      <c r="F30" s="580">
        <v>22315</v>
      </c>
      <c r="G30" s="581">
        <f t="shared" si="0"/>
        <v>26778</v>
      </c>
      <c r="H30" s="582">
        <v>509</v>
      </c>
      <c r="I30" s="583">
        <f t="shared" si="4"/>
        <v>3273</v>
      </c>
      <c r="J30" s="582">
        <v>1401</v>
      </c>
      <c r="K30" s="582">
        <f t="shared" si="1"/>
        <v>2.336188436830835</v>
      </c>
      <c r="L30" s="584">
        <v>27</v>
      </c>
    </row>
    <row r="31" spans="1:12" ht="16.5" customHeight="1">
      <c r="A31" s="578" t="b">
        <v>1</v>
      </c>
      <c r="B31" s="579" t="s">
        <v>48</v>
      </c>
      <c r="C31" s="578">
        <v>100100001</v>
      </c>
      <c r="D31" s="578">
        <v>1</v>
      </c>
      <c r="E31" s="578">
        <v>28</v>
      </c>
      <c r="F31" s="580">
        <v>23755</v>
      </c>
      <c r="G31" s="581">
        <f t="shared" si="0"/>
        <v>28506</v>
      </c>
      <c r="H31" s="582">
        <v>524</v>
      </c>
      <c r="I31" s="583">
        <f t="shared" si="4"/>
        <v>3436</v>
      </c>
      <c r="J31" s="582">
        <v>1447</v>
      </c>
      <c r="K31" s="582">
        <f t="shared" si="1"/>
        <v>2.3745680718728406</v>
      </c>
      <c r="L31" s="584">
        <v>28</v>
      </c>
    </row>
    <row r="32" spans="1:12" ht="16.5" customHeight="1">
      <c r="A32" s="578" t="b">
        <v>1</v>
      </c>
      <c r="B32" s="579" t="s">
        <v>49</v>
      </c>
      <c r="C32" s="578">
        <v>100100001</v>
      </c>
      <c r="D32" s="578">
        <v>1</v>
      </c>
      <c r="E32" s="578">
        <v>29</v>
      </c>
      <c r="F32" s="580">
        <v>25243</v>
      </c>
      <c r="G32" s="581">
        <f t="shared" si="0"/>
        <v>30291</v>
      </c>
      <c r="H32" s="582">
        <v>539</v>
      </c>
      <c r="I32" s="583">
        <f t="shared" si="4"/>
        <v>3607</v>
      </c>
      <c r="J32" s="582">
        <v>1493</v>
      </c>
      <c r="K32" s="582">
        <f t="shared" si="1"/>
        <v>2.4159410582719358</v>
      </c>
      <c r="L32" s="584">
        <v>29</v>
      </c>
    </row>
    <row r="33" spans="1:12" ht="16.5" customHeight="1">
      <c r="A33" s="578" t="b">
        <v>1</v>
      </c>
      <c r="B33" s="579" t="s">
        <v>50</v>
      </c>
      <c r="C33" s="578">
        <v>100100001</v>
      </c>
      <c r="D33" s="578">
        <v>1</v>
      </c>
      <c r="E33" s="578">
        <v>30</v>
      </c>
      <c r="F33" s="580">
        <v>31244</v>
      </c>
      <c r="G33" s="581">
        <f t="shared" si="0"/>
        <v>37492</v>
      </c>
      <c r="H33" s="582">
        <v>554</v>
      </c>
      <c r="I33" s="583">
        <f t="shared" si="4"/>
        <v>3787</v>
      </c>
      <c r="J33" s="582">
        <v>1540</v>
      </c>
      <c r="K33" s="582">
        <f t="shared" si="1"/>
        <v>2.459090909090909</v>
      </c>
      <c r="L33" s="584">
        <v>30</v>
      </c>
    </row>
    <row r="34" spans="1:12" ht="16.5" customHeight="1">
      <c r="A34" s="578" t="b">
        <v>1</v>
      </c>
      <c r="B34" s="579" t="s">
        <v>51</v>
      </c>
      <c r="C34" s="578">
        <v>100100001</v>
      </c>
      <c r="D34" s="578">
        <v>1</v>
      </c>
      <c r="E34" s="578">
        <v>31</v>
      </c>
      <c r="F34" s="580">
        <v>33092</v>
      </c>
      <c r="G34" s="581">
        <f t="shared" si="0"/>
        <v>39710</v>
      </c>
      <c r="H34" s="582">
        <v>569</v>
      </c>
      <c r="I34" s="586">
        <f t="shared" ref="I34:I43" si="5">INT(I33*(1.04))</f>
        <v>3938</v>
      </c>
      <c r="J34" s="582">
        <v>1586</v>
      </c>
      <c r="K34" s="582">
        <f t="shared" si="1"/>
        <v>2.4829760403530896</v>
      </c>
      <c r="L34" s="584">
        <v>31</v>
      </c>
    </row>
    <row r="35" spans="1:12" ht="16.5" customHeight="1">
      <c r="A35" s="578" t="b">
        <v>1</v>
      </c>
      <c r="B35" s="579" t="s">
        <v>52</v>
      </c>
      <c r="C35" s="578">
        <v>100100001</v>
      </c>
      <c r="D35" s="578">
        <v>1</v>
      </c>
      <c r="E35" s="578">
        <v>32</v>
      </c>
      <c r="F35" s="580">
        <v>34998</v>
      </c>
      <c r="G35" s="581">
        <f t="shared" si="0"/>
        <v>41997</v>
      </c>
      <c r="H35" s="582">
        <v>584</v>
      </c>
      <c r="I35" s="586">
        <f t="shared" si="5"/>
        <v>4095</v>
      </c>
      <c r="J35" s="582">
        <v>1632</v>
      </c>
      <c r="K35" s="582">
        <f t="shared" si="1"/>
        <v>2.5091911764705883</v>
      </c>
      <c r="L35" s="584">
        <v>32</v>
      </c>
    </row>
    <row r="36" spans="1:12" ht="16.5" customHeight="1">
      <c r="A36" s="578" t="b">
        <v>1</v>
      </c>
      <c r="B36" s="579" t="s">
        <v>53</v>
      </c>
      <c r="C36" s="578">
        <v>100100001</v>
      </c>
      <c r="D36" s="578">
        <v>1</v>
      </c>
      <c r="E36" s="578">
        <v>33</v>
      </c>
      <c r="F36" s="580">
        <v>36958</v>
      </c>
      <c r="G36" s="581">
        <f t="shared" si="0"/>
        <v>44349</v>
      </c>
      <c r="H36" s="582">
        <v>599</v>
      </c>
      <c r="I36" s="586">
        <f t="shared" si="5"/>
        <v>4258</v>
      </c>
      <c r="J36" s="582">
        <v>1678</v>
      </c>
      <c r="K36" s="582">
        <f t="shared" si="1"/>
        <v>2.537544696066746</v>
      </c>
      <c r="L36" s="584">
        <v>33</v>
      </c>
    </row>
    <row r="37" spans="1:12" ht="16.5" customHeight="1">
      <c r="A37" s="578" t="b">
        <v>1</v>
      </c>
      <c r="B37" s="579" t="s">
        <v>54</v>
      </c>
      <c r="C37" s="578">
        <v>100100001</v>
      </c>
      <c r="D37" s="578">
        <v>1</v>
      </c>
      <c r="E37" s="578">
        <v>34</v>
      </c>
      <c r="F37" s="580">
        <v>38976</v>
      </c>
      <c r="G37" s="581">
        <f t="shared" si="0"/>
        <v>46771</v>
      </c>
      <c r="H37" s="582">
        <v>614</v>
      </c>
      <c r="I37" s="586">
        <f t="shared" si="5"/>
        <v>4428</v>
      </c>
      <c r="J37" s="582">
        <v>1724</v>
      </c>
      <c r="K37" s="582">
        <f t="shared" si="1"/>
        <v>2.5684454756380513</v>
      </c>
      <c r="L37" s="584">
        <v>34</v>
      </c>
    </row>
    <row r="38" spans="1:12" ht="16.5" customHeight="1">
      <c r="A38" s="578" t="b">
        <v>1</v>
      </c>
      <c r="B38" s="579" t="s">
        <v>55</v>
      </c>
      <c r="C38" s="578">
        <v>100100001</v>
      </c>
      <c r="D38" s="578">
        <v>1</v>
      </c>
      <c r="E38" s="578">
        <v>35</v>
      </c>
      <c r="F38" s="580">
        <v>41049</v>
      </c>
      <c r="G38" s="581">
        <f t="shared" si="0"/>
        <v>49258</v>
      </c>
      <c r="H38" s="582">
        <v>630</v>
      </c>
      <c r="I38" s="586">
        <f t="shared" si="5"/>
        <v>4605</v>
      </c>
      <c r="J38" s="582">
        <v>1771</v>
      </c>
      <c r="K38" s="582">
        <f t="shared" si="1"/>
        <v>2.6002258610954265</v>
      </c>
      <c r="L38" s="584">
        <v>35</v>
      </c>
    </row>
    <row r="39" spans="1:12" ht="16.5" customHeight="1">
      <c r="A39" s="578" t="b">
        <v>1</v>
      </c>
      <c r="B39" s="579" t="s">
        <v>56</v>
      </c>
      <c r="C39" s="578">
        <v>100100001</v>
      </c>
      <c r="D39" s="578">
        <v>1</v>
      </c>
      <c r="E39" s="578">
        <v>36</v>
      </c>
      <c r="F39" s="580">
        <v>43179</v>
      </c>
      <c r="G39" s="581">
        <f t="shared" si="0"/>
        <v>51814</v>
      </c>
      <c r="H39" s="582">
        <v>645</v>
      </c>
      <c r="I39" s="586">
        <f t="shared" si="5"/>
        <v>4789</v>
      </c>
      <c r="J39" s="582">
        <v>1817</v>
      </c>
      <c r="K39" s="582">
        <f t="shared" si="1"/>
        <v>2.6356631810676938</v>
      </c>
      <c r="L39" s="584">
        <v>36</v>
      </c>
    </row>
    <row r="40" spans="1:12" ht="16.5" customHeight="1">
      <c r="A40" s="578" t="b">
        <v>1</v>
      </c>
      <c r="B40" s="579" t="s">
        <v>57</v>
      </c>
      <c r="C40" s="578">
        <v>100100001</v>
      </c>
      <c r="D40" s="578">
        <v>1</v>
      </c>
      <c r="E40" s="578">
        <v>37</v>
      </c>
      <c r="F40" s="580">
        <v>45365</v>
      </c>
      <c r="G40" s="581">
        <f t="shared" si="0"/>
        <v>54438</v>
      </c>
      <c r="H40" s="582">
        <v>660</v>
      </c>
      <c r="I40" s="586">
        <f t="shared" si="5"/>
        <v>4980</v>
      </c>
      <c r="J40" s="582">
        <v>1863</v>
      </c>
      <c r="K40" s="582">
        <f t="shared" si="1"/>
        <v>2.6731078904991947</v>
      </c>
      <c r="L40" s="584">
        <v>37</v>
      </c>
    </row>
    <row r="41" spans="1:12" ht="16.5" customHeight="1">
      <c r="A41" s="578" t="b">
        <v>1</v>
      </c>
      <c r="B41" s="579" t="s">
        <v>58</v>
      </c>
      <c r="C41" s="578">
        <v>100100001</v>
      </c>
      <c r="D41" s="578">
        <v>1</v>
      </c>
      <c r="E41" s="578">
        <v>38</v>
      </c>
      <c r="F41" s="580">
        <v>47608</v>
      </c>
      <c r="G41" s="581">
        <f t="shared" si="0"/>
        <v>57129</v>
      </c>
      <c r="H41" s="582">
        <v>675</v>
      </c>
      <c r="I41" s="586">
        <f t="shared" si="5"/>
        <v>5179</v>
      </c>
      <c r="J41" s="582">
        <v>1909</v>
      </c>
      <c r="K41" s="582">
        <f t="shared" si="1"/>
        <v>2.7129387113672081</v>
      </c>
      <c r="L41" s="584">
        <v>38</v>
      </c>
    </row>
    <row r="42" spans="1:12" ht="16.5" customHeight="1">
      <c r="A42" s="578" t="b">
        <v>1</v>
      </c>
      <c r="B42" s="579" t="s">
        <v>59</v>
      </c>
      <c r="C42" s="578">
        <v>100100001</v>
      </c>
      <c r="D42" s="578">
        <v>1</v>
      </c>
      <c r="E42" s="578">
        <v>39</v>
      </c>
      <c r="F42" s="580">
        <v>49906</v>
      </c>
      <c r="G42" s="581">
        <f t="shared" si="0"/>
        <v>59887</v>
      </c>
      <c r="H42" s="582">
        <v>690</v>
      </c>
      <c r="I42" s="586">
        <f t="shared" si="5"/>
        <v>5386</v>
      </c>
      <c r="J42" s="582">
        <v>1955</v>
      </c>
      <c r="K42" s="582">
        <f t="shared" si="1"/>
        <v>2.7549872122762147</v>
      </c>
      <c r="L42" s="584">
        <v>39</v>
      </c>
    </row>
    <row r="43" spans="1:12" ht="16.5" customHeight="1">
      <c r="A43" s="578" t="b">
        <v>1</v>
      </c>
      <c r="B43" s="579" t="s">
        <v>60</v>
      </c>
      <c r="C43" s="578">
        <v>100100001</v>
      </c>
      <c r="D43" s="578">
        <v>1</v>
      </c>
      <c r="E43" s="578">
        <v>40</v>
      </c>
      <c r="F43" s="580">
        <v>59728</v>
      </c>
      <c r="G43" s="581">
        <f t="shared" si="0"/>
        <v>71673</v>
      </c>
      <c r="H43" s="582">
        <v>705</v>
      </c>
      <c r="I43" s="586">
        <f t="shared" si="5"/>
        <v>5601</v>
      </c>
      <c r="J43" s="582">
        <v>2002</v>
      </c>
      <c r="K43" s="582">
        <f t="shared" si="1"/>
        <v>2.7977022977022976</v>
      </c>
      <c r="L43" s="584">
        <v>40</v>
      </c>
    </row>
    <row r="44" spans="1:12" ht="16.5" customHeight="1">
      <c r="A44" s="578" t="b">
        <v>1</v>
      </c>
      <c r="B44" s="579" t="s">
        <v>61</v>
      </c>
      <c r="C44" s="578">
        <v>100100001</v>
      </c>
      <c r="D44" s="578">
        <v>1</v>
      </c>
      <c r="E44" s="578">
        <v>41</v>
      </c>
      <c r="F44" s="580">
        <v>62482</v>
      </c>
      <c r="G44" s="581">
        <f t="shared" si="0"/>
        <v>74978</v>
      </c>
      <c r="H44" s="582">
        <v>720</v>
      </c>
      <c r="I44" s="583">
        <f t="shared" ref="I44:I53" si="6">INT(I43*(1.03))</f>
        <v>5769</v>
      </c>
      <c r="J44" s="582">
        <v>2048</v>
      </c>
      <c r="K44" s="582">
        <f t="shared" si="1"/>
        <v>2.81689453125</v>
      </c>
      <c r="L44" s="584">
        <v>41</v>
      </c>
    </row>
    <row r="45" spans="1:12" ht="16.5" customHeight="1">
      <c r="A45" s="578" t="b">
        <v>1</v>
      </c>
      <c r="B45" s="579" t="s">
        <v>62</v>
      </c>
      <c r="C45" s="578">
        <v>100100001</v>
      </c>
      <c r="D45" s="578">
        <v>1</v>
      </c>
      <c r="E45" s="578">
        <v>42</v>
      </c>
      <c r="F45" s="580">
        <v>65302</v>
      </c>
      <c r="G45" s="581">
        <f t="shared" si="0"/>
        <v>78362</v>
      </c>
      <c r="H45" s="582">
        <v>735</v>
      </c>
      <c r="I45" s="583">
        <f t="shared" si="6"/>
        <v>5942</v>
      </c>
      <c r="J45" s="582">
        <v>2094</v>
      </c>
      <c r="K45" s="582">
        <f t="shared" si="1"/>
        <v>2.8376313276026743</v>
      </c>
      <c r="L45" s="584">
        <v>42</v>
      </c>
    </row>
    <row r="46" spans="1:12" ht="16.5" customHeight="1">
      <c r="A46" s="578" t="b">
        <v>1</v>
      </c>
      <c r="B46" s="579" t="s">
        <v>63</v>
      </c>
      <c r="C46" s="578">
        <v>100100001</v>
      </c>
      <c r="D46" s="578">
        <v>1</v>
      </c>
      <c r="E46" s="578">
        <v>43</v>
      </c>
      <c r="F46" s="580">
        <v>68186</v>
      </c>
      <c r="G46" s="581">
        <f t="shared" si="0"/>
        <v>81823</v>
      </c>
      <c r="H46" s="582">
        <v>750</v>
      </c>
      <c r="I46" s="583">
        <f t="shared" si="6"/>
        <v>6120</v>
      </c>
      <c r="J46" s="582">
        <v>2140</v>
      </c>
      <c r="K46" s="582">
        <f t="shared" si="1"/>
        <v>2.8598130841121496</v>
      </c>
      <c r="L46" s="584">
        <v>43</v>
      </c>
    </row>
    <row r="47" spans="1:12" ht="16.5" customHeight="1">
      <c r="A47" s="578" t="b">
        <v>1</v>
      </c>
      <c r="B47" s="579" t="s">
        <v>64</v>
      </c>
      <c r="C47" s="578">
        <v>100100001</v>
      </c>
      <c r="D47" s="578">
        <v>1</v>
      </c>
      <c r="E47" s="578">
        <v>44</v>
      </c>
      <c r="F47" s="580">
        <v>71134</v>
      </c>
      <c r="G47" s="581">
        <f t="shared" si="0"/>
        <v>85360</v>
      </c>
      <c r="H47" s="582">
        <v>766</v>
      </c>
      <c r="I47" s="583">
        <f t="shared" si="6"/>
        <v>6303</v>
      </c>
      <c r="J47" s="582">
        <v>2186</v>
      </c>
      <c r="K47" s="582">
        <f t="shared" si="1"/>
        <v>2.8833485818847211</v>
      </c>
      <c r="L47" s="584">
        <v>44</v>
      </c>
    </row>
    <row r="48" spans="1:12" ht="16.5" customHeight="1">
      <c r="A48" s="578" t="b">
        <v>1</v>
      </c>
      <c r="B48" s="579" t="s">
        <v>65</v>
      </c>
      <c r="C48" s="578">
        <v>100100001</v>
      </c>
      <c r="D48" s="578">
        <v>1</v>
      </c>
      <c r="E48" s="578">
        <v>45</v>
      </c>
      <c r="F48" s="580">
        <v>74146</v>
      </c>
      <c r="G48" s="581">
        <f t="shared" si="0"/>
        <v>88975</v>
      </c>
      <c r="H48" s="582">
        <v>781</v>
      </c>
      <c r="I48" s="583">
        <f t="shared" si="6"/>
        <v>6492</v>
      </c>
      <c r="J48" s="582">
        <v>2233</v>
      </c>
      <c r="K48" s="582">
        <f t="shared" si="1"/>
        <v>2.9072995969547692</v>
      </c>
      <c r="L48" s="584">
        <v>45</v>
      </c>
    </row>
    <row r="49" spans="1:12" ht="16.5" customHeight="1">
      <c r="A49" s="578" t="b">
        <v>1</v>
      </c>
      <c r="B49" s="579" t="s">
        <v>66</v>
      </c>
      <c r="C49" s="578">
        <v>100100001</v>
      </c>
      <c r="D49" s="578">
        <v>1</v>
      </c>
      <c r="E49" s="578">
        <v>46</v>
      </c>
      <c r="F49" s="580">
        <v>77222</v>
      </c>
      <c r="G49" s="581">
        <f t="shared" si="0"/>
        <v>92666</v>
      </c>
      <c r="H49" s="582">
        <v>796</v>
      </c>
      <c r="I49" s="583">
        <f t="shared" si="6"/>
        <v>6686</v>
      </c>
      <c r="J49" s="582">
        <v>2279</v>
      </c>
      <c r="K49" s="582">
        <f t="shared" si="1"/>
        <v>2.9337428696796839</v>
      </c>
      <c r="L49" s="584">
        <v>46</v>
      </c>
    </row>
    <row r="50" spans="1:12" ht="16.5" customHeight="1">
      <c r="A50" s="578" t="b">
        <v>1</v>
      </c>
      <c r="B50" s="579" t="s">
        <v>67</v>
      </c>
      <c r="C50" s="578">
        <v>100100001</v>
      </c>
      <c r="D50" s="578">
        <v>1</v>
      </c>
      <c r="E50" s="578">
        <v>47</v>
      </c>
      <c r="F50" s="580">
        <v>80364</v>
      </c>
      <c r="G50" s="581">
        <f t="shared" si="0"/>
        <v>96436</v>
      </c>
      <c r="H50" s="582">
        <v>811</v>
      </c>
      <c r="I50" s="583">
        <f t="shared" si="6"/>
        <v>6886</v>
      </c>
      <c r="J50" s="582">
        <v>2325</v>
      </c>
      <c r="K50" s="582">
        <f t="shared" si="1"/>
        <v>2.9617204301075271</v>
      </c>
      <c r="L50" s="584">
        <v>47</v>
      </c>
    </row>
    <row r="51" spans="1:12" ht="16.5" customHeight="1">
      <c r="A51" s="578" t="b">
        <v>1</v>
      </c>
      <c r="B51" s="579" t="s">
        <v>68</v>
      </c>
      <c r="C51" s="578">
        <v>100100001</v>
      </c>
      <c r="D51" s="578">
        <v>1</v>
      </c>
      <c r="E51" s="578">
        <v>48</v>
      </c>
      <c r="F51" s="580">
        <v>83568</v>
      </c>
      <c r="G51" s="581">
        <f t="shared" si="0"/>
        <v>100281</v>
      </c>
      <c r="H51" s="582">
        <v>826</v>
      </c>
      <c r="I51" s="583">
        <f t="shared" si="6"/>
        <v>7092</v>
      </c>
      <c r="J51" s="582">
        <v>2371</v>
      </c>
      <c r="K51" s="582">
        <f t="shared" si="1"/>
        <v>2.9911429776465628</v>
      </c>
      <c r="L51" s="584">
        <v>48</v>
      </c>
    </row>
    <row r="52" spans="1:12" ht="16.5" customHeight="1">
      <c r="A52" s="578" t="b">
        <v>1</v>
      </c>
      <c r="B52" s="579" t="s">
        <v>69</v>
      </c>
      <c r="C52" s="578">
        <v>100100001</v>
      </c>
      <c r="D52" s="578">
        <v>1</v>
      </c>
      <c r="E52" s="578">
        <v>49</v>
      </c>
      <c r="F52" s="580">
        <v>86838</v>
      </c>
      <c r="G52" s="581">
        <f t="shared" si="0"/>
        <v>104205</v>
      </c>
      <c r="H52" s="582">
        <v>841</v>
      </c>
      <c r="I52" s="583">
        <f t="shared" si="6"/>
        <v>7304</v>
      </c>
      <c r="J52" s="582">
        <v>2417</v>
      </c>
      <c r="K52" s="582">
        <f t="shared" si="1"/>
        <v>3.021928009929665</v>
      </c>
      <c r="L52" s="584">
        <v>49</v>
      </c>
    </row>
    <row r="53" spans="1:12" ht="16.5" customHeight="1">
      <c r="A53" s="578" t="b">
        <v>1</v>
      </c>
      <c r="B53" s="579" t="s">
        <v>70</v>
      </c>
      <c r="C53" s="578">
        <v>100100001</v>
      </c>
      <c r="D53" s="578">
        <v>1</v>
      </c>
      <c r="E53" s="578">
        <v>50</v>
      </c>
      <c r="F53" s="587">
        <v>101441</v>
      </c>
      <c r="G53" s="581">
        <f t="shared" si="0"/>
        <v>121729</v>
      </c>
      <c r="H53" s="588">
        <v>856</v>
      </c>
      <c r="I53" s="583">
        <f t="shared" si="6"/>
        <v>7523</v>
      </c>
      <c r="J53" s="588">
        <v>2464</v>
      </c>
      <c r="K53" s="582">
        <f t="shared" si="1"/>
        <v>3.0531655844155843</v>
      </c>
      <c r="L53" s="584">
        <v>50</v>
      </c>
    </row>
    <row r="54" spans="1:12" ht="16.5" customHeight="1">
      <c r="A54" s="578" t="b">
        <v>1</v>
      </c>
      <c r="B54" s="579" t="s">
        <v>71</v>
      </c>
      <c r="C54" s="578">
        <v>100100002</v>
      </c>
      <c r="D54" s="578">
        <v>2</v>
      </c>
      <c r="E54" s="578">
        <v>1</v>
      </c>
      <c r="F54" s="587">
        <v>1589</v>
      </c>
      <c r="G54" s="589"/>
      <c r="H54" s="588">
        <v>231</v>
      </c>
      <c r="I54" s="588"/>
      <c r="J54" s="588"/>
      <c r="K54" s="588"/>
      <c r="L54" s="588"/>
    </row>
    <row r="55" spans="1:12" ht="16.5" customHeight="1">
      <c r="A55" s="578" t="b">
        <v>1</v>
      </c>
      <c r="B55" s="579" t="s">
        <v>72</v>
      </c>
      <c r="C55" s="578">
        <v>100100002</v>
      </c>
      <c r="D55" s="578">
        <v>2</v>
      </c>
      <c r="E55" s="578">
        <v>2</v>
      </c>
      <c r="F55" s="587">
        <v>1704</v>
      </c>
      <c r="G55" s="589"/>
      <c r="H55" s="588">
        <v>245</v>
      </c>
      <c r="I55" s="588"/>
      <c r="J55" s="588"/>
      <c r="K55" s="588"/>
      <c r="L55" s="588"/>
    </row>
    <row r="56" spans="1:12" ht="16.5" customHeight="1">
      <c r="A56" s="578" t="b">
        <v>1</v>
      </c>
      <c r="B56" s="579" t="s">
        <v>73</v>
      </c>
      <c r="C56" s="578">
        <v>100100002</v>
      </c>
      <c r="D56" s="578">
        <v>2</v>
      </c>
      <c r="E56" s="578">
        <v>3</v>
      </c>
      <c r="F56" s="587">
        <v>1827</v>
      </c>
      <c r="G56" s="589"/>
      <c r="H56" s="588">
        <v>258</v>
      </c>
      <c r="I56" s="588"/>
      <c r="J56" s="588"/>
      <c r="K56" s="588"/>
      <c r="L56" s="588"/>
    </row>
    <row r="57" spans="1:12" ht="16.5" customHeight="1">
      <c r="A57" s="578" t="b">
        <v>1</v>
      </c>
      <c r="B57" s="579" t="s">
        <v>74</v>
      </c>
      <c r="C57" s="578">
        <v>100100002</v>
      </c>
      <c r="D57" s="578">
        <v>2</v>
      </c>
      <c r="E57" s="578">
        <v>4</v>
      </c>
      <c r="F57" s="587">
        <v>1957</v>
      </c>
      <c r="G57" s="589"/>
      <c r="H57" s="588">
        <v>272</v>
      </c>
      <c r="I57" s="588"/>
      <c r="J57" s="588"/>
      <c r="K57" s="588"/>
      <c r="L57" s="588"/>
    </row>
    <row r="58" spans="1:12" ht="16.5" customHeight="1">
      <c r="A58" s="578" t="b">
        <v>1</v>
      </c>
      <c r="B58" s="579" t="s">
        <v>75</v>
      </c>
      <c r="C58" s="578">
        <v>100100002</v>
      </c>
      <c r="D58" s="578">
        <v>2</v>
      </c>
      <c r="E58" s="578">
        <v>5</v>
      </c>
      <c r="F58" s="587">
        <v>2094</v>
      </c>
      <c r="G58" s="589"/>
      <c r="H58" s="588">
        <v>285</v>
      </c>
      <c r="I58" s="588"/>
      <c r="J58" s="588"/>
      <c r="K58" s="588"/>
      <c r="L58" s="588"/>
    </row>
    <row r="59" spans="1:12" ht="16.5" customHeight="1">
      <c r="A59" s="578" t="b">
        <v>1</v>
      </c>
      <c r="B59" s="579" t="s">
        <v>76</v>
      </c>
      <c r="C59" s="578">
        <v>100100002</v>
      </c>
      <c r="D59" s="578">
        <v>2</v>
      </c>
      <c r="E59" s="578">
        <v>6</v>
      </c>
      <c r="F59" s="587">
        <v>2239</v>
      </c>
      <c r="G59" s="589"/>
      <c r="H59" s="588">
        <v>299</v>
      </c>
      <c r="I59" s="588"/>
      <c r="J59" s="588"/>
      <c r="K59" s="588"/>
      <c r="L59" s="588"/>
    </row>
    <row r="60" spans="1:12" ht="16.5" customHeight="1">
      <c r="A60" s="578" t="b">
        <v>1</v>
      </c>
      <c r="B60" s="579" t="s">
        <v>77</v>
      </c>
      <c r="C60" s="578">
        <v>100100002</v>
      </c>
      <c r="D60" s="578">
        <v>2</v>
      </c>
      <c r="E60" s="578">
        <v>7</v>
      </c>
      <c r="F60" s="587">
        <v>2391</v>
      </c>
      <c r="G60" s="589"/>
      <c r="H60" s="588">
        <v>312</v>
      </c>
      <c r="I60" s="588"/>
      <c r="J60" s="588"/>
      <c r="K60" s="588"/>
      <c r="L60" s="588"/>
    </row>
    <row r="61" spans="1:12" ht="16.5" customHeight="1">
      <c r="A61" s="578" t="b">
        <v>1</v>
      </c>
      <c r="B61" s="579" t="s">
        <v>78</v>
      </c>
      <c r="C61" s="578">
        <v>100100002</v>
      </c>
      <c r="D61" s="578">
        <v>2</v>
      </c>
      <c r="E61" s="578">
        <v>8</v>
      </c>
      <c r="F61" s="587">
        <v>2550</v>
      </c>
      <c r="G61" s="589"/>
      <c r="H61" s="588">
        <v>325</v>
      </c>
      <c r="I61" s="588"/>
      <c r="J61" s="588"/>
      <c r="K61" s="588"/>
      <c r="L61" s="588"/>
    </row>
    <row r="62" spans="1:12" ht="16.5" customHeight="1">
      <c r="A62" s="578" t="b">
        <v>1</v>
      </c>
      <c r="B62" s="579" t="s">
        <v>79</v>
      </c>
      <c r="C62" s="578">
        <v>100100002</v>
      </c>
      <c r="D62" s="578">
        <v>2</v>
      </c>
      <c r="E62" s="578">
        <v>9</v>
      </c>
      <c r="F62" s="587">
        <v>2717</v>
      </c>
      <c r="G62" s="589"/>
      <c r="H62" s="588">
        <v>339</v>
      </c>
      <c r="I62" s="588"/>
      <c r="J62" s="588"/>
      <c r="K62" s="588"/>
      <c r="L62" s="588"/>
    </row>
    <row r="63" spans="1:12" ht="16.5" customHeight="1">
      <c r="A63" s="578" t="b">
        <v>1</v>
      </c>
      <c r="B63" s="579" t="s">
        <v>80</v>
      </c>
      <c r="C63" s="578">
        <v>100100002</v>
      </c>
      <c r="D63" s="578">
        <v>2</v>
      </c>
      <c r="E63" s="578">
        <v>10</v>
      </c>
      <c r="F63" s="587">
        <v>3615</v>
      </c>
      <c r="G63" s="589"/>
      <c r="H63" s="588">
        <v>352</v>
      </c>
      <c r="I63" s="588"/>
      <c r="J63" s="588"/>
      <c r="K63" s="588"/>
      <c r="L63" s="588"/>
    </row>
    <row r="64" spans="1:12" ht="16.5" customHeight="1">
      <c r="A64" s="578" t="b">
        <v>1</v>
      </c>
      <c r="B64" s="579" t="s">
        <v>81</v>
      </c>
      <c r="C64" s="578">
        <v>100100002</v>
      </c>
      <c r="D64" s="578">
        <v>2</v>
      </c>
      <c r="E64" s="578">
        <v>11</v>
      </c>
      <c r="F64" s="587">
        <v>3842</v>
      </c>
      <c r="G64" s="589"/>
      <c r="H64" s="588">
        <v>366</v>
      </c>
      <c r="I64" s="588"/>
      <c r="J64" s="588"/>
      <c r="K64" s="588"/>
      <c r="L64" s="588"/>
    </row>
    <row r="65" spans="1:12" ht="16.5" customHeight="1">
      <c r="A65" s="578" t="b">
        <v>1</v>
      </c>
      <c r="B65" s="579" t="s">
        <v>82</v>
      </c>
      <c r="C65" s="578">
        <v>100100002</v>
      </c>
      <c r="D65" s="578">
        <v>2</v>
      </c>
      <c r="E65" s="578">
        <v>12</v>
      </c>
      <c r="F65" s="587">
        <v>4078</v>
      </c>
      <c r="G65" s="589"/>
      <c r="H65" s="588">
        <v>379</v>
      </c>
      <c r="I65" s="588"/>
      <c r="J65" s="588"/>
      <c r="K65" s="588"/>
      <c r="L65" s="588"/>
    </row>
    <row r="66" spans="1:12" ht="16.5" customHeight="1">
      <c r="A66" s="578" t="b">
        <v>1</v>
      </c>
      <c r="B66" s="579" t="s">
        <v>83</v>
      </c>
      <c r="C66" s="578">
        <v>100100002</v>
      </c>
      <c r="D66" s="578">
        <v>2</v>
      </c>
      <c r="E66" s="578">
        <v>13</v>
      </c>
      <c r="F66" s="587">
        <v>4324</v>
      </c>
      <c r="G66" s="589"/>
      <c r="H66" s="588">
        <v>393</v>
      </c>
      <c r="I66" s="588"/>
      <c r="J66" s="588"/>
      <c r="K66" s="588"/>
      <c r="L66" s="588"/>
    </row>
    <row r="67" spans="1:12" ht="16.5" customHeight="1">
      <c r="A67" s="578" t="b">
        <v>1</v>
      </c>
      <c r="B67" s="579" t="s">
        <v>84</v>
      </c>
      <c r="C67" s="578">
        <v>100100002</v>
      </c>
      <c r="D67" s="578">
        <v>2</v>
      </c>
      <c r="E67" s="578">
        <v>14</v>
      </c>
      <c r="F67" s="587">
        <v>4580</v>
      </c>
      <c r="G67" s="589"/>
      <c r="H67" s="588">
        <v>406</v>
      </c>
      <c r="I67" s="588"/>
      <c r="J67" s="588"/>
      <c r="K67" s="588"/>
      <c r="L67" s="588"/>
    </row>
    <row r="68" spans="1:12" ht="16.5" customHeight="1">
      <c r="A68" s="578" t="b">
        <v>1</v>
      </c>
      <c r="B68" s="579" t="s">
        <v>85</v>
      </c>
      <c r="C68" s="578">
        <v>100100002</v>
      </c>
      <c r="D68" s="578">
        <v>2</v>
      </c>
      <c r="E68" s="578">
        <v>15</v>
      </c>
      <c r="F68" s="587">
        <v>4844</v>
      </c>
      <c r="G68" s="589"/>
      <c r="H68" s="588">
        <v>420</v>
      </c>
      <c r="I68" s="588"/>
      <c r="J68" s="588"/>
      <c r="K68" s="588"/>
      <c r="L68" s="588"/>
    </row>
    <row r="69" spans="1:12" ht="16.5" customHeight="1">
      <c r="A69" s="578" t="b">
        <v>1</v>
      </c>
      <c r="B69" s="579" t="s">
        <v>86</v>
      </c>
      <c r="C69" s="578">
        <v>100100002</v>
      </c>
      <c r="D69" s="578">
        <v>2</v>
      </c>
      <c r="E69" s="578">
        <v>16</v>
      </c>
      <c r="F69" s="587">
        <v>5117</v>
      </c>
      <c r="G69" s="589"/>
      <c r="H69" s="588">
        <v>433</v>
      </c>
      <c r="I69" s="588"/>
      <c r="J69" s="588"/>
      <c r="K69" s="588"/>
      <c r="L69" s="588"/>
    </row>
    <row r="70" spans="1:12" ht="16.5" customHeight="1">
      <c r="A70" s="578" t="b">
        <v>1</v>
      </c>
      <c r="B70" s="579" t="s">
        <v>87</v>
      </c>
      <c r="C70" s="578">
        <v>100100002</v>
      </c>
      <c r="D70" s="578">
        <v>2</v>
      </c>
      <c r="E70" s="578">
        <v>17</v>
      </c>
      <c r="F70" s="587">
        <v>5400</v>
      </c>
      <c r="G70" s="589"/>
      <c r="H70" s="588">
        <v>446</v>
      </c>
      <c r="I70" s="588"/>
      <c r="J70" s="588"/>
      <c r="K70" s="588"/>
      <c r="L70" s="588"/>
    </row>
    <row r="71" spans="1:12" ht="16.5" customHeight="1">
      <c r="A71" s="578" t="b">
        <v>1</v>
      </c>
      <c r="B71" s="579" t="s">
        <v>88</v>
      </c>
      <c r="C71" s="578">
        <v>100100002</v>
      </c>
      <c r="D71" s="578">
        <v>2</v>
      </c>
      <c r="E71" s="578">
        <v>18</v>
      </c>
      <c r="F71" s="587">
        <v>5692</v>
      </c>
      <c r="G71" s="589"/>
      <c r="H71" s="588">
        <v>460</v>
      </c>
      <c r="I71" s="588"/>
      <c r="J71" s="588"/>
      <c r="K71" s="588"/>
      <c r="L71" s="588"/>
    </row>
    <row r="72" spans="1:12" ht="16.5" customHeight="1">
      <c r="A72" s="578" t="b">
        <v>1</v>
      </c>
      <c r="B72" s="579" t="s">
        <v>89</v>
      </c>
      <c r="C72" s="578">
        <v>100100002</v>
      </c>
      <c r="D72" s="578">
        <v>2</v>
      </c>
      <c r="E72" s="578">
        <v>19</v>
      </c>
      <c r="F72" s="587">
        <v>5993</v>
      </c>
      <c r="G72" s="589"/>
      <c r="H72" s="588">
        <v>473</v>
      </c>
      <c r="I72" s="588"/>
      <c r="J72" s="588"/>
      <c r="K72" s="588"/>
      <c r="L72" s="588"/>
    </row>
    <row r="73" spans="1:12" ht="16.5" customHeight="1">
      <c r="A73" s="578" t="b">
        <v>1</v>
      </c>
      <c r="B73" s="579" t="s">
        <v>90</v>
      </c>
      <c r="C73" s="578">
        <v>100100002</v>
      </c>
      <c r="D73" s="578">
        <v>2</v>
      </c>
      <c r="E73" s="578">
        <v>20</v>
      </c>
      <c r="F73" s="587">
        <v>7566</v>
      </c>
      <c r="G73" s="589"/>
      <c r="H73" s="588">
        <v>487</v>
      </c>
      <c r="I73" s="588"/>
      <c r="J73" s="588"/>
      <c r="K73" s="588"/>
      <c r="L73" s="588"/>
    </row>
    <row r="74" spans="1:12" ht="16.5" customHeight="1">
      <c r="A74" s="578" t="b">
        <v>1</v>
      </c>
      <c r="B74" s="579" t="s">
        <v>91</v>
      </c>
      <c r="C74" s="578">
        <v>100100002</v>
      </c>
      <c r="D74" s="578">
        <v>2</v>
      </c>
      <c r="E74" s="578">
        <v>21</v>
      </c>
      <c r="F74" s="587">
        <v>9546</v>
      </c>
      <c r="G74" s="589"/>
      <c r="H74" s="588">
        <v>678</v>
      </c>
      <c r="I74" s="588"/>
      <c r="J74" s="588"/>
      <c r="K74" s="588"/>
      <c r="L74" s="588"/>
    </row>
    <row r="75" spans="1:12" ht="16.5" customHeight="1">
      <c r="A75" s="578" t="b">
        <v>1</v>
      </c>
      <c r="B75" s="579" t="s">
        <v>92</v>
      </c>
      <c r="C75" s="578">
        <v>100100002</v>
      </c>
      <c r="D75" s="578">
        <v>2</v>
      </c>
      <c r="E75" s="578">
        <v>22</v>
      </c>
      <c r="F75" s="587">
        <v>10294</v>
      </c>
      <c r="G75" s="589"/>
      <c r="H75" s="588">
        <v>707</v>
      </c>
      <c r="I75" s="588"/>
      <c r="J75" s="588"/>
      <c r="K75" s="588"/>
      <c r="L75" s="588"/>
    </row>
    <row r="76" spans="1:12" ht="16.5" customHeight="1">
      <c r="A76" s="578" t="b">
        <v>1</v>
      </c>
      <c r="B76" s="579" t="s">
        <v>93</v>
      </c>
      <c r="C76" s="578">
        <v>100100002</v>
      </c>
      <c r="D76" s="578">
        <v>2</v>
      </c>
      <c r="E76" s="578">
        <v>23</v>
      </c>
      <c r="F76" s="587">
        <v>11074</v>
      </c>
      <c r="G76" s="589"/>
      <c r="H76" s="588">
        <v>736</v>
      </c>
      <c r="I76" s="588"/>
      <c r="J76" s="588"/>
      <c r="K76" s="588"/>
      <c r="L76" s="588"/>
    </row>
    <row r="77" spans="1:12" ht="16.5" customHeight="1">
      <c r="A77" s="578" t="b">
        <v>1</v>
      </c>
      <c r="B77" s="579" t="s">
        <v>94</v>
      </c>
      <c r="C77" s="578">
        <v>100100002</v>
      </c>
      <c r="D77" s="578">
        <v>2</v>
      </c>
      <c r="E77" s="578">
        <v>24</v>
      </c>
      <c r="F77" s="587">
        <v>11884</v>
      </c>
      <c r="G77" s="589"/>
      <c r="H77" s="588">
        <v>766</v>
      </c>
      <c r="I77" s="588"/>
      <c r="J77" s="588"/>
      <c r="K77" s="588"/>
      <c r="L77" s="588"/>
    </row>
    <row r="78" spans="1:12" ht="16.5" customHeight="1">
      <c r="A78" s="578" t="b">
        <v>1</v>
      </c>
      <c r="B78" s="579" t="s">
        <v>95</v>
      </c>
      <c r="C78" s="578">
        <v>100100002</v>
      </c>
      <c r="D78" s="578">
        <v>2</v>
      </c>
      <c r="E78" s="578">
        <v>25</v>
      </c>
      <c r="F78" s="587">
        <v>12726</v>
      </c>
      <c r="G78" s="589"/>
      <c r="H78" s="588">
        <v>795</v>
      </c>
      <c r="I78" s="588"/>
      <c r="J78" s="588"/>
      <c r="K78" s="588"/>
      <c r="L78" s="588"/>
    </row>
    <row r="79" spans="1:12" ht="16.5" customHeight="1">
      <c r="A79" s="578" t="b">
        <v>1</v>
      </c>
      <c r="B79" s="579" t="s">
        <v>96</v>
      </c>
      <c r="C79" s="578">
        <v>100100002</v>
      </c>
      <c r="D79" s="578">
        <v>2</v>
      </c>
      <c r="E79" s="578">
        <v>26</v>
      </c>
      <c r="F79" s="587">
        <v>13600</v>
      </c>
      <c r="G79" s="589"/>
      <c r="H79" s="588">
        <v>824</v>
      </c>
      <c r="I79" s="588"/>
      <c r="J79" s="588"/>
      <c r="K79" s="588"/>
      <c r="L79" s="588"/>
    </row>
    <row r="80" spans="1:12" ht="16.5" customHeight="1">
      <c r="A80" s="578" t="b">
        <v>1</v>
      </c>
      <c r="B80" s="579" t="s">
        <v>97</v>
      </c>
      <c r="C80" s="578">
        <v>100100002</v>
      </c>
      <c r="D80" s="578">
        <v>2</v>
      </c>
      <c r="E80" s="578">
        <v>27</v>
      </c>
      <c r="F80" s="587">
        <v>14505</v>
      </c>
      <c r="G80" s="589"/>
      <c r="H80" s="588">
        <v>853</v>
      </c>
      <c r="I80" s="588"/>
      <c r="J80" s="588"/>
      <c r="K80" s="588"/>
      <c r="L80" s="588"/>
    </row>
    <row r="81" spans="1:12" ht="16.5" customHeight="1">
      <c r="A81" s="578" t="b">
        <v>1</v>
      </c>
      <c r="B81" s="579" t="s">
        <v>98</v>
      </c>
      <c r="C81" s="578">
        <v>100100002</v>
      </c>
      <c r="D81" s="578">
        <v>2</v>
      </c>
      <c r="E81" s="578">
        <v>28</v>
      </c>
      <c r="F81" s="587">
        <v>15441</v>
      </c>
      <c r="G81" s="589"/>
      <c r="H81" s="588">
        <v>882</v>
      </c>
      <c r="I81" s="588"/>
      <c r="J81" s="588"/>
      <c r="K81" s="588"/>
      <c r="L81" s="588"/>
    </row>
    <row r="82" spans="1:12" ht="16.5" customHeight="1">
      <c r="A82" s="578" t="b">
        <v>1</v>
      </c>
      <c r="B82" s="579" t="s">
        <v>99</v>
      </c>
      <c r="C82" s="578">
        <v>100100002</v>
      </c>
      <c r="D82" s="578">
        <v>2</v>
      </c>
      <c r="E82" s="578">
        <v>29</v>
      </c>
      <c r="F82" s="587">
        <v>16408</v>
      </c>
      <c r="G82" s="589"/>
      <c r="H82" s="588">
        <v>911</v>
      </c>
      <c r="I82" s="588"/>
      <c r="J82" s="588"/>
      <c r="K82" s="588"/>
      <c r="L82" s="588"/>
    </row>
    <row r="83" spans="1:12" ht="16.5" customHeight="1">
      <c r="A83" s="578" t="b">
        <v>1</v>
      </c>
      <c r="B83" s="579" t="s">
        <v>100</v>
      </c>
      <c r="C83" s="578">
        <v>100100002</v>
      </c>
      <c r="D83" s="578">
        <v>2</v>
      </c>
      <c r="E83" s="578">
        <v>30</v>
      </c>
      <c r="F83" s="587">
        <v>20308</v>
      </c>
      <c r="G83" s="589"/>
      <c r="H83" s="588">
        <v>940</v>
      </c>
      <c r="I83" s="588"/>
      <c r="J83" s="588"/>
      <c r="K83" s="588"/>
      <c r="L83" s="588"/>
    </row>
    <row r="84" spans="1:12" ht="16.5" customHeight="1">
      <c r="A84" s="578" t="b">
        <v>1</v>
      </c>
      <c r="B84" s="579" t="s">
        <v>101</v>
      </c>
      <c r="C84" s="578">
        <v>100100002</v>
      </c>
      <c r="D84" s="578">
        <v>2</v>
      </c>
      <c r="E84" s="578">
        <v>31</v>
      </c>
      <c r="F84" s="587">
        <v>21510</v>
      </c>
      <c r="G84" s="589"/>
      <c r="H84" s="588">
        <v>969</v>
      </c>
      <c r="I84" s="588"/>
      <c r="J84" s="588"/>
      <c r="K84" s="588"/>
      <c r="L84" s="588"/>
    </row>
    <row r="85" spans="1:12" ht="16.5" customHeight="1">
      <c r="A85" s="578" t="b">
        <v>1</v>
      </c>
      <c r="B85" s="579" t="s">
        <v>102</v>
      </c>
      <c r="C85" s="578">
        <v>100100002</v>
      </c>
      <c r="D85" s="578">
        <v>2</v>
      </c>
      <c r="E85" s="578">
        <v>32</v>
      </c>
      <c r="F85" s="587">
        <v>22748</v>
      </c>
      <c r="G85" s="589"/>
      <c r="H85" s="588">
        <v>999</v>
      </c>
      <c r="I85" s="588"/>
      <c r="J85" s="588"/>
      <c r="K85" s="588"/>
      <c r="L85" s="588"/>
    </row>
    <row r="86" spans="1:12" ht="16.5" customHeight="1">
      <c r="A86" s="578" t="b">
        <v>1</v>
      </c>
      <c r="B86" s="579" t="s">
        <v>103</v>
      </c>
      <c r="C86" s="578">
        <v>100100002</v>
      </c>
      <c r="D86" s="578">
        <v>2</v>
      </c>
      <c r="E86" s="578">
        <v>33</v>
      </c>
      <c r="F86" s="587">
        <v>24022</v>
      </c>
      <c r="G86" s="589"/>
      <c r="H86" s="588">
        <v>1028</v>
      </c>
      <c r="I86" s="588"/>
      <c r="J86" s="588"/>
      <c r="K86" s="588"/>
      <c r="L86" s="588"/>
    </row>
    <row r="87" spans="1:12" ht="16.5" customHeight="1">
      <c r="A87" s="578" t="b">
        <v>1</v>
      </c>
      <c r="B87" s="579" t="s">
        <v>104</v>
      </c>
      <c r="C87" s="578">
        <v>100100002</v>
      </c>
      <c r="D87" s="578">
        <v>2</v>
      </c>
      <c r="E87" s="578">
        <v>34</v>
      </c>
      <c r="F87" s="587">
        <v>25334</v>
      </c>
      <c r="G87" s="589"/>
      <c r="H87" s="588">
        <v>1057</v>
      </c>
      <c r="I87" s="588"/>
      <c r="J87" s="588"/>
      <c r="K87" s="588"/>
      <c r="L87" s="588"/>
    </row>
    <row r="88" spans="1:12" ht="16.5" customHeight="1">
      <c r="A88" s="578" t="b">
        <v>1</v>
      </c>
      <c r="B88" s="579" t="s">
        <v>105</v>
      </c>
      <c r="C88" s="578">
        <v>100100002</v>
      </c>
      <c r="D88" s="578">
        <v>2</v>
      </c>
      <c r="E88" s="578">
        <v>35</v>
      </c>
      <c r="F88" s="587">
        <v>26682</v>
      </c>
      <c r="G88" s="589"/>
      <c r="H88" s="588">
        <v>1086</v>
      </c>
      <c r="I88" s="588"/>
      <c r="J88" s="588"/>
      <c r="K88" s="588"/>
      <c r="L88" s="588"/>
    </row>
    <row r="89" spans="1:12" ht="16.5" customHeight="1">
      <c r="A89" s="578" t="b">
        <v>1</v>
      </c>
      <c r="B89" s="579" t="s">
        <v>106</v>
      </c>
      <c r="C89" s="578">
        <v>100100002</v>
      </c>
      <c r="D89" s="578">
        <v>2</v>
      </c>
      <c r="E89" s="578">
        <v>36</v>
      </c>
      <c r="F89" s="587">
        <v>28066</v>
      </c>
      <c r="G89" s="589"/>
      <c r="H89" s="588">
        <v>1115</v>
      </c>
      <c r="I89" s="588"/>
      <c r="J89" s="588"/>
      <c r="K89" s="588"/>
      <c r="L89" s="588"/>
    </row>
    <row r="90" spans="1:12" ht="16.5" customHeight="1">
      <c r="A90" s="578" t="b">
        <v>1</v>
      </c>
      <c r="B90" s="579" t="s">
        <v>107</v>
      </c>
      <c r="C90" s="578">
        <v>100100002</v>
      </c>
      <c r="D90" s="578">
        <v>2</v>
      </c>
      <c r="E90" s="578">
        <v>37</v>
      </c>
      <c r="F90" s="587">
        <v>29487</v>
      </c>
      <c r="G90" s="589"/>
      <c r="H90" s="588">
        <v>1144</v>
      </c>
      <c r="I90" s="588"/>
      <c r="J90" s="588"/>
      <c r="K90" s="588"/>
      <c r="L90" s="588"/>
    </row>
    <row r="91" spans="1:12" ht="16.5" customHeight="1">
      <c r="A91" s="578" t="b">
        <v>1</v>
      </c>
      <c r="B91" s="579" t="s">
        <v>108</v>
      </c>
      <c r="C91" s="578">
        <v>100100002</v>
      </c>
      <c r="D91" s="578">
        <v>2</v>
      </c>
      <c r="E91" s="578">
        <v>38</v>
      </c>
      <c r="F91" s="587">
        <v>30945</v>
      </c>
      <c r="G91" s="589"/>
      <c r="H91" s="588">
        <v>1173</v>
      </c>
      <c r="I91" s="588"/>
      <c r="J91" s="588"/>
      <c r="K91" s="588"/>
      <c r="L91" s="588"/>
    </row>
    <row r="92" spans="1:12" ht="16.5" customHeight="1">
      <c r="A92" s="578" t="b">
        <v>1</v>
      </c>
      <c r="B92" s="579" t="s">
        <v>109</v>
      </c>
      <c r="C92" s="578">
        <v>100100002</v>
      </c>
      <c r="D92" s="578">
        <v>2</v>
      </c>
      <c r="E92" s="578">
        <v>39</v>
      </c>
      <c r="F92" s="587">
        <v>32439</v>
      </c>
      <c r="G92" s="589"/>
      <c r="H92" s="588">
        <v>1202</v>
      </c>
      <c r="I92" s="588"/>
      <c r="J92" s="588"/>
      <c r="K92" s="588"/>
      <c r="L92" s="588"/>
    </row>
    <row r="93" spans="1:12" ht="16.5" customHeight="1">
      <c r="A93" s="578" t="b">
        <v>1</v>
      </c>
      <c r="B93" s="579" t="s">
        <v>110</v>
      </c>
      <c r="C93" s="578">
        <v>100100002</v>
      </c>
      <c r="D93" s="578">
        <v>2</v>
      </c>
      <c r="E93" s="578">
        <v>40</v>
      </c>
      <c r="F93" s="587">
        <v>38823</v>
      </c>
      <c r="G93" s="589"/>
      <c r="H93" s="588">
        <v>1232</v>
      </c>
      <c r="I93" s="588"/>
      <c r="J93" s="588"/>
      <c r="K93" s="588"/>
      <c r="L93" s="588"/>
    </row>
    <row r="94" spans="1:12" ht="16.5" customHeight="1">
      <c r="A94" s="578" t="b">
        <v>1</v>
      </c>
      <c r="B94" s="579" t="s">
        <v>111</v>
      </c>
      <c r="C94" s="578">
        <v>100100002</v>
      </c>
      <c r="D94" s="578">
        <v>2</v>
      </c>
      <c r="E94" s="578">
        <v>41</v>
      </c>
      <c r="F94" s="587">
        <v>40613</v>
      </c>
      <c r="G94" s="589"/>
      <c r="H94" s="588">
        <v>1261</v>
      </c>
      <c r="I94" s="588"/>
      <c r="J94" s="588"/>
      <c r="K94" s="588"/>
      <c r="L94" s="588"/>
    </row>
    <row r="95" spans="1:12" ht="16.5" customHeight="1">
      <c r="A95" s="578" t="b">
        <v>1</v>
      </c>
      <c r="B95" s="579" t="s">
        <v>112</v>
      </c>
      <c r="C95" s="578">
        <v>100100002</v>
      </c>
      <c r="D95" s="578">
        <v>2</v>
      </c>
      <c r="E95" s="578">
        <v>42</v>
      </c>
      <c r="F95" s="587">
        <v>42446</v>
      </c>
      <c r="G95" s="589"/>
      <c r="H95" s="588">
        <v>1290</v>
      </c>
      <c r="I95" s="588"/>
      <c r="J95" s="588"/>
      <c r="K95" s="588"/>
      <c r="L95" s="588"/>
    </row>
    <row r="96" spans="1:12" ht="16.5" customHeight="1">
      <c r="A96" s="578" t="b">
        <v>1</v>
      </c>
      <c r="B96" s="579" t="s">
        <v>113</v>
      </c>
      <c r="C96" s="578">
        <v>100100002</v>
      </c>
      <c r="D96" s="578">
        <v>2</v>
      </c>
      <c r="E96" s="578">
        <v>43</v>
      </c>
      <c r="F96" s="587">
        <v>44320</v>
      </c>
      <c r="G96" s="589"/>
      <c r="H96" s="588">
        <v>1319</v>
      </c>
      <c r="I96" s="588"/>
      <c r="J96" s="588"/>
      <c r="K96" s="588"/>
      <c r="L96" s="588"/>
    </row>
    <row r="97" spans="1:12" ht="16.5" customHeight="1">
      <c r="A97" s="578" t="b">
        <v>1</v>
      </c>
      <c r="B97" s="579" t="s">
        <v>114</v>
      </c>
      <c r="C97" s="578">
        <v>100100002</v>
      </c>
      <c r="D97" s="578">
        <v>2</v>
      </c>
      <c r="E97" s="578">
        <v>44</v>
      </c>
      <c r="F97" s="587">
        <v>46237</v>
      </c>
      <c r="G97" s="589"/>
      <c r="H97" s="588">
        <v>1348</v>
      </c>
      <c r="I97" s="588"/>
      <c r="J97" s="588"/>
      <c r="K97" s="588"/>
      <c r="L97" s="588"/>
    </row>
    <row r="98" spans="1:12" ht="16.5" customHeight="1">
      <c r="A98" s="578" t="b">
        <v>1</v>
      </c>
      <c r="B98" s="579" t="s">
        <v>115</v>
      </c>
      <c r="C98" s="578">
        <v>100100002</v>
      </c>
      <c r="D98" s="578">
        <v>2</v>
      </c>
      <c r="E98" s="578">
        <v>45</v>
      </c>
      <c r="F98" s="587">
        <v>48194</v>
      </c>
      <c r="G98" s="589"/>
      <c r="H98" s="588">
        <v>1377</v>
      </c>
      <c r="I98" s="588"/>
      <c r="J98" s="588"/>
      <c r="K98" s="588"/>
      <c r="L98" s="588"/>
    </row>
    <row r="99" spans="1:12" ht="16.5" customHeight="1">
      <c r="A99" s="578" t="b">
        <v>1</v>
      </c>
      <c r="B99" s="579" t="s">
        <v>116</v>
      </c>
      <c r="C99" s="578">
        <v>100100002</v>
      </c>
      <c r="D99" s="578">
        <v>2</v>
      </c>
      <c r="E99" s="578">
        <v>46</v>
      </c>
      <c r="F99" s="587">
        <v>50194</v>
      </c>
      <c r="G99" s="589"/>
      <c r="H99" s="588">
        <v>1406</v>
      </c>
      <c r="I99" s="588"/>
      <c r="J99" s="588"/>
      <c r="K99" s="588"/>
      <c r="L99" s="588"/>
    </row>
    <row r="100" spans="1:12" ht="16.5" customHeight="1">
      <c r="A100" s="578" t="b">
        <v>1</v>
      </c>
      <c r="B100" s="579" t="s">
        <v>117</v>
      </c>
      <c r="C100" s="578">
        <v>100100002</v>
      </c>
      <c r="D100" s="578">
        <v>2</v>
      </c>
      <c r="E100" s="578">
        <v>47</v>
      </c>
      <c r="F100" s="587">
        <v>52236</v>
      </c>
      <c r="G100" s="589"/>
      <c r="H100" s="588">
        <v>1435</v>
      </c>
      <c r="I100" s="588"/>
      <c r="J100" s="588"/>
      <c r="K100" s="588"/>
      <c r="L100" s="588"/>
    </row>
    <row r="101" spans="1:12" ht="16.5" customHeight="1">
      <c r="A101" s="578" t="b">
        <v>1</v>
      </c>
      <c r="B101" s="579" t="s">
        <v>118</v>
      </c>
      <c r="C101" s="578">
        <v>100100002</v>
      </c>
      <c r="D101" s="578">
        <v>2</v>
      </c>
      <c r="E101" s="578">
        <v>48</v>
      </c>
      <c r="F101" s="587">
        <v>54319</v>
      </c>
      <c r="G101" s="589"/>
      <c r="H101" s="588">
        <v>1464</v>
      </c>
      <c r="I101" s="588"/>
      <c r="J101" s="588"/>
      <c r="K101" s="588"/>
      <c r="L101" s="588"/>
    </row>
    <row r="102" spans="1:12" ht="16.5" customHeight="1">
      <c r="A102" s="578" t="b">
        <v>1</v>
      </c>
      <c r="B102" s="579" t="s">
        <v>119</v>
      </c>
      <c r="C102" s="578">
        <v>100100002</v>
      </c>
      <c r="D102" s="578">
        <v>2</v>
      </c>
      <c r="E102" s="578">
        <v>49</v>
      </c>
      <c r="F102" s="587">
        <v>56444</v>
      </c>
      <c r="G102" s="589"/>
      <c r="H102" s="588">
        <v>1494</v>
      </c>
      <c r="I102" s="588"/>
      <c r="J102" s="588"/>
      <c r="K102" s="588"/>
      <c r="L102" s="588"/>
    </row>
    <row r="103" spans="1:12" ht="16.5" customHeight="1">
      <c r="A103" s="578" t="b">
        <v>1</v>
      </c>
      <c r="B103" s="579" t="s">
        <v>120</v>
      </c>
      <c r="C103" s="578">
        <v>100100002</v>
      </c>
      <c r="D103" s="578">
        <v>2</v>
      </c>
      <c r="E103" s="578">
        <v>50</v>
      </c>
      <c r="F103" s="587">
        <v>65936</v>
      </c>
      <c r="G103" s="589"/>
      <c r="H103" s="588">
        <v>1523</v>
      </c>
      <c r="I103" s="588"/>
      <c r="J103" s="588"/>
      <c r="K103" s="588"/>
      <c r="L103" s="588"/>
    </row>
    <row r="104" spans="1:12" ht="16.5" customHeight="1">
      <c r="A104" s="578" t="b">
        <v>1</v>
      </c>
      <c r="B104" s="579" t="s">
        <v>121</v>
      </c>
      <c r="C104" s="578">
        <v>100100003</v>
      </c>
      <c r="D104" s="578">
        <v>3</v>
      </c>
      <c r="E104" s="578">
        <v>1</v>
      </c>
      <c r="F104" s="587">
        <v>1956</v>
      </c>
      <c r="G104" s="589"/>
      <c r="H104" s="588"/>
      <c r="I104" s="588"/>
      <c r="J104" s="588"/>
      <c r="K104" s="588"/>
      <c r="L104" s="588"/>
    </row>
    <row r="105" spans="1:12" ht="16.5" customHeight="1">
      <c r="A105" s="578" t="b">
        <v>1</v>
      </c>
      <c r="B105" s="579" t="s">
        <v>122</v>
      </c>
      <c r="C105" s="578">
        <v>100100003</v>
      </c>
      <c r="D105" s="578">
        <v>3</v>
      </c>
      <c r="E105" s="578">
        <v>2</v>
      </c>
      <c r="F105" s="587">
        <v>2097</v>
      </c>
      <c r="G105" s="589"/>
      <c r="H105" s="588"/>
      <c r="I105" s="588"/>
      <c r="J105" s="588"/>
      <c r="K105" s="588"/>
      <c r="L105" s="588"/>
    </row>
    <row r="106" spans="1:12" ht="16.5" customHeight="1">
      <c r="A106" s="578" t="b">
        <v>1</v>
      </c>
      <c r="B106" s="579" t="s">
        <v>123</v>
      </c>
      <c r="C106" s="578">
        <v>100100003</v>
      </c>
      <c r="D106" s="578">
        <v>3</v>
      </c>
      <c r="E106" s="578">
        <v>3</v>
      </c>
      <c r="F106" s="587">
        <v>2248</v>
      </c>
      <c r="G106" s="589"/>
      <c r="H106" s="588"/>
      <c r="I106" s="588"/>
      <c r="J106" s="588"/>
      <c r="K106" s="588"/>
      <c r="L106" s="588"/>
    </row>
    <row r="107" spans="1:12" ht="16.5" customHeight="1">
      <c r="A107" s="578" t="b">
        <v>1</v>
      </c>
      <c r="B107" s="579" t="s">
        <v>124</v>
      </c>
      <c r="C107" s="578">
        <v>100100003</v>
      </c>
      <c r="D107" s="578">
        <v>3</v>
      </c>
      <c r="E107" s="578">
        <v>4</v>
      </c>
      <c r="F107" s="587">
        <v>2408</v>
      </c>
      <c r="G107" s="589"/>
      <c r="H107" s="588"/>
      <c r="I107" s="588"/>
      <c r="J107" s="588"/>
      <c r="K107" s="588"/>
      <c r="L107" s="588"/>
    </row>
    <row r="108" spans="1:12" ht="16.5" customHeight="1">
      <c r="A108" s="578" t="b">
        <v>1</v>
      </c>
      <c r="B108" s="579" t="s">
        <v>125</v>
      </c>
      <c r="C108" s="578">
        <v>100100003</v>
      </c>
      <c r="D108" s="578">
        <v>3</v>
      </c>
      <c r="E108" s="578">
        <v>5</v>
      </c>
      <c r="F108" s="587">
        <v>2577</v>
      </c>
      <c r="G108" s="589"/>
      <c r="H108" s="588"/>
      <c r="I108" s="588"/>
      <c r="J108" s="588"/>
      <c r="K108" s="588"/>
      <c r="L108" s="588"/>
    </row>
    <row r="109" spans="1:12" ht="16.5" customHeight="1">
      <c r="A109" s="578" t="b">
        <v>1</v>
      </c>
      <c r="B109" s="579" t="s">
        <v>126</v>
      </c>
      <c r="C109" s="578">
        <v>100100003</v>
      </c>
      <c r="D109" s="578">
        <v>3</v>
      </c>
      <c r="E109" s="578">
        <v>6</v>
      </c>
      <c r="F109" s="587">
        <v>2756</v>
      </c>
      <c r="G109" s="589"/>
      <c r="H109" s="588"/>
      <c r="I109" s="588"/>
      <c r="J109" s="588"/>
      <c r="K109" s="588"/>
      <c r="L109" s="588"/>
    </row>
    <row r="110" spans="1:12" ht="16.5" customHeight="1">
      <c r="A110" s="578" t="b">
        <v>1</v>
      </c>
      <c r="B110" s="579" t="s">
        <v>127</v>
      </c>
      <c r="C110" s="578">
        <v>100100003</v>
      </c>
      <c r="D110" s="578">
        <v>3</v>
      </c>
      <c r="E110" s="578">
        <v>7</v>
      </c>
      <c r="F110" s="587">
        <v>2943</v>
      </c>
      <c r="G110" s="589"/>
      <c r="H110" s="588"/>
      <c r="I110" s="588"/>
      <c r="J110" s="588"/>
      <c r="K110" s="588"/>
      <c r="L110" s="588"/>
    </row>
    <row r="111" spans="1:12" ht="16.5" customHeight="1">
      <c r="A111" s="578" t="b">
        <v>1</v>
      </c>
      <c r="B111" s="579" t="s">
        <v>128</v>
      </c>
      <c r="C111" s="578">
        <v>100100003</v>
      </c>
      <c r="D111" s="578">
        <v>3</v>
      </c>
      <c r="E111" s="578">
        <v>8</v>
      </c>
      <c r="F111" s="587">
        <v>3139</v>
      </c>
      <c r="G111" s="589"/>
      <c r="H111" s="588"/>
      <c r="I111" s="588"/>
      <c r="J111" s="588"/>
      <c r="K111" s="588"/>
      <c r="L111" s="588"/>
    </row>
    <row r="112" spans="1:12" ht="16.5" customHeight="1">
      <c r="A112" s="578" t="b">
        <v>1</v>
      </c>
      <c r="B112" s="579" t="s">
        <v>129</v>
      </c>
      <c r="C112" s="578">
        <v>100100003</v>
      </c>
      <c r="D112" s="578">
        <v>3</v>
      </c>
      <c r="E112" s="578">
        <v>9</v>
      </c>
      <c r="F112" s="587">
        <v>3344</v>
      </c>
      <c r="G112" s="589"/>
      <c r="H112" s="588"/>
      <c r="I112" s="588"/>
      <c r="J112" s="588"/>
      <c r="K112" s="588"/>
      <c r="L112" s="588"/>
    </row>
    <row r="113" spans="1:12" ht="16.5" customHeight="1">
      <c r="A113" s="578" t="b">
        <v>1</v>
      </c>
      <c r="B113" s="579" t="s">
        <v>130</v>
      </c>
      <c r="C113" s="578">
        <v>100100003</v>
      </c>
      <c r="D113" s="578">
        <v>3</v>
      </c>
      <c r="E113" s="578">
        <v>10</v>
      </c>
      <c r="F113" s="587">
        <v>4450</v>
      </c>
      <c r="G113" s="589"/>
      <c r="H113" s="588"/>
      <c r="I113" s="588"/>
      <c r="J113" s="588"/>
      <c r="K113" s="588"/>
      <c r="L113" s="588"/>
    </row>
    <row r="114" spans="1:12" ht="16.5" customHeight="1">
      <c r="A114" s="578" t="b">
        <v>1</v>
      </c>
      <c r="B114" s="579" t="s">
        <v>131</v>
      </c>
      <c r="C114" s="578">
        <v>100100003</v>
      </c>
      <c r="D114" s="578">
        <v>3</v>
      </c>
      <c r="E114" s="578">
        <v>11</v>
      </c>
      <c r="F114" s="587">
        <v>4729</v>
      </c>
      <c r="G114" s="589"/>
      <c r="H114" s="588"/>
      <c r="I114" s="588"/>
      <c r="J114" s="588"/>
      <c r="K114" s="588"/>
      <c r="L114" s="588"/>
    </row>
    <row r="115" spans="1:12" ht="16.5" customHeight="1">
      <c r="A115" s="578" t="b">
        <v>1</v>
      </c>
      <c r="B115" s="579" t="s">
        <v>132</v>
      </c>
      <c r="C115" s="578">
        <v>100100003</v>
      </c>
      <c r="D115" s="578">
        <v>3</v>
      </c>
      <c r="E115" s="578">
        <v>12</v>
      </c>
      <c r="F115" s="587">
        <v>5020</v>
      </c>
      <c r="G115" s="589"/>
      <c r="H115" s="588"/>
      <c r="I115" s="588"/>
      <c r="J115" s="588"/>
      <c r="K115" s="588"/>
      <c r="L115" s="588"/>
    </row>
    <row r="116" spans="1:12" ht="16.5" customHeight="1">
      <c r="A116" s="578" t="b">
        <v>1</v>
      </c>
      <c r="B116" s="579" t="s">
        <v>133</v>
      </c>
      <c r="C116" s="578">
        <v>100100003</v>
      </c>
      <c r="D116" s="578">
        <v>3</v>
      </c>
      <c r="E116" s="578">
        <v>13</v>
      </c>
      <c r="F116" s="587">
        <v>5323</v>
      </c>
      <c r="G116" s="589"/>
      <c r="H116" s="588"/>
      <c r="I116" s="588"/>
      <c r="J116" s="588"/>
      <c r="K116" s="588"/>
      <c r="L116" s="588"/>
    </row>
    <row r="117" spans="1:12" ht="16.5" customHeight="1">
      <c r="A117" s="578" t="b">
        <v>1</v>
      </c>
      <c r="B117" s="579" t="s">
        <v>134</v>
      </c>
      <c r="C117" s="578">
        <v>100100003</v>
      </c>
      <c r="D117" s="578">
        <v>3</v>
      </c>
      <c r="E117" s="578">
        <v>14</v>
      </c>
      <c r="F117" s="587">
        <v>5637</v>
      </c>
      <c r="G117" s="589"/>
      <c r="H117" s="588"/>
      <c r="I117" s="588"/>
      <c r="J117" s="588"/>
      <c r="K117" s="588"/>
      <c r="L117" s="588"/>
    </row>
    <row r="118" spans="1:12" ht="16.5" customHeight="1">
      <c r="A118" s="578" t="b">
        <v>1</v>
      </c>
      <c r="B118" s="579" t="s">
        <v>135</v>
      </c>
      <c r="C118" s="578">
        <v>100100003</v>
      </c>
      <c r="D118" s="578">
        <v>3</v>
      </c>
      <c r="E118" s="578">
        <v>15</v>
      </c>
      <c r="F118" s="587">
        <v>5962</v>
      </c>
      <c r="G118" s="589"/>
      <c r="H118" s="588"/>
      <c r="I118" s="588"/>
      <c r="J118" s="588"/>
      <c r="K118" s="588"/>
      <c r="L118" s="588"/>
    </row>
    <row r="119" spans="1:12" ht="16.5" customHeight="1">
      <c r="A119" s="578" t="b">
        <v>1</v>
      </c>
      <c r="B119" s="579" t="s">
        <v>136</v>
      </c>
      <c r="C119" s="578">
        <v>100100003</v>
      </c>
      <c r="D119" s="578">
        <v>3</v>
      </c>
      <c r="E119" s="578">
        <v>16</v>
      </c>
      <c r="F119" s="587">
        <v>6299</v>
      </c>
      <c r="G119" s="589"/>
      <c r="H119" s="588"/>
      <c r="I119" s="588"/>
      <c r="J119" s="588"/>
      <c r="K119" s="588"/>
      <c r="L119" s="588"/>
    </row>
    <row r="120" spans="1:12" ht="16.5" customHeight="1">
      <c r="A120" s="578" t="b">
        <v>1</v>
      </c>
      <c r="B120" s="579" t="s">
        <v>137</v>
      </c>
      <c r="C120" s="578">
        <v>100100003</v>
      </c>
      <c r="D120" s="578">
        <v>3</v>
      </c>
      <c r="E120" s="578">
        <v>17</v>
      </c>
      <c r="F120" s="587">
        <v>6647</v>
      </c>
      <c r="G120" s="589"/>
      <c r="H120" s="588"/>
      <c r="I120" s="588"/>
      <c r="J120" s="588"/>
      <c r="K120" s="588"/>
      <c r="L120" s="588"/>
    </row>
    <row r="121" spans="1:12" ht="16.5" customHeight="1">
      <c r="A121" s="578" t="b">
        <v>1</v>
      </c>
      <c r="B121" s="579" t="s">
        <v>138</v>
      </c>
      <c r="C121" s="578">
        <v>100100003</v>
      </c>
      <c r="D121" s="578">
        <v>3</v>
      </c>
      <c r="E121" s="578">
        <v>18</v>
      </c>
      <c r="F121" s="587">
        <v>7006</v>
      </c>
      <c r="G121" s="589"/>
      <c r="H121" s="588"/>
      <c r="I121" s="588"/>
      <c r="J121" s="588"/>
      <c r="K121" s="588"/>
      <c r="L121" s="588"/>
    </row>
    <row r="122" spans="1:12" ht="16.5" customHeight="1">
      <c r="A122" s="578" t="b">
        <v>1</v>
      </c>
      <c r="B122" s="579" t="s">
        <v>139</v>
      </c>
      <c r="C122" s="578">
        <v>100100003</v>
      </c>
      <c r="D122" s="578">
        <v>3</v>
      </c>
      <c r="E122" s="578">
        <v>19</v>
      </c>
      <c r="F122" s="587">
        <v>7377</v>
      </c>
      <c r="G122" s="589"/>
      <c r="H122" s="588"/>
      <c r="I122" s="588"/>
      <c r="J122" s="588"/>
      <c r="K122" s="588"/>
      <c r="L122" s="588"/>
    </row>
    <row r="123" spans="1:12" ht="16.5" customHeight="1">
      <c r="A123" s="578" t="b">
        <v>1</v>
      </c>
      <c r="B123" s="579" t="s">
        <v>140</v>
      </c>
      <c r="C123" s="578">
        <v>100100003</v>
      </c>
      <c r="D123" s="578">
        <v>3</v>
      </c>
      <c r="E123" s="578">
        <v>20</v>
      </c>
      <c r="F123" s="587">
        <v>9312</v>
      </c>
      <c r="G123" s="589"/>
      <c r="H123" s="588"/>
      <c r="I123" s="588"/>
      <c r="J123" s="588"/>
      <c r="K123" s="588"/>
      <c r="L123" s="588"/>
    </row>
    <row r="124" spans="1:12" ht="16.5" customHeight="1">
      <c r="A124" s="578" t="b">
        <v>1</v>
      </c>
      <c r="B124" s="579" t="s">
        <v>141</v>
      </c>
      <c r="C124" s="578">
        <v>100100003</v>
      </c>
      <c r="D124" s="578">
        <v>3</v>
      </c>
      <c r="E124" s="578">
        <v>21</v>
      </c>
      <c r="F124" s="587">
        <v>11749</v>
      </c>
      <c r="G124" s="589"/>
      <c r="H124" s="588"/>
      <c r="I124" s="588"/>
      <c r="J124" s="588"/>
      <c r="K124" s="588"/>
      <c r="L124" s="588"/>
    </row>
    <row r="125" spans="1:12" ht="16.5" customHeight="1">
      <c r="A125" s="578" t="b">
        <v>1</v>
      </c>
      <c r="B125" s="579" t="s">
        <v>142</v>
      </c>
      <c r="C125" s="578">
        <v>100100003</v>
      </c>
      <c r="D125" s="578">
        <v>3</v>
      </c>
      <c r="E125" s="578">
        <v>22</v>
      </c>
      <c r="F125" s="587">
        <v>12669</v>
      </c>
      <c r="G125" s="589"/>
      <c r="H125" s="588"/>
      <c r="I125" s="588"/>
      <c r="J125" s="588"/>
      <c r="K125" s="588"/>
      <c r="L125" s="588"/>
    </row>
    <row r="126" spans="1:12" ht="16.5" customHeight="1">
      <c r="A126" s="578" t="b">
        <v>1</v>
      </c>
      <c r="B126" s="579" t="s">
        <v>143</v>
      </c>
      <c r="C126" s="578">
        <v>100100003</v>
      </c>
      <c r="D126" s="578">
        <v>3</v>
      </c>
      <c r="E126" s="578">
        <v>23</v>
      </c>
      <c r="F126" s="587">
        <v>13629</v>
      </c>
      <c r="G126" s="589"/>
      <c r="H126" s="588"/>
      <c r="I126" s="588"/>
      <c r="J126" s="588"/>
      <c r="K126" s="588"/>
      <c r="L126" s="588"/>
    </row>
    <row r="127" spans="1:12" ht="16.5" customHeight="1">
      <c r="A127" s="578" t="b">
        <v>1</v>
      </c>
      <c r="B127" s="579" t="s">
        <v>144</v>
      </c>
      <c r="C127" s="578">
        <v>100100003</v>
      </c>
      <c r="D127" s="578">
        <v>3</v>
      </c>
      <c r="E127" s="578">
        <v>24</v>
      </c>
      <c r="F127" s="587">
        <v>14626</v>
      </c>
      <c r="G127" s="589"/>
      <c r="H127" s="588"/>
      <c r="I127" s="588"/>
      <c r="J127" s="588"/>
      <c r="K127" s="588"/>
      <c r="L127" s="588"/>
    </row>
    <row r="128" spans="1:12" ht="16.5" customHeight="1">
      <c r="A128" s="578" t="b">
        <v>1</v>
      </c>
      <c r="B128" s="579" t="s">
        <v>145</v>
      </c>
      <c r="C128" s="578">
        <v>100100003</v>
      </c>
      <c r="D128" s="578">
        <v>3</v>
      </c>
      <c r="E128" s="578">
        <v>25</v>
      </c>
      <c r="F128" s="587">
        <v>15663</v>
      </c>
      <c r="G128" s="589"/>
      <c r="H128" s="588"/>
      <c r="I128" s="588"/>
      <c r="J128" s="588"/>
      <c r="K128" s="588"/>
      <c r="L128" s="588"/>
    </row>
    <row r="129" spans="1:12" ht="16.5" customHeight="1">
      <c r="A129" s="578" t="b">
        <v>1</v>
      </c>
      <c r="B129" s="579" t="s">
        <v>146</v>
      </c>
      <c r="C129" s="578">
        <v>100100003</v>
      </c>
      <c r="D129" s="578">
        <v>3</v>
      </c>
      <c r="E129" s="578">
        <v>26</v>
      </c>
      <c r="F129" s="587">
        <v>16738</v>
      </c>
      <c r="G129" s="589"/>
      <c r="H129" s="588"/>
      <c r="I129" s="588"/>
      <c r="J129" s="588"/>
      <c r="K129" s="588"/>
      <c r="L129" s="588"/>
    </row>
    <row r="130" spans="1:12" ht="16.5" customHeight="1">
      <c r="A130" s="578" t="b">
        <v>1</v>
      </c>
      <c r="B130" s="579" t="s">
        <v>147</v>
      </c>
      <c r="C130" s="578">
        <v>100100003</v>
      </c>
      <c r="D130" s="578">
        <v>3</v>
      </c>
      <c r="E130" s="578">
        <v>27</v>
      </c>
      <c r="F130" s="587">
        <v>17852</v>
      </c>
      <c r="G130" s="589"/>
      <c r="H130" s="588"/>
      <c r="I130" s="588"/>
      <c r="J130" s="588"/>
      <c r="K130" s="588"/>
      <c r="L130" s="588"/>
    </row>
    <row r="131" spans="1:12" ht="16.5" customHeight="1">
      <c r="A131" s="578" t="b">
        <v>1</v>
      </c>
      <c r="B131" s="579" t="s">
        <v>148</v>
      </c>
      <c r="C131" s="578">
        <v>100100003</v>
      </c>
      <c r="D131" s="578">
        <v>3</v>
      </c>
      <c r="E131" s="578">
        <v>28</v>
      </c>
      <c r="F131" s="587">
        <v>19004</v>
      </c>
      <c r="G131" s="589"/>
      <c r="H131" s="588"/>
      <c r="I131" s="588"/>
      <c r="J131" s="588"/>
      <c r="K131" s="588"/>
      <c r="L131" s="588"/>
    </row>
    <row r="132" spans="1:12" ht="16.5" customHeight="1">
      <c r="A132" s="578" t="b">
        <v>1</v>
      </c>
      <c r="B132" s="579" t="s">
        <v>149</v>
      </c>
      <c r="C132" s="578">
        <v>100100003</v>
      </c>
      <c r="D132" s="578">
        <v>3</v>
      </c>
      <c r="E132" s="578">
        <v>29</v>
      </c>
      <c r="F132" s="587">
        <v>20194</v>
      </c>
      <c r="G132" s="589"/>
      <c r="H132" s="588"/>
      <c r="I132" s="588"/>
      <c r="J132" s="588"/>
      <c r="K132" s="588"/>
      <c r="L132" s="588"/>
    </row>
    <row r="133" spans="1:12" ht="16.5" customHeight="1">
      <c r="A133" s="578" t="b">
        <v>1</v>
      </c>
      <c r="B133" s="579" t="s">
        <v>150</v>
      </c>
      <c r="C133" s="578">
        <v>100100003</v>
      </c>
      <c r="D133" s="578">
        <v>3</v>
      </c>
      <c r="E133" s="578">
        <v>30</v>
      </c>
      <c r="F133" s="587">
        <v>24995</v>
      </c>
      <c r="G133" s="589"/>
      <c r="H133" s="588"/>
      <c r="I133" s="588"/>
      <c r="J133" s="588"/>
      <c r="K133" s="588"/>
      <c r="L133" s="588"/>
    </row>
    <row r="134" spans="1:12" ht="16.5" customHeight="1">
      <c r="A134" s="578" t="b">
        <v>1</v>
      </c>
      <c r="B134" s="579" t="s">
        <v>151</v>
      </c>
      <c r="C134" s="578">
        <v>100100003</v>
      </c>
      <c r="D134" s="578">
        <v>3</v>
      </c>
      <c r="E134" s="578">
        <v>31</v>
      </c>
      <c r="F134" s="587">
        <v>26474</v>
      </c>
      <c r="G134" s="589"/>
      <c r="H134" s="588"/>
      <c r="I134" s="588"/>
      <c r="J134" s="588"/>
      <c r="K134" s="588"/>
      <c r="L134" s="588"/>
    </row>
    <row r="135" spans="1:12" ht="16.5" customHeight="1">
      <c r="A135" s="578" t="b">
        <v>1</v>
      </c>
      <c r="B135" s="579" t="s">
        <v>152</v>
      </c>
      <c r="C135" s="578">
        <v>100100003</v>
      </c>
      <c r="D135" s="578">
        <v>3</v>
      </c>
      <c r="E135" s="578">
        <v>32</v>
      </c>
      <c r="F135" s="587">
        <v>27998</v>
      </c>
      <c r="G135" s="589"/>
      <c r="H135" s="588"/>
      <c r="I135" s="588"/>
      <c r="J135" s="588"/>
      <c r="K135" s="588"/>
      <c r="L135" s="588"/>
    </row>
    <row r="136" spans="1:12" ht="16.5" customHeight="1">
      <c r="A136" s="578" t="b">
        <v>1</v>
      </c>
      <c r="B136" s="579" t="s">
        <v>153</v>
      </c>
      <c r="C136" s="578">
        <v>100100003</v>
      </c>
      <c r="D136" s="578">
        <v>3</v>
      </c>
      <c r="E136" s="578">
        <v>33</v>
      </c>
      <c r="F136" s="587">
        <v>29566</v>
      </c>
      <c r="G136" s="589"/>
      <c r="H136" s="588"/>
      <c r="I136" s="588"/>
      <c r="J136" s="588"/>
      <c r="K136" s="588"/>
      <c r="L136" s="588"/>
    </row>
    <row r="137" spans="1:12" ht="16.5" customHeight="1">
      <c r="A137" s="578" t="b">
        <v>1</v>
      </c>
      <c r="B137" s="579" t="s">
        <v>154</v>
      </c>
      <c r="C137" s="578">
        <v>100100003</v>
      </c>
      <c r="D137" s="578">
        <v>3</v>
      </c>
      <c r="E137" s="578">
        <v>34</v>
      </c>
      <c r="F137" s="587">
        <v>31180</v>
      </c>
      <c r="G137" s="589"/>
      <c r="H137" s="588"/>
      <c r="I137" s="588"/>
      <c r="J137" s="588"/>
      <c r="K137" s="588"/>
      <c r="L137" s="588"/>
    </row>
    <row r="138" spans="1:12" ht="16.5" customHeight="1">
      <c r="A138" s="578" t="b">
        <v>1</v>
      </c>
      <c r="B138" s="579" t="s">
        <v>155</v>
      </c>
      <c r="C138" s="578">
        <v>100100003</v>
      </c>
      <c r="D138" s="578">
        <v>3</v>
      </c>
      <c r="E138" s="578">
        <v>35</v>
      </c>
      <c r="F138" s="587">
        <v>32839</v>
      </c>
      <c r="G138" s="589"/>
      <c r="H138" s="588"/>
      <c r="I138" s="588"/>
      <c r="J138" s="588"/>
      <c r="K138" s="588"/>
      <c r="L138" s="588"/>
    </row>
    <row r="139" spans="1:12" ht="16.5" customHeight="1">
      <c r="A139" s="578" t="b">
        <v>1</v>
      </c>
      <c r="B139" s="579" t="s">
        <v>156</v>
      </c>
      <c r="C139" s="578">
        <v>100100003</v>
      </c>
      <c r="D139" s="578">
        <v>3</v>
      </c>
      <c r="E139" s="578">
        <v>36</v>
      </c>
      <c r="F139" s="587">
        <v>34543</v>
      </c>
      <c r="G139" s="589"/>
      <c r="H139" s="588"/>
      <c r="I139" s="588"/>
      <c r="J139" s="588"/>
      <c r="K139" s="588"/>
      <c r="L139" s="588"/>
    </row>
    <row r="140" spans="1:12" ht="16.5" customHeight="1">
      <c r="A140" s="578" t="b">
        <v>1</v>
      </c>
      <c r="B140" s="579" t="s">
        <v>157</v>
      </c>
      <c r="C140" s="578">
        <v>100100003</v>
      </c>
      <c r="D140" s="578">
        <v>3</v>
      </c>
      <c r="E140" s="578">
        <v>37</v>
      </c>
      <c r="F140" s="587">
        <v>36292</v>
      </c>
      <c r="G140" s="589"/>
      <c r="H140" s="588"/>
      <c r="I140" s="588"/>
      <c r="J140" s="588"/>
      <c r="K140" s="588"/>
      <c r="L140" s="588"/>
    </row>
    <row r="141" spans="1:12" ht="16.5" customHeight="1">
      <c r="A141" s="578" t="b">
        <v>1</v>
      </c>
      <c r="B141" s="579" t="s">
        <v>158</v>
      </c>
      <c r="C141" s="578">
        <v>100100003</v>
      </c>
      <c r="D141" s="578">
        <v>3</v>
      </c>
      <c r="E141" s="578">
        <v>38</v>
      </c>
      <c r="F141" s="587">
        <v>38087</v>
      </c>
      <c r="G141" s="589"/>
      <c r="H141" s="588"/>
      <c r="I141" s="588"/>
      <c r="J141" s="588"/>
      <c r="K141" s="588"/>
      <c r="L141" s="588"/>
    </row>
    <row r="142" spans="1:12" ht="16.5" customHeight="1">
      <c r="A142" s="578" t="b">
        <v>1</v>
      </c>
      <c r="B142" s="579" t="s">
        <v>159</v>
      </c>
      <c r="C142" s="578">
        <v>100100003</v>
      </c>
      <c r="D142" s="578">
        <v>3</v>
      </c>
      <c r="E142" s="578">
        <v>39</v>
      </c>
      <c r="F142" s="587">
        <v>39925</v>
      </c>
      <c r="G142" s="589"/>
      <c r="H142" s="588"/>
      <c r="I142" s="588"/>
      <c r="J142" s="588"/>
      <c r="K142" s="588"/>
      <c r="L142" s="588"/>
    </row>
    <row r="143" spans="1:12" ht="16.5" customHeight="1">
      <c r="A143" s="578" t="b">
        <v>1</v>
      </c>
      <c r="B143" s="579" t="s">
        <v>160</v>
      </c>
      <c r="C143" s="578">
        <v>100100003</v>
      </c>
      <c r="D143" s="578">
        <v>3</v>
      </c>
      <c r="E143" s="578">
        <v>40</v>
      </c>
      <c r="F143" s="587">
        <v>47782</v>
      </c>
      <c r="G143" s="589"/>
      <c r="H143" s="588"/>
      <c r="I143" s="588"/>
      <c r="J143" s="588"/>
      <c r="K143" s="588"/>
      <c r="L143" s="588"/>
    </row>
    <row r="144" spans="1:12" ht="16.5" customHeight="1">
      <c r="A144" s="578" t="b">
        <v>1</v>
      </c>
      <c r="B144" s="579" t="s">
        <v>161</v>
      </c>
      <c r="C144" s="578">
        <v>100100003</v>
      </c>
      <c r="D144" s="578">
        <v>3</v>
      </c>
      <c r="E144" s="578">
        <v>41</v>
      </c>
      <c r="F144" s="587">
        <v>49985</v>
      </c>
      <c r="G144" s="589"/>
      <c r="H144" s="588"/>
      <c r="I144" s="588"/>
      <c r="J144" s="588"/>
      <c r="K144" s="588"/>
      <c r="L144" s="588"/>
    </row>
    <row r="145" spans="1:12" ht="16.5" customHeight="1">
      <c r="A145" s="578" t="b">
        <v>1</v>
      </c>
      <c r="B145" s="579" t="s">
        <v>162</v>
      </c>
      <c r="C145" s="578">
        <v>100100003</v>
      </c>
      <c r="D145" s="578">
        <v>3</v>
      </c>
      <c r="E145" s="578">
        <v>42</v>
      </c>
      <c r="F145" s="587">
        <v>52241</v>
      </c>
      <c r="G145" s="589"/>
      <c r="H145" s="588"/>
      <c r="I145" s="588"/>
      <c r="J145" s="588"/>
      <c r="K145" s="588"/>
      <c r="L145" s="588"/>
    </row>
    <row r="146" spans="1:12" ht="16.5" customHeight="1">
      <c r="A146" s="578" t="b">
        <v>1</v>
      </c>
      <c r="B146" s="579" t="s">
        <v>163</v>
      </c>
      <c r="C146" s="578">
        <v>100100003</v>
      </c>
      <c r="D146" s="578">
        <v>3</v>
      </c>
      <c r="E146" s="578">
        <v>43</v>
      </c>
      <c r="F146" s="587">
        <v>54548</v>
      </c>
      <c r="G146" s="589"/>
      <c r="H146" s="588"/>
      <c r="I146" s="588"/>
      <c r="J146" s="588"/>
      <c r="K146" s="588"/>
      <c r="L146" s="588"/>
    </row>
    <row r="147" spans="1:12" ht="16.5" customHeight="1">
      <c r="A147" s="578" t="b">
        <v>1</v>
      </c>
      <c r="B147" s="579" t="s">
        <v>164</v>
      </c>
      <c r="C147" s="578">
        <v>100100003</v>
      </c>
      <c r="D147" s="578">
        <v>3</v>
      </c>
      <c r="E147" s="578">
        <v>44</v>
      </c>
      <c r="F147" s="587">
        <v>56907</v>
      </c>
      <c r="G147" s="589"/>
      <c r="H147" s="588"/>
      <c r="I147" s="588"/>
      <c r="J147" s="588"/>
      <c r="K147" s="588"/>
      <c r="L147" s="588"/>
    </row>
    <row r="148" spans="1:12" ht="16.5" customHeight="1">
      <c r="A148" s="578" t="b">
        <v>1</v>
      </c>
      <c r="B148" s="579" t="s">
        <v>165</v>
      </c>
      <c r="C148" s="578">
        <v>100100003</v>
      </c>
      <c r="D148" s="578">
        <v>3</v>
      </c>
      <c r="E148" s="578">
        <v>45</v>
      </c>
      <c r="F148" s="587">
        <v>59316</v>
      </c>
      <c r="G148" s="589"/>
      <c r="H148" s="588"/>
      <c r="I148" s="588"/>
      <c r="J148" s="588"/>
      <c r="K148" s="588"/>
      <c r="L148" s="588"/>
    </row>
    <row r="149" spans="1:12" ht="16.5" customHeight="1">
      <c r="A149" s="578" t="b">
        <v>1</v>
      </c>
      <c r="B149" s="579" t="s">
        <v>166</v>
      </c>
      <c r="C149" s="578">
        <v>100100003</v>
      </c>
      <c r="D149" s="578">
        <v>3</v>
      </c>
      <c r="E149" s="578">
        <v>46</v>
      </c>
      <c r="F149" s="587">
        <v>61777</v>
      </c>
      <c r="G149" s="589"/>
      <c r="H149" s="588"/>
      <c r="I149" s="588"/>
      <c r="J149" s="588"/>
      <c r="K149" s="588"/>
      <c r="L149" s="588"/>
    </row>
    <row r="150" spans="1:12" ht="16.5" customHeight="1">
      <c r="A150" s="578" t="b">
        <v>1</v>
      </c>
      <c r="B150" s="579" t="s">
        <v>167</v>
      </c>
      <c r="C150" s="578">
        <v>100100003</v>
      </c>
      <c r="D150" s="578">
        <v>3</v>
      </c>
      <c r="E150" s="578">
        <v>47</v>
      </c>
      <c r="F150" s="587">
        <v>64291</v>
      </c>
      <c r="G150" s="589"/>
      <c r="H150" s="588"/>
      <c r="I150" s="588"/>
      <c r="J150" s="588"/>
      <c r="K150" s="588"/>
      <c r="L150" s="588"/>
    </row>
    <row r="151" spans="1:12" ht="16.5" customHeight="1">
      <c r="A151" s="578" t="b">
        <v>1</v>
      </c>
      <c r="B151" s="579" t="s">
        <v>168</v>
      </c>
      <c r="C151" s="578">
        <v>100100003</v>
      </c>
      <c r="D151" s="578">
        <v>3</v>
      </c>
      <c r="E151" s="578">
        <v>48</v>
      </c>
      <c r="F151" s="587">
        <v>66854</v>
      </c>
      <c r="G151" s="589"/>
      <c r="H151" s="588"/>
      <c r="I151" s="588"/>
      <c r="J151" s="588"/>
      <c r="K151" s="588"/>
      <c r="L151" s="588"/>
    </row>
    <row r="152" spans="1:12" ht="16.5" customHeight="1">
      <c r="A152" s="578" t="b">
        <v>1</v>
      </c>
      <c r="B152" s="579" t="s">
        <v>169</v>
      </c>
      <c r="C152" s="578">
        <v>100100003</v>
      </c>
      <c r="D152" s="578">
        <v>3</v>
      </c>
      <c r="E152" s="578">
        <v>49</v>
      </c>
      <c r="F152" s="587">
        <v>69470</v>
      </c>
      <c r="G152" s="589"/>
      <c r="H152" s="588"/>
      <c r="I152" s="588"/>
      <c r="J152" s="588"/>
      <c r="K152" s="588"/>
      <c r="L152" s="588"/>
    </row>
    <row r="153" spans="1:12" ht="16.5" customHeight="1">
      <c r="A153" s="578" t="b">
        <v>1</v>
      </c>
      <c r="B153" s="579" t="s">
        <v>170</v>
      </c>
      <c r="C153" s="578">
        <v>100100003</v>
      </c>
      <c r="D153" s="578">
        <v>3</v>
      </c>
      <c r="E153" s="578">
        <v>50</v>
      </c>
      <c r="F153" s="587">
        <v>81153</v>
      </c>
      <c r="G153" s="589"/>
      <c r="H153" s="588"/>
      <c r="I153" s="588"/>
      <c r="J153" s="588"/>
      <c r="K153" s="588"/>
      <c r="L153" s="588"/>
    </row>
    <row r="154" spans="1:12" ht="16.5" customHeight="1">
      <c r="A154" s="578" t="b">
        <v>1</v>
      </c>
      <c r="B154" s="579" t="s">
        <v>171</v>
      </c>
      <c r="C154" s="578">
        <v>100100004</v>
      </c>
      <c r="D154" s="578">
        <v>4</v>
      </c>
      <c r="E154" s="578">
        <v>1</v>
      </c>
      <c r="F154" s="587">
        <v>1711</v>
      </c>
      <c r="G154" s="589"/>
      <c r="H154" s="588"/>
      <c r="I154" s="588"/>
      <c r="J154" s="588"/>
      <c r="K154" s="588"/>
      <c r="L154" s="588"/>
    </row>
    <row r="155" spans="1:12" ht="16.5" customHeight="1">
      <c r="A155" s="578" t="b">
        <v>1</v>
      </c>
      <c r="B155" s="579" t="s">
        <v>172</v>
      </c>
      <c r="C155" s="578">
        <v>100100004</v>
      </c>
      <c r="D155" s="578">
        <v>4</v>
      </c>
      <c r="E155" s="578">
        <v>2</v>
      </c>
      <c r="F155" s="587">
        <v>1835</v>
      </c>
      <c r="G155" s="589"/>
      <c r="H155" s="588"/>
      <c r="I155" s="588"/>
      <c r="J155" s="588"/>
      <c r="K155" s="588"/>
      <c r="L155" s="588"/>
    </row>
    <row r="156" spans="1:12" ht="16.5" customHeight="1">
      <c r="A156" s="578" t="b">
        <v>1</v>
      </c>
      <c r="B156" s="579" t="s">
        <v>173</v>
      </c>
      <c r="C156" s="578">
        <v>100100004</v>
      </c>
      <c r="D156" s="578">
        <v>4</v>
      </c>
      <c r="E156" s="578">
        <v>3</v>
      </c>
      <c r="F156" s="587">
        <v>1967</v>
      </c>
      <c r="G156" s="589"/>
      <c r="H156" s="588"/>
      <c r="I156" s="588"/>
      <c r="J156" s="588"/>
      <c r="K156" s="588"/>
      <c r="L156" s="588"/>
    </row>
    <row r="157" spans="1:12" ht="16.5" customHeight="1">
      <c r="A157" s="578" t="b">
        <v>1</v>
      </c>
      <c r="B157" s="579" t="s">
        <v>174</v>
      </c>
      <c r="C157" s="578">
        <v>100100004</v>
      </c>
      <c r="D157" s="578">
        <v>4</v>
      </c>
      <c r="E157" s="578">
        <v>4</v>
      </c>
      <c r="F157" s="587">
        <v>2107</v>
      </c>
      <c r="G157" s="589"/>
      <c r="H157" s="588"/>
      <c r="I157" s="588"/>
      <c r="J157" s="588"/>
      <c r="K157" s="588"/>
      <c r="L157" s="588"/>
    </row>
    <row r="158" spans="1:12" ht="16.5" customHeight="1">
      <c r="A158" s="578" t="b">
        <v>1</v>
      </c>
      <c r="B158" s="579" t="s">
        <v>175</v>
      </c>
      <c r="C158" s="578">
        <v>100100004</v>
      </c>
      <c r="D158" s="578">
        <v>4</v>
      </c>
      <c r="E158" s="578">
        <v>5</v>
      </c>
      <c r="F158" s="587">
        <v>2255</v>
      </c>
      <c r="G158" s="589"/>
      <c r="H158" s="588"/>
      <c r="I158" s="588"/>
      <c r="J158" s="588"/>
      <c r="K158" s="588"/>
      <c r="L158" s="588"/>
    </row>
    <row r="159" spans="1:12" ht="16.5" customHeight="1">
      <c r="A159" s="578" t="b">
        <v>1</v>
      </c>
      <c r="B159" s="579" t="s">
        <v>176</v>
      </c>
      <c r="C159" s="578">
        <v>100100004</v>
      </c>
      <c r="D159" s="578">
        <v>4</v>
      </c>
      <c r="E159" s="578">
        <v>6</v>
      </c>
      <c r="F159" s="587">
        <v>2411</v>
      </c>
      <c r="G159" s="589"/>
      <c r="H159" s="588"/>
      <c r="I159" s="588"/>
      <c r="J159" s="588"/>
      <c r="K159" s="588"/>
      <c r="L159" s="588"/>
    </row>
    <row r="160" spans="1:12" ht="16.5" customHeight="1">
      <c r="A160" s="578" t="b">
        <v>1</v>
      </c>
      <c r="B160" s="579" t="s">
        <v>177</v>
      </c>
      <c r="C160" s="578">
        <v>100100004</v>
      </c>
      <c r="D160" s="578">
        <v>4</v>
      </c>
      <c r="E160" s="578">
        <v>7</v>
      </c>
      <c r="F160" s="587">
        <v>2575</v>
      </c>
      <c r="G160" s="589"/>
      <c r="H160" s="588"/>
      <c r="I160" s="588"/>
      <c r="J160" s="588"/>
      <c r="K160" s="588"/>
      <c r="L160" s="588"/>
    </row>
    <row r="161" spans="1:12" ht="16.5" customHeight="1">
      <c r="A161" s="578" t="b">
        <v>1</v>
      </c>
      <c r="B161" s="579" t="s">
        <v>178</v>
      </c>
      <c r="C161" s="578">
        <v>100100004</v>
      </c>
      <c r="D161" s="578">
        <v>4</v>
      </c>
      <c r="E161" s="578">
        <v>8</v>
      </c>
      <c r="F161" s="587">
        <v>2746</v>
      </c>
      <c r="G161" s="589"/>
      <c r="H161" s="588"/>
      <c r="I161" s="588"/>
      <c r="J161" s="588"/>
      <c r="K161" s="588"/>
      <c r="L161" s="588"/>
    </row>
    <row r="162" spans="1:12" ht="16.5" customHeight="1">
      <c r="A162" s="578" t="b">
        <v>1</v>
      </c>
      <c r="B162" s="579" t="s">
        <v>179</v>
      </c>
      <c r="C162" s="578">
        <v>100100004</v>
      </c>
      <c r="D162" s="578">
        <v>4</v>
      </c>
      <c r="E162" s="578">
        <v>9</v>
      </c>
      <c r="F162" s="587">
        <v>2926</v>
      </c>
      <c r="G162" s="589"/>
      <c r="H162" s="588"/>
      <c r="I162" s="588"/>
      <c r="J162" s="588"/>
      <c r="K162" s="588"/>
      <c r="L162" s="588"/>
    </row>
    <row r="163" spans="1:12" ht="16.5" customHeight="1">
      <c r="A163" s="578" t="b">
        <v>1</v>
      </c>
      <c r="B163" s="579" t="s">
        <v>180</v>
      </c>
      <c r="C163" s="578">
        <v>100100004</v>
      </c>
      <c r="D163" s="578">
        <v>4</v>
      </c>
      <c r="E163" s="578">
        <v>10</v>
      </c>
      <c r="F163" s="587">
        <v>3893</v>
      </c>
      <c r="G163" s="589"/>
      <c r="H163" s="588"/>
      <c r="I163" s="588"/>
      <c r="J163" s="588"/>
      <c r="K163" s="588"/>
      <c r="L163" s="588"/>
    </row>
    <row r="164" spans="1:12" ht="16.5" customHeight="1">
      <c r="A164" s="578" t="b">
        <v>1</v>
      </c>
      <c r="B164" s="579" t="s">
        <v>181</v>
      </c>
      <c r="C164" s="578">
        <v>100100004</v>
      </c>
      <c r="D164" s="578">
        <v>4</v>
      </c>
      <c r="E164" s="578">
        <v>11</v>
      </c>
      <c r="F164" s="587">
        <v>4137</v>
      </c>
      <c r="G164" s="589"/>
      <c r="H164" s="588"/>
      <c r="I164" s="588"/>
      <c r="J164" s="588"/>
      <c r="K164" s="588"/>
      <c r="L164" s="588"/>
    </row>
    <row r="165" spans="1:12" ht="16.5" customHeight="1">
      <c r="A165" s="578" t="b">
        <v>1</v>
      </c>
      <c r="B165" s="579" t="s">
        <v>182</v>
      </c>
      <c r="C165" s="578">
        <v>100100004</v>
      </c>
      <c r="D165" s="578">
        <v>4</v>
      </c>
      <c r="E165" s="578">
        <v>12</v>
      </c>
      <c r="F165" s="587">
        <v>4392</v>
      </c>
      <c r="G165" s="589"/>
      <c r="H165" s="588"/>
      <c r="I165" s="588"/>
      <c r="J165" s="588"/>
      <c r="K165" s="588"/>
      <c r="L165" s="588"/>
    </row>
    <row r="166" spans="1:12" ht="16.5" customHeight="1">
      <c r="A166" s="578" t="b">
        <v>1</v>
      </c>
      <c r="B166" s="579" t="s">
        <v>183</v>
      </c>
      <c r="C166" s="578">
        <v>100100004</v>
      </c>
      <c r="D166" s="578">
        <v>4</v>
      </c>
      <c r="E166" s="578">
        <v>13</v>
      </c>
      <c r="F166" s="587">
        <v>4657</v>
      </c>
      <c r="G166" s="589"/>
      <c r="H166" s="588"/>
      <c r="I166" s="588"/>
      <c r="J166" s="588"/>
      <c r="K166" s="588"/>
      <c r="L166" s="588"/>
    </row>
    <row r="167" spans="1:12" ht="16.5" customHeight="1">
      <c r="A167" s="578" t="b">
        <v>1</v>
      </c>
      <c r="B167" s="579" t="s">
        <v>184</v>
      </c>
      <c r="C167" s="578">
        <v>100100004</v>
      </c>
      <c r="D167" s="578">
        <v>4</v>
      </c>
      <c r="E167" s="578">
        <v>14</v>
      </c>
      <c r="F167" s="587">
        <v>4932</v>
      </c>
      <c r="G167" s="589"/>
      <c r="H167" s="588"/>
      <c r="I167" s="588"/>
      <c r="J167" s="588"/>
      <c r="K167" s="588"/>
      <c r="L167" s="588"/>
    </row>
    <row r="168" spans="1:12" ht="16.5" customHeight="1">
      <c r="A168" s="578" t="b">
        <v>1</v>
      </c>
      <c r="B168" s="579" t="s">
        <v>185</v>
      </c>
      <c r="C168" s="578">
        <v>100100004</v>
      </c>
      <c r="D168" s="578">
        <v>4</v>
      </c>
      <c r="E168" s="578">
        <v>15</v>
      </c>
      <c r="F168" s="587">
        <v>5216</v>
      </c>
      <c r="G168" s="589"/>
      <c r="H168" s="588"/>
      <c r="I168" s="588"/>
      <c r="J168" s="588"/>
      <c r="K168" s="588"/>
      <c r="L168" s="588"/>
    </row>
    <row r="169" spans="1:12" ht="16.5" customHeight="1">
      <c r="A169" s="578" t="b">
        <v>1</v>
      </c>
      <c r="B169" s="579" t="s">
        <v>186</v>
      </c>
      <c r="C169" s="578">
        <v>100100004</v>
      </c>
      <c r="D169" s="578">
        <v>4</v>
      </c>
      <c r="E169" s="578">
        <v>16</v>
      </c>
      <c r="F169" s="587">
        <v>5511</v>
      </c>
      <c r="G169" s="589"/>
      <c r="H169" s="588"/>
      <c r="I169" s="588"/>
      <c r="J169" s="588"/>
      <c r="K169" s="588"/>
      <c r="L169" s="588"/>
    </row>
    <row r="170" spans="1:12" ht="16.5" customHeight="1">
      <c r="A170" s="578" t="b">
        <v>1</v>
      </c>
      <c r="B170" s="579" t="s">
        <v>187</v>
      </c>
      <c r="C170" s="578">
        <v>100100004</v>
      </c>
      <c r="D170" s="578">
        <v>4</v>
      </c>
      <c r="E170" s="578">
        <v>17</v>
      </c>
      <c r="F170" s="587">
        <v>5816</v>
      </c>
      <c r="G170" s="589"/>
      <c r="H170" s="588"/>
      <c r="I170" s="588"/>
      <c r="J170" s="588"/>
      <c r="K170" s="588"/>
      <c r="L170" s="588"/>
    </row>
    <row r="171" spans="1:12" ht="16.5" customHeight="1">
      <c r="A171" s="578" t="b">
        <v>1</v>
      </c>
      <c r="B171" s="579" t="s">
        <v>188</v>
      </c>
      <c r="C171" s="578">
        <v>100100004</v>
      </c>
      <c r="D171" s="578">
        <v>4</v>
      </c>
      <c r="E171" s="578">
        <v>18</v>
      </c>
      <c r="F171" s="587">
        <v>6130</v>
      </c>
      <c r="G171" s="589"/>
      <c r="H171" s="588"/>
      <c r="I171" s="588"/>
      <c r="J171" s="588"/>
      <c r="K171" s="588"/>
      <c r="L171" s="588"/>
    </row>
    <row r="172" spans="1:12" ht="16.5" customHeight="1">
      <c r="A172" s="578" t="b">
        <v>1</v>
      </c>
      <c r="B172" s="579" t="s">
        <v>189</v>
      </c>
      <c r="C172" s="578">
        <v>100100004</v>
      </c>
      <c r="D172" s="578">
        <v>4</v>
      </c>
      <c r="E172" s="578">
        <v>19</v>
      </c>
      <c r="F172" s="587">
        <v>6454</v>
      </c>
      <c r="G172" s="589"/>
      <c r="H172" s="588"/>
      <c r="I172" s="588"/>
      <c r="J172" s="588"/>
      <c r="K172" s="588"/>
      <c r="L172" s="588"/>
    </row>
    <row r="173" spans="1:12" ht="16.5" customHeight="1">
      <c r="A173" s="578" t="b">
        <v>1</v>
      </c>
      <c r="B173" s="579" t="s">
        <v>190</v>
      </c>
      <c r="C173" s="578">
        <v>100100004</v>
      </c>
      <c r="D173" s="578">
        <v>4</v>
      </c>
      <c r="E173" s="578">
        <v>20</v>
      </c>
      <c r="F173" s="587">
        <v>8148</v>
      </c>
      <c r="G173" s="589"/>
      <c r="H173" s="588"/>
      <c r="I173" s="588"/>
      <c r="J173" s="588"/>
      <c r="K173" s="588"/>
      <c r="L173" s="588"/>
    </row>
    <row r="174" spans="1:12" ht="16.5" customHeight="1">
      <c r="A174" s="578" t="b">
        <v>1</v>
      </c>
      <c r="B174" s="579" t="s">
        <v>191</v>
      </c>
      <c r="C174" s="578">
        <v>100100004</v>
      </c>
      <c r="D174" s="578">
        <v>4</v>
      </c>
      <c r="E174" s="578">
        <v>21</v>
      </c>
      <c r="F174" s="587">
        <v>10280</v>
      </c>
      <c r="G174" s="589"/>
      <c r="H174" s="588"/>
      <c r="I174" s="588"/>
      <c r="J174" s="588"/>
      <c r="K174" s="588"/>
      <c r="L174" s="588"/>
    </row>
    <row r="175" spans="1:12" ht="16.5" customHeight="1">
      <c r="A175" s="578" t="b">
        <v>1</v>
      </c>
      <c r="B175" s="579" t="s">
        <v>192</v>
      </c>
      <c r="C175" s="578">
        <v>100100004</v>
      </c>
      <c r="D175" s="578">
        <v>4</v>
      </c>
      <c r="E175" s="578">
        <v>22</v>
      </c>
      <c r="F175" s="587">
        <v>11085</v>
      </c>
      <c r="G175" s="589"/>
      <c r="H175" s="588"/>
      <c r="I175" s="588"/>
      <c r="J175" s="588"/>
      <c r="K175" s="588"/>
      <c r="L175" s="588"/>
    </row>
    <row r="176" spans="1:12" ht="16.5" customHeight="1">
      <c r="A176" s="578" t="b">
        <v>1</v>
      </c>
      <c r="B176" s="579" t="s">
        <v>193</v>
      </c>
      <c r="C176" s="578">
        <v>100100004</v>
      </c>
      <c r="D176" s="578">
        <v>4</v>
      </c>
      <c r="E176" s="578">
        <v>23</v>
      </c>
      <c r="F176" s="587">
        <v>11925</v>
      </c>
      <c r="G176" s="589"/>
      <c r="H176" s="588"/>
      <c r="I176" s="588"/>
      <c r="J176" s="588"/>
      <c r="K176" s="588"/>
      <c r="L176" s="588"/>
    </row>
    <row r="177" spans="1:12" ht="16.5" customHeight="1">
      <c r="A177" s="578" t="b">
        <v>1</v>
      </c>
      <c r="B177" s="579" t="s">
        <v>194</v>
      </c>
      <c r="C177" s="578">
        <v>100100004</v>
      </c>
      <c r="D177" s="578">
        <v>4</v>
      </c>
      <c r="E177" s="578">
        <v>24</v>
      </c>
      <c r="F177" s="587">
        <v>12798</v>
      </c>
      <c r="G177" s="589"/>
      <c r="H177" s="588"/>
      <c r="I177" s="588"/>
      <c r="J177" s="588"/>
      <c r="K177" s="588"/>
      <c r="L177" s="588"/>
    </row>
    <row r="178" spans="1:12" ht="16.5" customHeight="1">
      <c r="A178" s="578" t="b">
        <v>1</v>
      </c>
      <c r="B178" s="579" t="s">
        <v>195</v>
      </c>
      <c r="C178" s="578">
        <v>100100004</v>
      </c>
      <c r="D178" s="578">
        <v>4</v>
      </c>
      <c r="E178" s="578">
        <v>25</v>
      </c>
      <c r="F178" s="587">
        <v>13705</v>
      </c>
      <c r="G178" s="589"/>
      <c r="H178" s="588"/>
      <c r="I178" s="588"/>
      <c r="J178" s="588"/>
      <c r="K178" s="588"/>
      <c r="L178" s="588"/>
    </row>
    <row r="179" spans="1:12" ht="16.5" customHeight="1">
      <c r="A179" s="578" t="b">
        <v>1</v>
      </c>
      <c r="B179" s="579" t="s">
        <v>196</v>
      </c>
      <c r="C179" s="578">
        <v>100100004</v>
      </c>
      <c r="D179" s="578">
        <v>4</v>
      </c>
      <c r="E179" s="578">
        <v>26</v>
      </c>
      <c r="F179" s="587">
        <v>14646</v>
      </c>
      <c r="G179" s="589"/>
      <c r="H179" s="588"/>
      <c r="I179" s="588"/>
      <c r="J179" s="588"/>
      <c r="K179" s="588"/>
      <c r="L179" s="588"/>
    </row>
    <row r="180" spans="1:12" ht="16.5" customHeight="1">
      <c r="A180" s="578" t="b">
        <v>1</v>
      </c>
      <c r="B180" s="579" t="s">
        <v>197</v>
      </c>
      <c r="C180" s="578">
        <v>100100004</v>
      </c>
      <c r="D180" s="578">
        <v>4</v>
      </c>
      <c r="E180" s="578">
        <v>27</v>
      </c>
      <c r="F180" s="587">
        <v>15620</v>
      </c>
      <c r="G180" s="589"/>
      <c r="H180" s="588"/>
      <c r="I180" s="588"/>
      <c r="J180" s="588"/>
      <c r="K180" s="588"/>
      <c r="L180" s="588"/>
    </row>
    <row r="181" spans="1:12" ht="16.5" customHeight="1">
      <c r="A181" s="578" t="b">
        <v>1</v>
      </c>
      <c r="B181" s="579" t="s">
        <v>198</v>
      </c>
      <c r="C181" s="578">
        <v>100100004</v>
      </c>
      <c r="D181" s="578">
        <v>4</v>
      </c>
      <c r="E181" s="578">
        <v>28</v>
      </c>
      <c r="F181" s="587">
        <v>16628</v>
      </c>
      <c r="G181" s="589"/>
      <c r="H181" s="588"/>
      <c r="I181" s="588"/>
      <c r="J181" s="588"/>
      <c r="K181" s="588"/>
      <c r="L181" s="588"/>
    </row>
    <row r="182" spans="1:12" ht="16.5" customHeight="1">
      <c r="A182" s="578" t="b">
        <v>1</v>
      </c>
      <c r="B182" s="579" t="s">
        <v>199</v>
      </c>
      <c r="C182" s="578">
        <v>100100004</v>
      </c>
      <c r="D182" s="578">
        <v>4</v>
      </c>
      <c r="E182" s="578">
        <v>29</v>
      </c>
      <c r="F182" s="587">
        <v>17670</v>
      </c>
      <c r="G182" s="589"/>
      <c r="H182" s="588"/>
      <c r="I182" s="588"/>
      <c r="J182" s="588"/>
      <c r="K182" s="588"/>
      <c r="L182" s="588"/>
    </row>
    <row r="183" spans="1:12" ht="16.5" customHeight="1">
      <c r="A183" s="578" t="b">
        <v>1</v>
      </c>
      <c r="B183" s="579" t="s">
        <v>200</v>
      </c>
      <c r="C183" s="578">
        <v>100100004</v>
      </c>
      <c r="D183" s="578">
        <v>4</v>
      </c>
      <c r="E183" s="578">
        <v>30</v>
      </c>
      <c r="F183" s="587">
        <v>21871</v>
      </c>
      <c r="G183" s="589"/>
      <c r="H183" s="588"/>
      <c r="I183" s="588"/>
      <c r="J183" s="588"/>
      <c r="K183" s="588"/>
      <c r="L183" s="588"/>
    </row>
    <row r="184" spans="1:12" ht="16.5" customHeight="1">
      <c r="A184" s="578" t="b">
        <v>1</v>
      </c>
      <c r="B184" s="579" t="s">
        <v>201</v>
      </c>
      <c r="C184" s="578">
        <v>100100004</v>
      </c>
      <c r="D184" s="578">
        <v>4</v>
      </c>
      <c r="E184" s="578">
        <v>31</v>
      </c>
      <c r="F184" s="587">
        <v>23164</v>
      </c>
      <c r="G184" s="589"/>
      <c r="H184" s="588"/>
      <c r="I184" s="588"/>
      <c r="J184" s="588"/>
      <c r="K184" s="588"/>
      <c r="L184" s="588"/>
    </row>
    <row r="185" spans="1:12" ht="16.5" customHeight="1">
      <c r="A185" s="578" t="b">
        <v>1</v>
      </c>
      <c r="B185" s="579" t="s">
        <v>202</v>
      </c>
      <c r="C185" s="578">
        <v>100100004</v>
      </c>
      <c r="D185" s="578">
        <v>4</v>
      </c>
      <c r="E185" s="578">
        <v>32</v>
      </c>
      <c r="F185" s="587">
        <v>24498</v>
      </c>
      <c r="G185" s="589"/>
      <c r="H185" s="588"/>
      <c r="I185" s="588"/>
      <c r="J185" s="588"/>
      <c r="K185" s="588"/>
      <c r="L185" s="588"/>
    </row>
    <row r="186" spans="1:12" ht="16.5" customHeight="1">
      <c r="A186" s="578" t="b">
        <v>1</v>
      </c>
      <c r="B186" s="579" t="s">
        <v>203</v>
      </c>
      <c r="C186" s="578">
        <v>100100004</v>
      </c>
      <c r="D186" s="578">
        <v>4</v>
      </c>
      <c r="E186" s="578">
        <v>33</v>
      </c>
      <c r="F186" s="587">
        <v>25870</v>
      </c>
      <c r="G186" s="589"/>
      <c r="H186" s="588"/>
      <c r="I186" s="588"/>
      <c r="J186" s="588"/>
      <c r="K186" s="588"/>
      <c r="L186" s="588"/>
    </row>
    <row r="187" spans="1:12" ht="16.5" customHeight="1">
      <c r="A187" s="578" t="b">
        <v>1</v>
      </c>
      <c r="B187" s="579" t="s">
        <v>204</v>
      </c>
      <c r="C187" s="578">
        <v>100100004</v>
      </c>
      <c r="D187" s="578">
        <v>4</v>
      </c>
      <c r="E187" s="578">
        <v>34</v>
      </c>
      <c r="F187" s="587">
        <v>27283</v>
      </c>
      <c r="G187" s="589"/>
      <c r="H187" s="588"/>
      <c r="I187" s="588"/>
      <c r="J187" s="588"/>
      <c r="K187" s="588"/>
      <c r="L187" s="588"/>
    </row>
    <row r="188" spans="1:12" ht="16.5" customHeight="1">
      <c r="A188" s="578" t="b">
        <v>1</v>
      </c>
      <c r="B188" s="579" t="s">
        <v>205</v>
      </c>
      <c r="C188" s="578">
        <v>100100004</v>
      </c>
      <c r="D188" s="578">
        <v>4</v>
      </c>
      <c r="E188" s="578">
        <v>35</v>
      </c>
      <c r="F188" s="587">
        <v>28734</v>
      </c>
      <c r="G188" s="589"/>
      <c r="H188" s="588"/>
      <c r="I188" s="588"/>
      <c r="J188" s="588"/>
      <c r="K188" s="588"/>
      <c r="L188" s="588"/>
    </row>
    <row r="189" spans="1:12" ht="16.5" customHeight="1">
      <c r="A189" s="578" t="b">
        <v>1</v>
      </c>
      <c r="B189" s="579" t="s">
        <v>206</v>
      </c>
      <c r="C189" s="578">
        <v>100100004</v>
      </c>
      <c r="D189" s="578">
        <v>4</v>
      </c>
      <c r="E189" s="578">
        <v>36</v>
      </c>
      <c r="F189" s="587">
        <v>30225</v>
      </c>
      <c r="G189" s="589"/>
      <c r="H189" s="588"/>
      <c r="I189" s="588"/>
      <c r="J189" s="588"/>
      <c r="K189" s="588"/>
      <c r="L189" s="588"/>
    </row>
    <row r="190" spans="1:12" ht="16.5" customHeight="1">
      <c r="A190" s="578" t="b">
        <v>1</v>
      </c>
      <c r="B190" s="579" t="s">
        <v>207</v>
      </c>
      <c r="C190" s="578">
        <v>100100004</v>
      </c>
      <c r="D190" s="578">
        <v>4</v>
      </c>
      <c r="E190" s="578">
        <v>37</v>
      </c>
      <c r="F190" s="587">
        <v>31755</v>
      </c>
      <c r="G190" s="589"/>
      <c r="H190" s="588"/>
      <c r="I190" s="588"/>
      <c r="J190" s="588"/>
      <c r="K190" s="588"/>
      <c r="L190" s="588"/>
    </row>
    <row r="191" spans="1:12" ht="16.5" customHeight="1">
      <c r="A191" s="578" t="b">
        <v>1</v>
      </c>
      <c r="B191" s="579" t="s">
        <v>208</v>
      </c>
      <c r="C191" s="578">
        <v>100100004</v>
      </c>
      <c r="D191" s="578">
        <v>4</v>
      </c>
      <c r="E191" s="578">
        <v>38</v>
      </c>
      <c r="F191" s="587">
        <v>33326</v>
      </c>
      <c r="G191" s="589"/>
      <c r="H191" s="588"/>
      <c r="I191" s="588"/>
      <c r="J191" s="588"/>
      <c r="K191" s="588"/>
      <c r="L191" s="588"/>
    </row>
    <row r="192" spans="1:12" ht="16.5" customHeight="1">
      <c r="A192" s="578" t="b">
        <v>1</v>
      </c>
      <c r="B192" s="579" t="s">
        <v>209</v>
      </c>
      <c r="C192" s="578">
        <v>100100004</v>
      </c>
      <c r="D192" s="578">
        <v>4</v>
      </c>
      <c r="E192" s="578">
        <v>39</v>
      </c>
      <c r="F192" s="587">
        <v>34934</v>
      </c>
      <c r="G192" s="589"/>
      <c r="H192" s="588"/>
      <c r="I192" s="588"/>
      <c r="J192" s="588"/>
      <c r="K192" s="588"/>
      <c r="L192" s="588"/>
    </row>
    <row r="193" spans="1:12" ht="16.5" customHeight="1">
      <c r="A193" s="578" t="b">
        <v>1</v>
      </c>
      <c r="B193" s="579" t="s">
        <v>210</v>
      </c>
      <c r="C193" s="578">
        <v>100100004</v>
      </c>
      <c r="D193" s="578">
        <v>4</v>
      </c>
      <c r="E193" s="578">
        <v>40</v>
      </c>
      <c r="F193" s="587">
        <v>41809</v>
      </c>
      <c r="G193" s="589"/>
      <c r="H193" s="588"/>
      <c r="I193" s="588"/>
      <c r="J193" s="588"/>
      <c r="K193" s="588"/>
      <c r="L193" s="588"/>
    </row>
    <row r="194" spans="1:12" ht="16.5" customHeight="1">
      <c r="A194" s="578" t="b">
        <v>1</v>
      </c>
      <c r="B194" s="579" t="s">
        <v>211</v>
      </c>
      <c r="C194" s="578">
        <v>100100004</v>
      </c>
      <c r="D194" s="578">
        <v>4</v>
      </c>
      <c r="E194" s="578">
        <v>41</v>
      </c>
      <c r="F194" s="587">
        <v>43737</v>
      </c>
      <c r="G194" s="589"/>
      <c r="H194" s="588"/>
      <c r="I194" s="588"/>
      <c r="J194" s="588"/>
      <c r="K194" s="588"/>
      <c r="L194" s="588"/>
    </row>
    <row r="195" spans="1:12" ht="16.5" customHeight="1">
      <c r="A195" s="578" t="b">
        <v>1</v>
      </c>
      <c r="B195" s="579" t="s">
        <v>212</v>
      </c>
      <c r="C195" s="578">
        <v>100100004</v>
      </c>
      <c r="D195" s="578">
        <v>4</v>
      </c>
      <c r="E195" s="578">
        <v>42</v>
      </c>
      <c r="F195" s="587">
        <v>45711</v>
      </c>
      <c r="G195" s="589"/>
      <c r="H195" s="588"/>
      <c r="I195" s="588"/>
      <c r="J195" s="588"/>
      <c r="K195" s="588"/>
      <c r="L195" s="588"/>
    </row>
    <row r="196" spans="1:12" ht="16.5" customHeight="1">
      <c r="A196" s="578" t="b">
        <v>1</v>
      </c>
      <c r="B196" s="579" t="s">
        <v>213</v>
      </c>
      <c r="C196" s="578">
        <v>100100004</v>
      </c>
      <c r="D196" s="578">
        <v>4</v>
      </c>
      <c r="E196" s="578">
        <v>43</v>
      </c>
      <c r="F196" s="587">
        <v>47730</v>
      </c>
      <c r="G196" s="589"/>
      <c r="H196" s="588"/>
      <c r="I196" s="588"/>
      <c r="J196" s="588"/>
      <c r="K196" s="588"/>
      <c r="L196" s="588"/>
    </row>
    <row r="197" spans="1:12" ht="16.5" customHeight="1">
      <c r="A197" s="578" t="b">
        <v>1</v>
      </c>
      <c r="B197" s="579" t="s">
        <v>214</v>
      </c>
      <c r="C197" s="578">
        <v>100100004</v>
      </c>
      <c r="D197" s="578">
        <v>4</v>
      </c>
      <c r="E197" s="578">
        <v>44</v>
      </c>
      <c r="F197" s="587">
        <v>49793</v>
      </c>
      <c r="G197" s="589"/>
      <c r="H197" s="588"/>
      <c r="I197" s="588"/>
      <c r="J197" s="588"/>
      <c r="K197" s="588"/>
      <c r="L197" s="588"/>
    </row>
    <row r="198" spans="1:12" ht="16.5" customHeight="1">
      <c r="A198" s="578" t="b">
        <v>1</v>
      </c>
      <c r="B198" s="579" t="s">
        <v>215</v>
      </c>
      <c r="C198" s="578">
        <v>100100004</v>
      </c>
      <c r="D198" s="578">
        <v>4</v>
      </c>
      <c r="E198" s="578">
        <v>45</v>
      </c>
      <c r="F198" s="587">
        <v>51902</v>
      </c>
      <c r="G198" s="589"/>
      <c r="H198" s="588"/>
      <c r="I198" s="588"/>
      <c r="J198" s="588"/>
      <c r="K198" s="588"/>
      <c r="L198" s="588"/>
    </row>
    <row r="199" spans="1:12" ht="16.5" customHeight="1">
      <c r="A199" s="578" t="b">
        <v>1</v>
      </c>
      <c r="B199" s="579" t="s">
        <v>216</v>
      </c>
      <c r="C199" s="578">
        <v>100100004</v>
      </c>
      <c r="D199" s="578">
        <v>4</v>
      </c>
      <c r="E199" s="578">
        <v>46</v>
      </c>
      <c r="F199" s="587">
        <v>54055</v>
      </c>
      <c r="G199" s="589"/>
      <c r="H199" s="588"/>
      <c r="I199" s="588"/>
      <c r="J199" s="588"/>
      <c r="K199" s="588"/>
      <c r="L199" s="588"/>
    </row>
    <row r="200" spans="1:12" ht="16.5" customHeight="1">
      <c r="A200" s="578" t="b">
        <v>1</v>
      </c>
      <c r="B200" s="579" t="s">
        <v>217</v>
      </c>
      <c r="C200" s="578">
        <v>100100004</v>
      </c>
      <c r="D200" s="578">
        <v>4</v>
      </c>
      <c r="E200" s="578">
        <v>47</v>
      </c>
      <c r="F200" s="587">
        <v>56254</v>
      </c>
      <c r="G200" s="589"/>
      <c r="H200" s="588"/>
      <c r="I200" s="588"/>
      <c r="J200" s="588"/>
      <c r="K200" s="588"/>
      <c r="L200" s="588"/>
    </row>
    <row r="201" spans="1:12" ht="16.5" customHeight="1">
      <c r="A201" s="578" t="b">
        <v>1</v>
      </c>
      <c r="B201" s="579" t="s">
        <v>218</v>
      </c>
      <c r="C201" s="578">
        <v>100100004</v>
      </c>
      <c r="D201" s="578">
        <v>4</v>
      </c>
      <c r="E201" s="578">
        <v>48</v>
      </c>
      <c r="F201" s="587">
        <v>58497</v>
      </c>
      <c r="G201" s="589"/>
      <c r="H201" s="588"/>
      <c r="I201" s="588"/>
      <c r="J201" s="588"/>
      <c r="K201" s="588"/>
      <c r="L201" s="588"/>
    </row>
    <row r="202" spans="1:12" ht="16.5" customHeight="1">
      <c r="A202" s="578" t="b">
        <v>1</v>
      </c>
      <c r="B202" s="579" t="s">
        <v>219</v>
      </c>
      <c r="C202" s="578">
        <v>100100004</v>
      </c>
      <c r="D202" s="578">
        <v>4</v>
      </c>
      <c r="E202" s="578">
        <v>49</v>
      </c>
      <c r="F202" s="587">
        <v>60786</v>
      </c>
      <c r="G202" s="589"/>
      <c r="H202" s="588"/>
      <c r="I202" s="588"/>
      <c r="J202" s="588"/>
      <c r="K202" s="588"/>
      <c r="L202" s="588"/>
    </row>
    <row r="203" spans="1:12" ht="16.5" customHeight="1">
      <c r="A203" s="578" t="b">
        <v>1</v>
      </c>
      <c r="B203" s="579" t="s">
        <v>220</v>
      </c>
      <c r="C203" s="578">
        <v>100100004</v>
      </c>
      <c r="D203" s="578">
        <v>4</v>
      </c>
      <c r="E203" s="578">
        <v>50</v>
      </c>
      <c r="F203" s="587">
        <v>71008</v>
      </c>
      <c r="G203" s="589"/>
      <c r="H203" s="588"/>
      <c r="I203" s="588"/>
      <c r="J203" s="588"/>
      <c r="K203" s="588"/>
      <c r="L203" s="588"/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T31"/>
  <sheetViews>
    <sheetView workbookViewId="0">
      <pane ySplit="2" topLeftCell="A12" activePane="bottomLeft" state="frozen"/>
      <selection pane="bottomLeft" activeCell="D30" sqref="D30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2" width="9" style="37"/>
    <col min="13" max="13" width="13.75" style="37" customWidth="1"/>
    <col min="14" max="14" width="9" style="37"/>
    <col min="15" max="15" width="11.375" style="37" customWidth="1"/>
    <col min="16" max="16384" width="9" style="37"/>
  </cols>
  <sheetData>
    <row r="1" spans="1:13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13" ht="16.5" customHeight="1">
      <c r="A2" s="609" t="s">
        <v>244</v>
      </c>
      <c r="B2" s="609" t="s">
        <v>5</v>
      </c>
      <c r="C2" s="609" t="s">
        <v>1241</v>
      </c>
      <c r="D2" s="609" t="s">
        <v>1247</v>
      </c>
      <c r="E2" s="609" t="s">
        <v>1248</v>
      </c>
      <c r="F2" s="609" t="s">
        <v>742</v>
      </c>
      <c r="G2" s="610" t="s">
        <v>1242</v>
      </c>
    </row>
    <row r="3" spans="1:13" ht="16.5" customHeight="1">
      <c r="A3" s="613" t="b">
        <v>1</v>
      </c>
      <c r="B3" s="613" t="s">
        <v>1249</v>
      </c>
      <c r="C3" s="618">
        <v>210230256</v>
      </c>
      <c r="D3" s="611">
        <v>160000101</v>
      </c>
      <c r="E3" s="628">
        <v>35</v>
      </c>
      <c r="F3" s="613" t="s">
        <v>743</v>
      </c>
      <c r="G3" s="619">
        <v>5</v>
      </c>
    </row>
    <row r="4" spans="1:13" ht="16.5" customHeight="1">
      <c r="A4" s="613" t="b">
        <v>1</v>
      </c>
      <c r="B4" s="613" t="s">
        <v>1250</v>
      </c>
      <c r="C4" s="618">
        <v>210230256</v>
      </c>
      <c r="D4" s="614">
        <v>160000201</v>
      </c>
      <c r="E4" s="628">
        <v>35</v>
      </c>
      <c r="F4" s="613" t="s">
        <v>743</v>
      </c>
      <c r="G4" s="619">
        <v>5</v>
      </c>
    </row>
    <row r="5" spans="1:13" ht="16.5" customHeight="1">
      <c r="A5" s="613" t="b">
        <v>1</v>
      </c>
      <c r="B5" s="613" t="s">
        <v>1251</v>
      </c>
      <c r="C5" s="618">
        <v>210230256</v>
      </c>
      <c r="D5" s="614">
        <v>160000301</v>
      </c>
      <c r="E5" s="628">
        <v>35</v>
      </c>
      <c r="F5" s="613" t="s">
        <v>743</v>
      </c>
      <c r="G5" s="619">
        <v>5</v>
      </c>
    </row>
    <row r="6" spans="1:13" ht="16.5" customHeight="1">
      <c r="A6" s="613" t="b">
        <v>1</v>
      </c>
      <c r="B6" s="613" t="s">
        <v>1252</v>
      </c>
      <c r="C6" s="618">
        <v>210230256</v>
      </c>
      <c r="D6" s="614">
        <v>160000401</v>
      </c>
      <c r="E6" s="628">
        <v>35</v>
      </c>
      <c r="F6" s="613" t="s">
        <v>743</v>
      </c>
      <c r="G6" s="619">
        <v>5</v>
      </c>
    </row>
    <row r="7" spans="1:13" ht="16.5" customHeight="1">
      <c r="A7" s="613" t="b">
        <v>1</v>
      </c>
      <c r="B7" s="613" t="s">
        <v>1249</v>
      </c>
      <c r="C7" s="618">
        <v>210230256</v>
      </c>
      <c r="D7" s="611">
        <v>160000101</v>
      </c>
      <c r="E7" s="628">
        <v>40</v>
      </c>
      <c r="F7" s="613" t="s">
        <v>743</v>
      </c>
      <c r="G7" s="619">
        <v>15</v>
      </c>
    </row>
    <row r="8" spans="1:13" ht="16.5" customHeight="1">
      <c r="A8" s="613" t="b">
        <v>1</v>
      </c>
      <c r="B8" s="613" t="s">
        <v>1250</v>
      </c>
      <c r="C8" s="618">
        <v>210230256</v>
      </c>
      <c r="D8" s="614">
        <v>160000201</v>
      </c>
      <c r="E8" s="628">
        <v>40</v>
      </c>
      <c r="F8" s="613" t="s">
        <v>743</v>
      </c>
      <c r="G8" s="619">
        <v>15</v>
      </c>
    </row>
    <row r="9" spans="1:13" ht="16.5" customHeight="1">
      <c r="A9" s="613" t="b">
        <v>1</v>
      </c>
      <c r="B9" s="613" t="s">
        <v>1251</v>
      </c>
      <c r="C9" s="618">
        <v>210230256</v>
      </c>
      <c r="D9" s="614">
        <v>160000301</v>
      </c>
      <c r="E9" s="628">
        <v>40</v>
      </c>
      <c r="F9" s="613" t="s">
        <v>743</v>
      </c>
      <c r="G9" s="619">
        <v>15</v>
      </c>
    </row>
    <row r="10" spans="1:13" ht="16.5" customHeight="1">
      <c r="A10" s="613" t="b">
        <v>1</v>
      </c>
      <c r="B10" s="613" t="s">
        <v>1252</v>
      </c>
      <c r="C10" s="618">
        <v>210230256</v>
      </c>
      <c r="D10" s="614">
        <v>160000401</v>
      </c>
      <c r="E10" s="628">
        <v>40</v>
      </c>
      <c r="F10" s="613" t="s">
        <v>743</v>
      </c>
      <c r="G10" s="619">
        <v>15</v>
      </c>
    </row>
    <row r="11" spans="1:13" ht="16.5" customHeight="1">
      <c r="A11" s="613" t="b">
        <v>1</v>
      </c>
      <c r="B11" s="613" t="s">
        <v>1249</v>
      </c>
      <c r="C11" s="618">
        <v>210230256</v>
      </c>
      <c r="D11" s="611">
        <v>160000101</v>
      </c>
      <c r="E11" s="628">
        <v>45</v>
      </c>
      <c r="F11" s="613" t="s">
        <v>743</v>
      </c>
      <c r="G11" s="619">
        <v>5</v>
      </c>
    </row>
    <row r="12" spans="1:13" ht="16.5" customHeight="1">
      <c r="A12" s="613" t="b">
        <v>1</v>
      </c>
      <c r="B12" s="613" t="s">
        <v>1250</v>
      </c>
      <c r="C12" s="618">
        <v>210230256</v>
      </c>
      <c r="D12" s="614">
        <v>160000201</v>
      </c>
      <c r="E12" s="628">
        <v>45</v>
      </c>
      <c r="F12" s="613" t="s">
        <v>743</v>
      </c>
      <c r="G12" s="619">
        <v>5</v>
      </c>
    </row>
    <row r="13" spans="1:13" ht="16.5" customHeight="1">
      <c r="A13" s="613" t="b">
        <v>1</v>
      </c>
      <c r="B13" s="613" t="s">
        <v>1251</v>
      </c>
      <c r="C13" s="618">
        <v>210230256</v>
      </c>
      <c r="D13" s="614">
        <v>160000301</v>
      </c>
      <c r="E13" s="628">
        <v>45</v>
      </c>
      <c r="F13" s="613" t="s">
        <v>743</v>
      </c>
      <c r="G13" s="619">
        <v>5</v>
      </c>
      <c r="I13" s="37" t="s">
        <v>1504</v>
      </c>
    </row>
    <row r="14" spans="1:13" ht="16.5" customHeight="1">
      <c r="A14" s="613" t="b">
        <v>1</v>
      </c>
      <c r="B14" s="613" t="s">
        <v>1252</v>
      </c>
      <c r="C14" s="618">
        <v>210230256</v>
      </c>
      <c r="D14" s="614">
        <v>160000401</v>
      </c>
      <c r="E14" s="628">
        <v>45</v>
      </c>
      <c r="F14" s="613" t="s">
        <v>743</v>
      </c>
      <c r="G14" s="619">
        <v>5</v>
      </c>
      <c r="I14" s="37" t="s">
        <v>1505</v>
      </c>
      <c r="J14" s="37" t="s">
        <v>1506</v>
      </c>
      <c r="K14" s="37" t="s">
        <v>1507</v>
      </c>
      <c r="L14" s="37" t="s">
        <v>1508</v>
      </c>
      <c r="M14" s="37" t="s">
        <v>1509</v>
      </c>
    </row>
    <row r="15" spans="1:13" ht="16.5" customHeight="1">
      <c r="A15" s="620" t="b">
        <v>1</v>
      </c>
      <c r="B15" s="615" t="s">
        <v>1499</v>
      </c>
      <c r="C15" s="621">
        <v>210230258</v>
      </c>
      <c r="D15" s="611">
        <v>160000103</v>
      </c>
      <c r="E15" s="615">
        <v>15</v>
      </c>
      <c r="F15" s="615" t="s">
        <v>743</v>
      </c>
      <c r="G15" s="622">
        <v>7</v>
      </c>
      <c r="I15" s="37">
        <v>0</v>
      </c>
      <c r="J15" s="37">
        <v>14</v>
      </c>
      <c r="K15" s="37">
        <v>3</v>
      </c>
      <c r="L15" s="37">
        <f>J15*K15</f>
        <v>42</v>
      </c>
      <c r="M15" s="37">
        <v>0</v>
      </c>
    </row>
    <row r="16" spans="1:13" ht="16.5" customHeight="1">
      <c r="A16" s="620" t="b">
        <v>1</v>
      </c>
      <c r="B16" s="615" t="s">
        <v>1500</v>
      </c>
      <c r="C16" s="621">
        <v>210230258</v>
      </c>
      <c r="D16" s="616">
        <v>160000203</v>
      </c>
      <c r="E16" s="615">
        <v>15</v>
      </c>
      <c r="F16" s="615" t="s">
        <v>743</v>
      </c>
      <c r="G16" s="622">
        <v>7</v>
      </c>
      <c r="I16" s="37">
        <v>1</v>
      </c>
      <c r="J16" s="37">
        <v>14</v>
      </c>
      <c r="K16" s="37">
        <v>3</v>
      </c>
      <c r="L16" s="37">
        <f>J16*K16</f>
        <v>42</v>
      </c>
      <c r="M16" s="37">
        <v>100</v>
      </c>
    </row>
    <row r="17" spans="1:20" ht="16.5" customHeight="1">
      <c r="A17" s="620" t="b">
        <v>1</v>
      </c>
      <c r="B17" s="615" t="s">
        <v>1501</v>
      </c>
      <c r="C17" s="621">
        <v>210230258</v>
      </c>
      <c r="D17" s="616">
        <v>160000303</v>
      </c>
      <c r="E17" s="615">
        <v>15</v>
      </c>
      <c r="F17" s="615" t="s">
        <v>743</v>
      </c>
      <c r="G17" s="622">
        <v>7</v>
      </c>
      <c r="I17" s="37">
        <v>2</v>
      </c>
      <c r="J17" s="37">
        <v>14</v>
      </c>
      <c r="K17" s="37">
        <v>3</v>
      </c>
      <c r="L17" s="37">
        <f>J17*K17</f>
        <v>42</v>
      </c>
      <c r="M17" s="37">
        <v>200</v>
      </c>
    </row>
    <row r="18" spans="1:20" ht="16.5" customHeight="1">
      <c r="A18" s="620" t="b">
        <v>1</v>
      </c>
      <c r="B18" s="615" t="s">
        <v>1502</v>
      </c>
      <c r="C18" s="621">
        <v>210230259</v>
      </c>
      <c r="D18" s="616">
        <v>160000403</v>
      </c>
      <c r="E18" s="615">
        <v>15</v>
      </c>
      <c r="F18" s="615" t="s">
        <v>743</v>
      </c>
      <c r="G18" s="622">
        <v>7</v>
      </c>
      <c r="I18" s="37">
        <v>3</v>
      </c>
      <c r="J18" s="37">
        <v>14</v>
      </c>
      <c r="K18" s="37">
        <v>3</v>
      </c>
      <c r="L18" s="37">
        <f>J18*K18</f>
        <v>42</v>
      </c>
      <c r="M18" s="37">
        <v>300</v>
      </c>
    </row>
    <row r="19" spans="1:20" ht="16.5" customHeight="1">
      <c r="A19" s="620" t="b">
        <v>1</v>
      </c>
      <c r="B19" s="615" t="s">
        <v>1499</v>
      </c>
      <c r="C19" s="621">
        <v>210230259</v>
      </c>
      <c r="D19" s="611">
        <v>160000103</v>
      </c>
      <c r="E19" s="615">
        <v>20</v>
      </c>
      <c r="F19" s="615" t="s">
        <v>743</v>
      </c>
      <c r="G19" s="622">
        <v>12</v>
      </c>
      <c r="L19" s="37">
        <f>SUM(L15:L18)</f>
        <v>168</v>
      </c>
      <c r="M19" s="37">
        <f>SUM(M15:M18)</f>
        <v>600</v>
      </c>
    </row>
    <row r="20" spans="1:20" ht="16.5" customHeight="1">
      <c r="A20" s="620" t="b">
        <v>1</v>
      </c>
      <c r="B20" s="615" t="s">
        <v>1500</v>
      </c>
      <c r="C20" s="621">
        <v>210230259</v>
      </c>
      <c r="D20" s="616">
        <v>160000203</v>
      </c>
      <c r="E20" s="615">
        <v>20</v>
      </c>
      <c r="F20" s="615" t="s">
        <v>743</v>
      </c>
      <c r="G20" s="622">
        <v>13</v>
      </c>
      <c r="I20" s="37" t="s">
        <v>1510</v>
      </c>
    </row>
    <row r="21" spans="1:20" ht="16.5" customHeight="1">
      <c r="A21" s="620" t="b">
        <v>1</v>
      </c>
      <c r="B21" s="615" t="s">
        <v>1501</v>
      </c>
      <c r="C21" s="621">
        <v>210230259</v>
      </c>
      <c r="D21" s="616">
        <v>160000303</v>
      </c>
      <c r="E21" s="615">
        <v>20</v>
      </c>
      <c r="F21" s="615" t="s">
        <v>743</v>
      </c>
      <c r="G21" s="622">
        <v>14</v>
      </c>
      <c r="I21" s="37" t="s">
        <v>1505</v>
      </c>
      <c r="J21" s="37" t="s">
        <v>1506</v>
      </c>
      <c r="K21" s="37" t="s">
        <v>1507</v>
      </c>
      <c r="L21" s="37" t="s">
        <v>1508</v>
      </c>
      <c r="M21" s="37" t="s">
        <v>1509</v>
      </c>
    </row>
    <row r="22" spans="1:20" ht="16.5" customHeight="1">
      <c r="A22" s="620" t="b">
        <v>1</v>
      </c>
      <c r="B22" s="615" t="s">
        <v>1502</v>
      </c>
      <c r="C22" s="621">
        <v>210230259</v>
      </c>
      <c r="D22" s="616">
        <v>160000403</v>
      </c>
      <c r="E22" s="615">
        <v>20</v>
      </c>
      <c r="F22" s="615" t="s">
        <v>743</v>
      </c>
      <c r="G22" s="622">
        <v>15</v>
      </c>
      <c r="J22" s="37">
        <v>7</v>
      </c>
      <c r="K22" s="37">
        <v>3</v>
      </c>
      <c r="L22" s="37">
        <f>J22*K22</f>
        <v>21</v>
      </c>
      <c r="M22" s="37">
        <v>0</v>
      </c>
    </row>
    <row r="23" spans="1:20" ht="16.5" customHeight="1">
      <c r="A23" s="620" t="b">
        <v>1</v>
      </c>
      <c r="B23" s="615" t="s">
        <v>1499</v>
      </c>
      <c r="C23" s="621">
        <v>210230259</v>
      </c>
      <c r="D23" s="611">
        <v>160000103</v>
      </c>
      <c r="E23" s="615">
        <v>25</v>
      </c>
      <c r="F23" s="615" t="s">
        <v>743</v>
      </c>
      <c r="G23" s="622">
        <v>3</v>
      </c>
      <c r="J23" s="37">
        <v>7</v>
      </c>
      <c r="K23" s="37">
        <v>3</v>
      </c>
      <c r="L23" s="37">
        <f>J23*K23</f>
        <v>21</v>
      </c>
      <c r="M23" s="37">
        <v>100</v>
      </c>
    </row>
    <row r="24" spans="1:20" ht="16.5" customHeight="1">
      <c r="A24" s="620" t="b">
        <v>1</v>
      </c>
      <c r="B24" s="615" t="s">
        <v>1500</v>
      </c>
      <c r="C24" s="621">
        <v>210230259</v>
      </c>
      <c r="D24" s="616">
        <v>160000203</v>
      </c>
      <c r="E24" s="615">
        <v>25</v>
      </c>
      <c r="F24" s="615" t="s">
        <v>743</v>
      </c>
      <c r="G24" s="622">
        <v>4</v>
      </c>
      <c r="J24" s="37">
        <v>7</v>
      </c>
      <c r="K24" s="37">
        <v>3</v>
      </c>
      <c r="L24" s="37">
        <f>J24*K24</f>
        <v>21</v>
      </c>
      <c r="M24" s="37">
        <v>200</v>
      </c>
      <c r="P24" s="37">
        <v>1</v>
      </c>
      <c r="Q24" s="37">
        <v>5</v>
      </c>
      <c r="R24" s="37">
        <v>25</v>
      </c>
    </row>
    <row r="25" spans="1:20" ht="16.5" customHeight="1">
      <c r="A25" s="620" t="b">
        <v>1</v>
      </c>
      <c r="B25" s="615" t="s">
        <v>1501</v>
      </c>
      <c r="C25" s="621">
        <v>210230259</v>
      </c>
      <c r="D25" s="616">
        <v>160000303</v>
      </c>
      <c r="E25" s="615">
        <v>25</v>
      </c>
      <c r="F25" s="615" t="s">
        <v>743</v>
      </c>
      <c r="G25" s="622">
        <v>5</v>
      </c>
      <c r="J25" s="37">
        <v>7</v>
      </c>
      <c r="K25" s="37">
        <v>3</v>
      </c>
      <c r="L25" s="37">
        <f>J25*K25</f>
        <v>21</v>
      </c>
      <c r="M25" s="37">
        <v>300</v>
      </c>
      <c r="P25" s="37" t="s">
        <v>1511</v>
      </c>
      <c r="Q25" s="37" t="s">
        <v>1512</v>
      </c>
      <c r="R25" s="37" t="s">
        <v>1513</v>
      </c>
    </row>
    <row r="26" spans="1:20" ht="16.5" customHeight="1">
      <c r="A26" s="620" t="b">
        <v>1</v>
      </c>
      <c r="B26" s="615" t="s">
        <v>1502</v>
      </c>
      <c r="C26" s="621">
        <v>210230259</v>
      </c>
      <c r="D26" s="616">
        <v>160000403</v>
      </c>
      <c r="E26" s="615">
        <v>25</v>
      </c>
      <c r="F26" s="615" t="s">
        <v>743</v>
      </c>
      <c r="G26" s="622">
        <v>6</v>
      </c>
      <c r="L26" s="623">
        <f>SUM(L22:L25)</f>
        <v>84</v>
      </c>
      <c r="M26" s="624">
        <f>SUM(M22:M25)</f>
        <v>600</v>
      </c>
      <c r="O26" s="37" t="s">
        <v>1514</v>
      </c>
      <c r="P26" s="37">
        <v>3</v>
      </c>
      <c r="Q26" s="37">
        <v>4</v>
      </c>
      <c r="R26" s="37">
        <v>5</v>
      </c>
    </row>
    <row r="27" spans="1:20" ht="16.5" customHeight="1">
      <c r="O27" s="37">
        <v>270</v>
      </c>
      <c r="P27" s="37">
        <v>1</v>
      </c>
      <c r="Q27" s="37">
        <v>0</v>
      </c>
      <c r="R27" s="37">
        <v>0</v>
      </c>
    </row>
    <row r="28" spans="1:20" ht="16.5" customHeight="1">
      <c r="A28" s="329" t="s">
        <v>1523</v>
      </c>
      <c r="B28" s="329" t="s">
        <v>1523</v>
      </c>
      <c r="C28" s="329" t="s">
        <v>1220</v>
      </c>
      <c r="D28" s="329" t="s">
        <v>1221</v>
      </c>
      <c r="I28" s="37" t="s">
        <v>1515</v>
      </c>
      <c r="N28" s="37">
        <f>S30*N30</f>
        <v>9.5555555555555554</v>
      </c>
      <c r="O28" s="37">
        <v>2700</v>
      </c>
      <c r="P28" s="625">
        <v>8</v>
      </c>
      <c r="Q28" s="626">
        <v>2</v>
      </c>
      <c r="R28" s="626">
        <v>1</v>
      </c>
      <c r="S28" s="627" t="s">
        <v>1516</v>
      </c>
    </row>
    <row r="29" spans="1:20" ht="16.5" customHeight="1">
      <c r="A29" s="629" t="b">
        <v>1</v>
      </c>
      <c r="B29" s="630" t="s">
        <v>1521</v>
      </c>
      <c r="C29" s="631" t="s">
        <v>1229</v>
      </c>
      <c r="D29" s="617">
        <v>33</v>
      </c>
      <c r="N29" s="37" t="s">
        <v>1517</v>
      </c>
      <c r="P29" s="623">
        <f>P28*P24</f>
        <v>8</v>
      </c>
      <c r="Q29" s="623">
        <f>Q28*Q24</f>
        <v>10</v>
      </c>
      <c r="R29" s="623">
        <f>R28*R24</f>
        <v>25</v>
      </c>
    </row>
    <row r="30" spans="1:20" ht="16.5" customHeight="1">
      <c r="A30" s="629" t="b">
        <v>1</v>
      </c>
      <c r="B30" s="630" t="s">
        <v>1503</v>
      </c>
      <c r="C30" s="612" t="s">
        <v>236</v>
      </c>
      <c r="D30" s="617">
        <v>1000</v>
      </c>
      <c r="N30" s="624">
        <f>M26/T30</f>
        <v>0.22222222222222221</v>
      </c>
      <c r="P30" s="623" t="s">
        <v>1518</v>
      </c>
      <c r="Q30" s="623"/>
      <c r="R30" s="623"/>
      <c r="S30" s="623">
        <f>SUM(P29:R29)</f>
        <v>43</v>
      </c>
      <c r="T30" s="624">
        <v>2700</v>
      </c>
    </row>
    <row r="31" spans="1:20" ht="16.5" customHeight="1">
      <c r="A31" s="629" t="b">
        <v>1</v>
      </c>
      <c r="B31" s="632" t="s">
        <v>1522</v>
      </c>
      <c r="C31" s="631" t="s">
        <v>1229</v>
      </c>
      <c r="D31" s="617">
        <v>80</v>
      </c>
    </row>
  </sheetData>
  <phoneticPr fontId="6" type="noConversion"/>
  <conditionalFormatting sqref="C31:D31 D30 C29:D29">
    <cfRule type="cellIs" dxfId="3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B1:I33"/>
  <sheetViews>
    <sheetView zoomScaleNormal="100" workbookViewId="0">
      <selection activeCell="E15" sqref="E15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691</v>
      </c>
      <c r="C1" s="2"/>
      <c r="D1" s="47"/>
      <c r="E1" s="7"/>
      <c r="H1" s="67"/>
    </row>
    <row r="2" spans="2:9" customFormat="1" ht="20.25">
      <c r="B2" s="3" t="s">
        <v>1450</v>
      </c>
      <c r="C2" s="3"/>
      <c r="D2" s="47"/>
      <c r="E2" s="7"/>
      <c r="H2" s="67"/>
    </row>
    <row r="3" spans="2:9" customFormat="1">
      <c r="D3" s="48" t="s">
        <v>693</v>
      </c>
      <c r="E3" s="9"/>
      <c r="H3" s="67"/>
    </row>
    <row r="4" spans="2:9">
      <c r="B4" s="597"/>
      <c r="C4" s="16"/>
      <c r="D4" s="17"/>
      <c r="E4" s="5"/>
      <c r="F4" s="18"/>
    </row>
    <row r="5" spans="2:9">
      <c r="B5" s="20"/>
      <c r="C5" s="21"/>
      <c r="D5" s="22" t="s">
        <v>694</v>
      </c>
      <c r="E5" s="7"/>
      <c r="F5" s="24"/>
    </row>
    <row r="6" spans="2:9">
      <c r="B6" s="20"/>
      <c r="C6" s="21"/>
      <c r="E6" s="6"/>
      <c r="F6" s="24"/>
      <c r="I6" s="13"/>
    </row>
    <row r="7" spans="2:9">
      <c r="B7" s="20"/>
      <c r="C7" s="21"/>
      <c r="F7" s="24"/>
      <c r="I7" s="13"/>
    </row>
    <row r="8" spans="2:9">
      <c r="B8" s="20"/>
      <c r="C8" s="21"/>
      <c r="E8" s="19"/>
      <c r="F8" s="24"/>
    </row>
    <row r="9" spans="2:9">
      <c r="B9" s="20"/>
      <c r="C9" s="21"/>
      <c r="D9" s="26" t="s">
        <v>704</v>
      </c>
      <c r="F9" s="24"/>
    </row>
    <row r="10" spans="2:9">
      <c r="B10" s="20"/>
      <c r="C10" s="21"/>
      <c r="D10" s="25" t="s">
        <v>1451</v>
      </c>
      <c r="F10" s="24"/>
    </row>
    <row r="11" spans="2:9">
      <c r="B11" s="20"/>
      <c r="C11" s="21"/>
      <c r="E11" s="9" t="s">
        <v>1476</v>
      </c>
      <c r="F11" s="24"/>
    </row>
    <row r="12" spans="2:9">
      <c r="B12" s="20"/>
      <c r="C12" s="21"/>
      <c r="F12" s="24"/>
    </row>
    <row r="13" spans="2:9">
      <c r="B13" s="20"/>
      <c r="C13" s="21"/>
      <c r="D13" s="25" t="s">
        <v>1470</v>
      </c>
      <c r="F13" s="24"/>
    </row>
    <row r="14" spans="2:9">
      <c r="B14" s="20"/>
      <c r="C14" s="21"/>
      <c r="E14" s="9" t="s">
        <v>1481</v>
      </c>
      <c r="F14" s="24"/>
    </row>
    <row r="15" spans="2:9">
      <c r="B15" s="20"/>
      <c r="C15" s="21"/>
      <c r="F15" s="24"/>
    </row>
    <row r="16" spans="2:9">
      <c r="B16" s="20"/>
      <c r="C16" s="21"/>
      <c r="F16" s="24"/>
    </row>
    <row r="17" spans="2:8">
      <c r="B17" s="20"/>
      <c r="C17" s="21"/>
      <c r="D17" s="29"/>
      <c r="F17" s="24"/>
    </row>
    <row r="18" spans="2:8">
      <c r="B18" s="20"/>
      <c r="C18" s="21"/>
      <c r="D18" s="29"/>
      <c r="F18" s="24"/>
    </row>
    <row r="19" spans="2:8">
      <c r="B19" s="20"/>
      <c r="C19" s="21"/>
      <c r="D19" s="29"/>
      <c r="F19" s="24"/>
    </row>
    <row r="20" spans="2:8">
      <c r="B20" s="20"/>
      <c r="C20" s="21"/>
      <c r="D20" s="26" t="s">
        <v>1482</v>
      </c>
      <c r="E20" s="7"/>
      <c r="F20" s="24"/>
      <c r="H20" s="19"/>
    </row>
    <row r="21" spans="2:8">
      <c r="B21" s="20"/>
      <c r="C21" s="21"/>
      <c r="D21" s="25" t="s">
        <v>1483</v>
      </c>
      <c r="E21" s="7"/>
      <c r="F21" s="24"/>
      <c r="H21" s="19"/>
    </row>
    <row r="22" spans="2:8">
      <c r="B22" s="20"/>
      <c r="C22" s="21"/>
      <c r="D22" s="26"/>
      <c r="E22" s="7" t="s">
        <v>1484</v>
      </c>
      <c r="F22" s="24"/>
      <c r="H22" s="19"/>
    </row>
    <row r="23" spans="2:8">
      <c r="B23" s="20"/>
      <c r="C23" s="21"/>
      <c r="D23" s="26"/>
      <c r="E23" s="7"/>
      <c r="F23" s="24"/>
      <c r="H23" s="19"/>
    </row>
    <row r="24" spans="2:8">
      <c r="B24" s="20"/>
      <c r="C24" s="21"/>
      <c r="F24" s="24"/>
      <c r="H24" s="19"/>
    </row>
    <row r="25" spans="2:8">
      <c r="B25" s="20"/>
      <c r="C25" s="21"/>
      <c r="F25" s="24"/>
      <c r="H25" s="19"/>
    </row>
    <row r="26" spans="2:8">
      <c r="B26" s="20"/>
      <c r="C26" s="21"/>
      <c r="D26" s="26"/>
      <c r="E26" s="404"/>
      <c r="F26" s="24"/>
    </row>
    <row r="27" spans="2:8">
      <c r="B27" s="20"/>
      <c r="C27" s="21"/>
      <c r="D27" s="26"/>
      <c r="F27" s="24"/>
    </row>
    <row r="28" spans="2:8">
      <c r="B28" s="20"/>
      <c r="C28" s="21"/>
      <c r="D28" s="26" t="s">
        <v>1485</v>
      </c>
      <c r="F28" s="24"/>
    </row>
    <row r="29" spans="2:8">
      <c r="B29" s="20"/>
      <c r="C29" s="21"/>
      <c r="D29" s="26"/>
      <c r="F29" s="24"/>
    </row>
    <row r="30" spans="2:8">
      <c r="B30" s="51"/>
      <c r="C30" s="49"/>
      <c r="D30" s="23"/>
      <c r="E30" s="7"/>
      <c r="F30" s="24"/>
    </row>
    <row r="31" spans="2:8">
      <c r="B31" s="51"/>
      <c r="C31" s="49"/>
      <c r="D31" s="23"/>
      <c r="F31" s="24"/>
    </row>
    <row r="32" spans="2:8">
      <c r="B32" s="51"/>
      <c r="C32" s="49"/>
      <c r="D32" s="23"/>
      <c r="F32" s="24"/>
    </row>
    <row r="33" spans="2:6">
      <c r="B33" s="52"/>
      <c r="C33" s="50"/>
      <c r="D33" s="27"/>
      <c r="E33" s="8"/>
      <c r="F3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O17"/>
  <sheetViews>
    <sheetView workbookViewId="0"/>
  </sheetViews>
  <sheetFormatPr defaultRowHeight="16.5"/>
  <cols>
    <col min="1" max="1" width="2.875" style="1494" customWidth="1"/>
    <col min="2" max="2" width="20.625" style="1494" bestFit="1" customWidth="1"/>
    <col min="3" max="3" width="10.375" style="1494" bestFit="1" customWidth="1"/>
    <col min="4" max="5" width="10.25" style="1494" bestFit="1" customWidth="1"/>
    <col min="6" max="6" width="10.5" style="1494" bestFit="1" customWidth="1"/>
    <col min="7" max="7" width="4.25" style="1494" customWidth="1"/>
    <col min="8" max="8" width="13.875" style="1494" bestFit="1" customWidth="1"/>
    <col min="9" max="9" width="15.625" style="1494" customWidth="1"/>
    <col min="10" max="10" width="17.125" style="1494" customWidth="1"/>
    <col min="11" max="11" width="3.125" style="1494" bestFit="1" customWidth="1"/>
    <col min="12" max="12" width="12.625" style="1494" customWidth="1"/>
    <col min="13" max="13" width="8.625" style="1494" customWidth="1"/>
    <col min="14" max="14" width="12.625" style="1494" customWidth="1"/>
    <col min="15" max="15" width="8.625" style="1494" customWidth="1"/>
    <col min="16" max="16384" width="9" style="1494"/>
  </cols>
  <sheetData>
    <row r="2" spans="2:15">
      <c r="B2" s="1622" t="s">
        <v>7802</v>
      </c>
    </row>
    <row r="3" spans="2:15">
      <c r="H3" s="1880"/>
    </row>
    <row r="4" spans="2:15">
      <c r="B4" s="1869"/>
      <c r="C4" s="1872" t="s">
        <v>7780</v>
      </c>
      <c r="D4" s="1873" t="s">
        <v>7781</v>
      </c>
      <c r="E4" s="1874" t="s">
        <v>7782</v>
      </c>
      <c r="F4" s="1875" t="s">
        <v>7783</v>
      </c>
      <c r="G4" s="1869"/>
      <c r="H4" s="1881" t="s">
        <v>7798</v>
      </c>
      <c r="I4" s="1943" t="s">
        <v>7799</v>
      </c>
      <c r="J4" s="1943"/>
      <c r="K4" s="1943"/>
      <c r="L4" s="1944" t="s">
        <v>7800</v>
      </c>
      <c r="M4" s="1944"/>
      <c r="N4" s="1945" t="s">
        <v>7801</v>
      </c>
      <c r="O4" s="1945"/>
    </row>
    <row r="5" spans="2:15">
      <c r="B5" s="1876" t="s">
        <v>7784</v>
      </c>
      <c r="C5" s="1883">
        <v>160.37292049779754</v>
      </c>
      <c r="D5" s="1885">
        <v>80.186460248898769</v>
      </c>
      <c r="E5" s="1887">
        <v>32.074584099559509</v>
      </c>
      <c r="F5" s="1889">
        <v>16.037292049779754</v>
      </c>
      <c r="G5" s="1869"/>
      <c r="H5" s="1882">
        <v>0.62354666666666669</v>
      </c>
      <c r="I5" s="1870" t="s">
        <v>7785</v>
      </c>
      <c r="J5" s="1877">
        <v>1.6037292049779754</v>
      </c>
      <c r="K5" s="1871" t="s">
        <v>7786</v>
      </c>
      <c r="L5" s="1871" t="s">
        <v>7787</v>
      </c>
      <c r="M5" s="1878">
        <v>0.4</v>
      </c>
      <c r="N5" s="1871" t="s">
        <v>7788</v>
      </c>
      <c r="O5" s="1879">
        <v>0.5</v>
      </c>
    </row>
    <row r="6" spans="2:15">
      <c r="B6" s="1876" t="s">
        <v>7761</v>
      </c>
      <c r="C6" s="1883">
        <v>327.19119122787333</v>
      </c>
      <c r="D6" s="1885">
        <v>163.59559561393667</v>
      </c>
      <c r="E6" s="1887">
        <v>65.438238245574667</v>
      </c>
      <c r="F6" s="1889">
        <v>32.719119122787333</v>
      </c>
      <c r="G6" s="1869"/>
      <c r="H6" s="1882">
        <v>0.30563169999999995</v>
      </c>
      <c r="I6" s="1870" t="s">
        <v>7789</v>
      </c>
      <c r="J6" s="1877">
        <v>3.2719119122787332</v>
      </c>
      <c r="K6" s="1871" t="s">
        <v>7786</v>
      </c>
      <c r="L6" s="1871" t="s">
        <v>7790</v>
      </c>
      <c r="M6" s="1878">
        <v>0.33</v>
      </c>
      <c r="N6" s="1871" t="s">
        <v>7791</v>
      </c>
      <c r="O6" s="1879">
        <v>0.75</v>
      </c>
    </row>
    <row r="7" spans="2:15">
      <c r="B7" s="1876" t="s">
        <v>7762</v>
      </c>
      <c r="C7" s="1883">
        <v>714.15138581076417</v>
      </c>
      <c r="D7" s="1885">
        <v>357.07569290538208</v>
      </c>
      <c r="E7" s="1887">
        <v>142.83027716215284</v>
      </c>
      <c r="F7" s="1889">
        <v>71.41513858107642</v>
      </c>
      <c r="G7" s="1869"/>
      <c r="H7" s="1882">
        <v>0.14002633333333334</v>
      </c>
      <c r="I7" s="1870" t="s">
        <v>7792</v>
      </c>
      <c r="J7" s="1877">
        <v>7.1415138581076425</v>
      </c>
      <c r="K7" s="1871" t="s">
        <v>7786</v>
      </c>
      <c r="L7" s="1871" t="s">
        <v>7793</v>
      </c>
      <c r="M7" s="1878">
        <v>0.22</v>
      </c>
      <c r="N7" s="1871" t="s">
        <v>7794</v>
      </c>
      <c r="O7" s="1879">
        <v>1.25</v>
      </c>
    </row>
    <row r="8" spans="2:15">
      <c r="B8" s="1876" t="s">
        <v>7763</v>
      </c>
      <c r="C8" s="1883">
        <v>1333.3333333333335</v>
      </c>
      <c r="D8" s="1885">
        <v>666.66666666666674</v>
      </c>
      <c r="E8" s="1887">
        <v>266.66666666666669</v>
      </c>
      <c r="F8" s="1889">
        <v>133.33333333333334</v>
      </c>
      <c r="G8" s="1869"/>
      <c r="H8" s="1882">
        <v>7.4999999999999997E-2</v>
      </c>
      <c r="I8" s="1870" t="s">
        <v>7795</v>
      </c>
      <c r="J8" s="1877">
        <v>13.333333333333336</v>
      </c>
      <c r="K8" s="1871" t="s">
        <v>7786</v>
      </c>
      <c r="L8" s="1871" t="s">
        <v>7796</v>
      </c>
      <c r="M8" s="1878">
        <v>0.15</v>
      </c>
      <c r="N8" s="1869"/>
      <c r="O8" s="1869"/>
    </row>
    <row r="9" spans="2:15">
      <c r="B9" s="1876" t="s">
        <v>7764</v>
      </c>
      <c r="C9" s="1883">
        <v>106.91528033186502</v>
      </c>
      <c r="D9" s="1885">
        <v>53.45764016593251</v>
      </c>
      <c r="E9" s="1887">
        <v>21.383056066373005</v>
      </c>
      <c r="F9" s="1889">
        <v>10.691528033186502</v>
      </c>
      <c r="G9" s="1869"/>
      <c r="H9" s="1882">
        <v>0.93532000000000004</v>
      </c>
      <c r="I9" s="1870" t="s">
        <v>7765</v>
      </c>
      <c r="J9" s="1877">
        <v>1.0691528033186501</v>
      </c>
      <c r="K9" s="1871" t="s">
        <v>7786</v>
      </c>
      <c r="L9" s="1869"/>
      <c r="M9" s="1869"/>
      <c r="N9" s="1869"/>
      <c r="O9" s="1869"/>
    </row>
    <row r="10" spans="2:15">
      <c r="B10" s="1876" t="s">
        <v>7766</v>
      </c>
      <c r="C10" s="1883">
        <v>218.12746081858222</v>
      </c>
      <c r="D10" s="1885">
        <v>109.06373040929111</v>
      </c>
      <c r="E10" s="1887">
        <v>43.625492163716444</v>
      </c>
      <c r="F10" s="1889">
        <v>21.812746081858222</v>
      </c>
      <c r="G10" s="1869"/>
      <c r="H10" s="1882">
        <v>0.45844754999999993</v>
      </c>
      <c r="I10" s="1870" t="s">
        <v>7767</v>
      </c>
      <c r="J10" s="1877">
        <v>2.1812746081858223</v>
      </c>
      <c r="K10" s="1871" t="s">
        <v>7786</v>
      </c>
      <c r="L10" s="1869"/>
      <c r="M10" s="1869"/>
      <c r="N10" s="1869"/>
      <c r="O10" s="1869"/>
    </row>
    <row r="11" spans="2:15">
      <c r="B11" s="1876" t="s">
        <v>7768</v>
      </c>
      <c r="C11" s="1883">
        <v>476.10092387384282</v>
      </c>
      <c r="D11" s="1885">
        <v>238.05046193692141</v>
      </c>
      <c r="E11" s="1887">
        <v>95.220184774768555</v>
      </c>
      <c r="F11" s="1889">
        <v>47.610092387384277</v>
      </c>
      <c r="G11" s="1869"/>
      <c r="H11" s="1882">
        <v>0.21003949999999999</v>
      </c>
      <c r="I11" s="1870" t="s">
        <v>7769</v>
      </c>
      <c r="J11" s="1877">
        <v>4.7610092387384277</v>
      </c>
      <c r="K11" s="1871" t="s">
        <v>7786</v>
      </c>
      <c r="L11" s="1869"/>
      <c r="M11" s="1869"/>
      <c r="N11" s="1869"/>
      <c r="O11" s="1869"/>
    </row>
    <row r="12" spans="2:15">
      <c r="B12" s="1876" t="s">
        <v>7770</v>
      </c>
      <c r="C12" s="1883">
        <v>888.88888888888903</v>
      </c>
      <c r="D12" s="1885">
        <v>444.44444444444451</v>
      </c>
      <c r="E12" s="1887">
        <v>177.7777777777778</v>
      </c>
      <c r="F12" s="1889">
        <v>88.8888888888889</v>
      </c>
      <c r="G12" s="1869"/>
      <c r="H12" s="1882">
        <v>0.11249999999999999</v>
      </c>
      <c r="I12" s="1870" t="s">
        <v>7771</v>
      </c>
      <c r="J12" s="1877">
        <v>8.8888888888888893</v>
      </c>
      <c r="K12" s="1871" t="s">
        <v>7786</v>
      </c>
      <c r="L12" s="1869"/>
      <c r="M12" s="1869"/>
      <c r="N12" s="1869"/>
      <c r="O12" s="1869"/>
    </row>
    <row r="13" spans="2:15">
      <c r="B13" s="1876" t="s">
        <v>7772</v>
      </c>
      <c r="C13" s="1883">
        <v>64.149168199119018</v>
      </c>
      <c r="D13" s="1885">
        <v>32.074584099559509</v>
      </c>
      <c r="E13" s="1887">
        <v>12.829833639823802</v>
      </c>
      <c r="F13" s="1889">
        <v>6.4149168199119009</v>
      </c>
      <c r="G13" s="1869"/>
      <c r="H13" s="1882">
        <v>1.5588666666666668</v>
      </c>
      <c r="I13" s="1870" t="s">
        <v>7773</v>
      </c>
      <c r="J13" s="1877">
        <v>0.64149168199119022</v>
      </c>
      <c r="K13" s="1871" t="s">
        <v>7786</v>
      </c>
      <c r="L13" s="1869"/>
      <c r="M13" s="1869"/>
      <c r="N13" s="1869"/>
      <c r="O13" s="1869"/>
    </row>
    <row r="14" spans="2:15">
      <c r="B14" s="1876" t="s">
        <v>7774</v>
      </c>
      <c r="C14" s="1883">
        <v>130.87647649114933</v>
      </c>
      <c r="D14" s="1885">
        <v>65.438238245574667</v>
      </c>
      <c r="E14" s="1887">
        <v>26.175295298229866</v>
      </c>
      <c r="F14" s="1889">
        <v>13.087647649114933</v>
      </c>
      <c r="G14" s="1869"/>
      <c r="H14" s="1882">
        <v>0.76407924999999988</v>
      </c>
      <c r="I14" s="1870" t="s">
        <v>7775</v>
      </c>
      <c r="J14" s="1877">
        <v>1.3087647649114933</v>
      </c>
      <c r="K14" s="1871" t="s">
        <v>7786</v>
      </c>
      <c r="L14" s="1869"/>
      <c r="M14" s="1869"/>
      <c r="N14" s="1869"/>
      <c r="O14" s="1869"/>
    </row>
    <row r="15" spans="2:15">
      <c r="B15" s="1876" t="s">
        <v>7776</v>
      </c>
      <c r="C15" s="1883">
        <v>285.66055432430562</v>
      </c>
      <c r="D15" s="1885">
        <v>142.83027716215281</v>
      </c>
      <c r="E15" s="1887">
        <v>57.132110864861133</v>
      </c>
      <c r="F15" s="1889">
        <v>28.566055432430566</v>
      </c>
      <c r="G15" s="1869"/>
      <c r="H15" s="1882">
        <v>0.35006583333333335</v>
      </c>
      <c r="I15" s="1870" t="s">
        <v>7777</v>
      </c>
      <c r="J15" s="1877">
        <v>2.8566055432430559</v>
      </c>
      <c r="K15" s="1871" t="s">
        <v>7786</v>
      </c>
      <c r="L15" s="1869"/>
      <c r="M15" s="1869"/>
      <c r="N15" s="1869"/>
      <c r="O15" s="1869"/>
    </row>
    <row r="16" spans="2:15">
      <c r="B16" s="1876" t="s">
        <v>7778</v>
      </c>
      <c r="C16" s="1883">
        <v>533.33333333333337</v>
      </c>
      <c r="D16" s="1885">
        <v>266.66666666666669</v>
      </c>
      <c r="E16" s="1887">
        <v>106.66666666666667</v>
      </c>
      <c r="F16" s="1889">
        <v>53.333333333333336</v>
      </c>
      <c r="G16" s="1869"/>
      <c r="H16" s="1882">
        <v>0.1875</v>
      </c>
      <c r="I16" s="1870" t="s">
        <v>7779</v>
      </c>
      <c r="J16" s="1877">
        <v>5.333333333333333</v>
      </c>
      <c r="K16" s="1871" t="s">
        <v>7786</v>
      </c>
      <c r="L16" s="1869"/>
      <c r="M16" s="1869"/>
      <c r="N16" s="1869"/>
      <c r="O16" s="1869"/>
    </row>
    <row r="17" spans="2:15">
      <c r="B17" s="1876" t="s">
        <v>7797</v>
      </c>
      <c r="C17" s="1884">
        <v>100</v>
      </c>
      <c r="D17" s="1886">
        <v>50</v>
      </c>
      <c r="E17" s="1888">
        <v>20</v>
      </c>
      <c r="F17" s="1890">
        <v>10</v>
      </c>
      <c r="G17" s="1869"/>
      <c r="H17" s="1869"/>
      <c r="I17" s="1869"/>
      <c r="J17" s="1869"/>
      <c r="K17" s="1869"/>
      <c r="L17" s="1869"/>
      <c r="M17" s="1869"/>
      <c r="N17" s="1869"/>
      <c r="O17" s="1869"/>
    </row>
  </sheetData>
  <mergeCells count="3">
    <mergeCell ref="I4:K4"/>
    <mergeCell ref="L4:M4"/>
    <mergeCell ref="N4:O4"/>
  </mergeCells>
  <phoneticPr fontId="6" type="noConversion"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3:K49"/>
  <sheetViews>
    <sheetView workbookViewId="0">
      <selection activeCell="D5" sqref="D5:F13"/>
    </sheetView>
  </sheetViews>
  <sheetFormatPr defaultRowHeight="16.5"/>
  <cols>
    <col min="1" max="3" width="4.5" customWidth="1"/>
    <col min="4" max="4" width="20" customWidth="1"/>
    <col min="5" max="5" width="8.25" bestFit="1" customWidth="1"/>
    <col min="6" max="6" width="8.375" bestFit="1" customWidth="1"/>
    <col min="7" max="7" width="19.375" bestFit="1" customWidth="1"/>
    <col min="8" max="8" width="8.25" bestFit="1" customWidth="1"/>
    <col min="9" max="9" width="8.375" bestFit="1" customWidth="1"/>
    <col min="10" max="10" width="19.375" bestFit="1" customWidth="1"/>
  </cols>
  <sheetData>
    <row r="3" spans="1:11">
      <c r="C3">
        <v>1</v>
      </c>
      <c r="D3" t="s">
        <v>1474</v>
      </c>
    </row>
    <row r="4" spans="1:11">
      <c r="D4" s="558"/>
      <c r="E4" s="2077" t="s">
        <v>1467</v>
      </c>
      <c r="F4" s="2078"/>
      <c r="G4" s="2078"/>
      <c r="H4" s="2079" t="s">
        <v>1468</v>
      </c>
      <c r="I4" s="2079"/>
      <c r="J4" s="2079"/>
    </row>
    <row r="5" spans="1:11" ht="27">
      <c r="D5" s="559" t="s">
        <v>1486</v>
      </c>
      <c r="E5" s="560" t="s">
        <v>1452</v>
      </c>
      <c r="F5" s="560" t="s">
        <v>1453</v>
      </c>
      <c r="G5" s="560" t="s">
        <v>1469</v>
      </c>
      <c r="H5" s="561" t="s">
        <v>1452</v>
      </c>
      <c r="I5" s="561" t="s">
        <v>1453</v>
      </c>
      <c r="J5" s="561" t="s">
        <v>1469</v>
      </c>
    </row>
    <row r="6" spans="1:11">
      <c r="D6" s="562"/>
      <c r="E6" s="562" t="s">
        <v>1454</v>
      </c>
      <c r="F6" s="562" t="s">
        <v>1455</v>
      </c>
      <c r="G6" s="562" t="s">
        <v>1456</v>
      </c>
      <c r="H6" s="562" t="s">
        <v>1454</v>
      </c>
      <c r="I6" s="562" t="s">
        <v>1455</v>
      </c>
      <c r="J6" s="562" t="s">
        <v>1456</v>
      </c>
    </row>
    <row r="7" spans="1:11">
      <c r="A7" s="1"/>
      <c r="B7" s="1"/>
      <c r="C7" s="1"/>
      <c r="D7" s="563" t="s">
        <v>1457</v>
      </c>
      <c r="E7" s="591">
        <v>6.87</v>
      </c>
      <c r="F7" s="591">
        <v>4.08</v>
      </c>
      <c r="G7" s="595">
        <v>109682433</v>
      </c>
      <c r="H7" s="593">
        <v>9.9499999999999993</v>
      </c>
      <c r="I7" s="593">
        <v>9.9499999999999993</v>
      </c>
      <c r="J7" s="593">
        <v>160479250</v>
      </c>
      <c r="K7" t="s">
        <v>1475</v>
      </c>
    </row>
    <row r="8" spans="1:11">
      <c r="A8" s="1"/>
      <c r="B8" s="1"/>
      <c r="C8" s="1"/>
      <c r="D8" s="563" t="s">
        <v>1458</v>
      </c>
      <c r="E8" s="591">
        <v>6.87</v>
      </c>
      <c r="F8" s="591">
        <v>4.08</v>
      </c>
      <c r="G8" s="595">
        <v>118457027</v>
      </c>
      <c r="H8" s="593">
        <v>10.01</v>
      </c>
      <c r="I8" s="593">
        <v>10.01</v>
      </c>
      <c r="J8" s="593">
        <v>161762650</v>
      </c>
    </row>
    <row r="9" spans="1:11">
      <c r="A9" s="1"/>
      <c r="B9" s="1"/>
      <c r="C9" s="1"/>
      <c r="D9" s="563" t="s">
        <v>1459</v>
      </c>
      <c r="E9" s="591">
        <v>6.87</v>
      </c>
      <c r="F9" s="591">
        <v>4.08</v>
      </c>
      <c r="G9" s="595">
        <v>127933589</v>
      </c>
      <c r="H9" s="593">
        <v>10.06</v>
      </c>
      <c r="I9" s="593">
        <v>10.06</v>
      </c>
      <c r="J9" s="593">
        <v>163056900</v>
      </c>
    </row>
    <row r="10" spans="1:11">
      <c r="A10" s="1"/>
      <c r="B10" s="1"/>
      <c r="C10" s="1"/>
      <c r="D10" s="563" t="s">
        <v>1460</v>
      </c>
      <c r="E10" s="591">
        <v>6.87</v>
      </c>
      <c r="F10" s="591">
        <v>4.08</v>
      </c>
      <c r="G10" s="595">
        <v>138168276</v>
      </c>
      <c r="H10" s="593">
        <v>10.119999999999999</v>
      </c>
      <c r="I10" s="593">
        <v>10.119999999999999</v>
      </c>
      <c r="J10" s="593">
        <v>164361070</v>
      </c>
    </row>
    <row r="11" spans="1:11">
      <c r="D11" s="563" t="s">
        <v>1461</v>
      </c>
      <c r="E11" s="591">
        <v>6.87</v>
      </c>
      <c r="F11" s="591">
        <v>4.08</v>
      </c>
      <c r="G11" s="595">
        <v>149221738</v>
      </c>
      <c r="H11" s="593">
        <v>10.17</v>
      </c>
      <c r="I11" s="593">
        <v>10.17</v>
      </c>
      <c r="J11" s="593">
        <v>165675780</v>
      </c>
    </row>
    <row r="12" spans="1:11">
      <c r="D12" s="563" t="s">
        <v>1462</v>
      </c>
      <c r="E12" s="591">
        <v>6.87</v>
      </c>
      <c r="F12" s="591">
        <v>4.08</v>
      </c>
      <c r="G12" s="595">
        <v>161159477</v>
      </c>
      <c r="H12" s="593">
        <v>11.22</v>
      </c>
      <c r="I12" s="593">
        <v>10.220000000000001</v>
      </c>
      <c r="J12" s="593">
        <v>167001030</v>
      </c>
    </row>
    <row r="13" spans="1:11">
      <c r="D13" s="563" t="s">
        <v>1463</v>
      </c>
      <c r="E13" s="591">
        <v>6.87</v>
      </c>
      <c r="F13" s="591">
        <v>4.08</v>
      </c>
      <c r="G13" s="595">
        <v>174052235</v>
      </c>
      <c r="H13" s="593">
        <v>11.28</v>
      </c>
      <c r="I13" s="593">
        <v>10.28</v>
      </c>
      <c r="J13" s="593">
        <v>168336820</v>
      </c>
    </row>
    <row r="14" spans="1:11">
      <c r="D14" s="563" t="s">
        <v>1464</v>
      </c>
      <c r="E14" s="591">
        <v>6.87</v>
      </c>
      <c r="F14" s="591">
        <v>4.08</v>
      </c>
      <c r="G14" s="595">
        <v>187976413</v>
      </c>
      <c r="H14" s="593">
        <v>11.33</v>
      </c>
      <c r="I14" s="593">
        <v>10.33</v>
      </c>
      <c r="J14" s="593">
        <v>169683460</v>
      </c>
    </row>
    <row r="15" spans="1:11">
      <c r="D15" s="563" t="s">
        <v>1465</v>
      </c>
      <c r="E15" s="591">
        <v>6.87</v>
      </c>
      <c r="F15" s="591">
        <v>4.08</v>
      </c>
      <c r="G15" s="595">
        <v>203014526</v>
      </c>
      <c r="H15" s="593">
        <v>11.39</v>
      </c>
      <c r="I15" s="593">
        <v>10.39</v>
      </c>
      <c r="J15" s="593">
        <v>171040950</v>
      </c>
    </row>
    <row r="16" spans="1:11">
      <c r="D16" s="564" t="s">
        <v>1466</v>
      </c>
      <c r="E16" s="592">
        <v>6.87</v>
      </c>
      <c r="F16" s="592">
        <v>4.08</v>
      </c>
      <c r="G16" s="596">
        <v>219255688</v>
      </c>
      <c r="H16" s="594">
        <v>11.45</v>
      </c>
      <c r="I16" s="594">
        <v>10.44</v>
      </c>
      <c r="J16" s="594">
        <v>172408980</v>
      </c>
    </row>
    <row r="44" spans="4:4">
      <c r="D44" s="1"/>
    </row>
    <row r="49" ht="16.5" customHeight="1"/>
  </sheetData>
  <mergeCells count="2">
    <mergeCell ref="E4:G4"/>
    <mergeCell ref="H4:J4"/>
  </mergeCells>
  <phoneticPr fontId="6" type="noConversion"/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81"/>
  <sheetViews>
    <sheetView topLeftCell="A19" zoomScaleNormal="100" workbookViewId="0">
      <selection activeCell="E40" sqref="E40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1441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716</v>
      </c>
      <c r="E6" s="6"/>
      <c r="F6" s="24"/>
      <c r="I6" s="13"/>
    </row>
    <row r="7" spans="2:9">
      <c r="B7" s="20"/>
      <c r="C7" s="21"/>
      <c r="E7" s="6" t="s">
        <v>1430</v>
      </c>
      <c r="F7" s="24"/>
      <c r="I7" s="13"/>
    </row>
    <row r="8" spans="2:9">
      <c r="B8" s="20"/>
      <c r="C8" s="21"/>
      <c r="E8" s="6" t="s">
        <v>1431</v>
      </c>
      <c r="F8" s="24"/>
      <c r="I8" s="13"/>
    </row>
    <row r="9" spans="2:9">
      <c r="B9" s="20"/>
      <c r="C9" s="21"/>
      <c r="E9" s="6" t="s">
        <v>1432</v>
      </c>
      <c r="F9" s="24"/>
      <c r="I9" s="13"/>
    </row>
    <row r="10" spans="2:9">
      <c r="B10" s="20"/>
      <c r="C10" s="21"/>
      <c r="E10" s="6" t="s">
        <v>1433</v>
      </c>
      <c r="F10" s="24"/>
      <c r="I10" s="13"/>
    </row>
    <row r="11" spans="2:9">
      <c r="B11" s="20"/>
      <c r="C11" s="21"/>
      <c r="E11" s="6" t="s">
        <v>1434</v>
      </c>
      <c r="F11" s="24"/>
      <c r="I11" s="13"/>
    </row>
    <row r="12" spans="2:9">
      <c r="B12" s="20"/>
      <c r="C12" s="21"/>
      <c r="E12" s="67" t="s">
        <v>1281</v>
      </c>
      <c r="F12" s="24"/>
      <c r="I12" s="13"/>
    </row>
    <row r="13" spans="2:9">
      <c r="B13" s="20"/>
      <c r="C13" s="21"/>
      <c r="E13" s="6" t="s">
        <v>1435</v>
      </c>
      <c r="F13" s="24"/>
      <c r="I13" s="13"/>
    </row>
    <row r="14" spans="2:9">
      <c r="B14" s="20"/>
      <c r="C14" s="21"/>
      <c r="E14" s="6" t="s">
        <v>1436</v>
      </c>
      <c r="F14" s="24"/>
      <c r="I14" s="13"/>
    </row>
    <row r="15" spans="2:9">
      <c r="B15" s="20"/>
      <c r="C15" s="21"/>
      <c r="E15" s="6" t="s">
        <v>1280</v>
      </c>
      <c r="F15" s="24"/>
      <c r="I15" s="13"/>
    </row>
    <row r="16" spans="2:9">
      <c r="B16" s="20"/>
      <c r="C16" s="21"/>
      <c r="E16" s="67" t="s">
        <v>1437</v>
      </c>
      <c r="F16" s="24"/>
      <c r="I16" s="13"/>
    </row>
    <row r="17" spans="2:9">
      <c r="B17" s="20"/>
      <c r="C17" s="21"/>
      <c r="E17" s="6"/>
      <c r="F17" s="24"/>
      <c r="I17" s="13"/>
    </row>
    <row r="18" spans="2:9">
      <c r="B18" s="20"/>
      <c r="C18" s="21"/>
      <c r="D18" s="500" t="s">
        <v>7</v>
      </c>
      <c r="F18" s="24"/>
    </row>
    <row r="19" spans="2:9">
      <c r="B19" s="20"/>
      <c r="C19" s="21"/>
      <c r="D19" s="29"/>
      <c r="E19" s="9" t="s">
        <v>1287</v>
      </c>
      <c r="F19" s="24"/>
    </row>
    <row r="20" spans="2:9">
      <c r="B20" s="20"/>
      <c r="C20" s="21"/>
      <c r="D20" s="29"/>
      <c r="E20" s="9" t="s">
        <v>1288</v>
      </c>
      <c r="F20" s="24"/>
    </row>
    <row r="21" spans="2:9">
      <c r="B21" s="20"/>
      <c r="C21" s="21"/>
      <c r="E21" s="6"/>
      <c r="F21" s="24"/>
      <c r="I21" s="13"/>
    </row>
    <row r="22" spans="2:9">
      <c r="B22" s="20"/>
      <c r="C22" s="21"/>
      <c r="D22" s="500" t="s">
        <v>1260</v>
      </c>
      <c r="F22" s="24"/>
    </row>
    <row r="23" spans="2:9">
      <c r="B23" s="20"/>
      <c r="C23" s="21"/>
      <c r="D23" s="29"/>
      <c r="E23" s="9" t="s">
        <v>1285</v>
      </c>
      <c r="F23" s="24"/>
    </row>
    <row r="24" spans="2:9">
      <c r="B24" s="20"/>
      <c r="C24" s="21"/>
      <c r="E24" s="6"/>
      <c r="F24" s="24"/>
      <c r="I24" s="13"/>
    </row>
    <row r="25" spans="2:9">
      <c r="B25" s="20"/>
      <c r="C25" s="21"/>
      <c r="D25" s="500" t="s">
        <v>8</v>
      </c>
      <c r="F25" s="24"/>
    </row>
    <row r="26" spans="2:9">
      <c r="B26" s="20"/>
      <c r="C26" s="21"/>
      <c r="D26" s="29"/>
      <c r="E26" s="9" t="s">
        <v>1270</v>
      </c>
      <c r="F26" s="24"/>
    </row>
    <row r="27" spans="2:9">
      <c r="B27" s="20"/>
      <c r="C27" s="21"/>
      <c r="D27" s="29"/>
      <c r="E27" s="9" t="s">
        <v>1286</v>
      </c>
      <c r="F27" s="24"/>
    </row>
    <row r="28" spans="2:9">
      <c r="B28" s="20"/>
      <c r="C28" s="21"/>
      <c r="F28" s="24"/>
    </row>
    <row r="29" spans="2:9">
      <c r="B29" s="20"/>
      <c r="C29" s="21"/>
      <c r="D29" s="25" t="s">
        <v>1438</v>
      </c>
      <c r="E29" s="19"/>
      <c r="F29" s="24"/>
      <c r="I29" s="13"/>
    </row>
    <row r="30" spans="2:9">
      <c r="B30" s="20"/>
      <c r="C30" s="21"/>
      <c r="E30" s="9" t="s">
        <v>1439</v>
      </c>
      <c r="F30" s="24"/>
      <c r="I30" s="13"/>
    </row>
    <row r="31" spans="2:9">
      <c r="B31" s="20"/>
      <c r="C31" s="21"/>
      <c r="E31" s="19"/>
      <c r="F31" s="24"/>
    </row>
    <row r="32" spans="2:9">
      <c r="B32" s="20"/>
      <c r="C32" s="21"/>
      <c r="D32" s="26" t="s">
        <v>4</v>
      </c>
      <c r="F32" s="24"/>
    </row>
    <row r="33" spans="2:6">
      <c r="B33" s="20"/>
      <c r="C33" s="21"/>
      <c r="D33" s="25" t="s">
        <v>717</v>
      </c>
      <c r="F33" s="24"/>
    </row>
    <row r="34" spans="2:6">
      <c r="B34" s="20"/>
      <c r="C34" s="21"/>
      <c r="E34" s="9" t="s">
        <v>1168</v>
      </c>
      <c r="F34" s="24"/>
    </row>
    <row r="35" spans="2:6">
      <c r="B35" s="20"/>
      <c r="C35" s="21"/>
      <c r="E35" s="9" t="s">
        <v>719</v>
      </c>
      <c r="F35" s="24"/>
    </row>
    <row r="36" spans="2:6">
      <c r="B36" s="20"/>
      <c r="C36" s="21"/>
      <c r="F36" s="24"/>
    </row>
    <row r="37" spans="2:6">
      <c r="B37" s="20"/>
      <c r="C37" s="21"/>
      <c r="D37" s="25" t="s">
        <v>1085</v>
      </c>
      <c r="F37" s="24"/>
    </row>
    <row r="38" spans="2:6">
      <c r="B38" s="20"/>
      <c r="C38" s="21"/>
      <c r="E38" s="12" t="s">
        <v>1082</v>
      </c>
      <c r="F38" s="24"/>
    </row>
    <row r="39" spans="2:6">
      <c r="B39" s="20"/>
      <c r="C39" s="21"/>
      <c r="E39" s="9" t="s">
        <v>1282</v>
      </c>
      <c r="F39" s="24"/>
    </row>
    <row r="40" spans="2:6">
      <c r="B40" s="20"/>
      <c r="C40" s="21"/>
      <c r="D40" s="14"/>
      <c r="F40" s="24"/>
    </row>
    <row r="41" spans="2:6">
      <c r="B41" s="20"/>
      <c r="C41" s="21"/>
      <c r="D41" s="25" t="s">
        <v>1048</v>
      </c>
      <c r="F41" s="24"/>
    </row>
    <row r="42" spans="2:6">
      <c r="B42" s="20"/>
      <c r="C42" s="21"/>
      <c r="E42" s="9" t="s">
        <v>1284</v>
      </c>
      <c r="F42" s="24"/>
    </row>
    <row r="43" spans="2:6">
      <c r="B43" s="20"/>
      <c r="C43" s="21"/>
      <c r="D43" s="29"/>
      <c r="E43" s="12" t="s">
        <v>1050</v>
      </c>
      <c r="F43" s="24"/>
    </row>
    <row r="44" spans="2:6">
      <c r="B44" s="20"/>
      <c r="C44" s="21"/>
      <c r="D44" s="29"/>
      <c r="E44" s="12" t="s">
        <v>1083</v>
      </c>
      <c r="F44" s="24"/>
    </row>
    <row r="45" spans="2:6">
      <c r="B45" s="20"/>
      <c r="C45" s="21"/>
      <c r="D45" s="29"/>
      <c r="E45" s="9" t="s">
        <v>1283</v>
      </c>
      <c r="F45" s="24"/>
    </row>
    <row r="46" spans="2:6">
      <c r="B46" s="20"/>
      <c r="C46" s="21"/>
      <c r="D46" s="29"/>
      <c r="F46" s="24"/>
    </row>
    <row r="47" spans="2:6">
      <c r="B47" s="20"/>
      <c r="C47" s="21"/>
      <c r="D47" s="500" t="s">
        <v>2</v>
      </c>
      <c r="F47" s="24"/>
    </row>
    <row r="48" spans="2:6">
      <c r="B48" s="20"/>
      <c r="C48" s="21"/>
      <c r="D48" s="29"/>
      <c r="E48" s="9" t="s">
        <v>1276</v>
      </c>
      <c r="F48" s="24"/>
    </row>
    <row r="49" spans="2:8">
      <c r="B49" s="20"/>
      <c r="C49" s="21"/>
      <c r="D49" s="29"/>
      <c r="E49" s="9" t="s">
        <v>1277</v>
      </c>
      <c r="F49" s="24"/>
    </row>
    <row r="50" spans="2:8">
      <c r="B50" s="20"/>
      <c r="C50" s="21"/>
      <c r="D50" s="29"/>
      <c r="E50" s="9" t="s">
        <v>1278</v>
      </c>
      <c r="F50" s="24"/>
    </row>
    <row r="51" spans="2:8">
      <c r="B51" s="20"/>
      <c r="C51" s="21"/>
      <c r="D51" s="29"/>
      <c r="F51" s="24"/>
    </row>
    <row r="52" spans="2:8">
      <c r="B52" s="20"/>
      <c r="C52" s="21"/>
      <c r="D52" s="29"/>
      <c r="F52" s="24"/>
    </row>
    <row r="53" spans="2:8">
      <c r="B53" s="20"/>
      <c r="C53" s="21"/>
      <c r="D53" s="29"/>
      <c r="F53" s="24"/>
    </row>
    <row r="54" spans="2:8">
      <c r="B54" s="20"/>
      <c r="C54" s="21"/>
      <c r="D54" s="29"/>
      <c r="F54" s="24"/>
    </row>
    <row r="55" spans="2:8">
      <c r="B55" s="20"/>
      <c r="C55" s="21"/>
      <c r="D55" s="26" t="s">
        <v>461</v>
      </c>
      <c r="E55" s="7"/>
      <c r="F55" s="24"/>
      <c r="H55" s="19"/>
    </row>
    <row r="56" spans="2:8">
      <c r="B56" s="20"/>
      <c r="C56" s="21"/>
      <c r="D56" s="26"/>
      <c r="E56" s="7" t="s">
        <v>1269</v>
      </c>
      <c r="F56" s="24"/>
      <c r="H56" s="19"/>
    </row>
    <row r="57" spans="2:8">
      <c r="B57" s="20"/>
      <c r="C57" s="21"/>
      <c r="D57" s="26"/>
      <c r="E57" s="7" t="s">
        <v>1275</v>
      </c>
      <c r="F57" s="24"/>
      <c r="H57" s="19"/>
    </row>
    <row r="58" spans="2:8">
      <c r="B58" s="20"/>
      <c r="C58" s="21"/>
      <c r="D58" s="26"/>
      <c r="E58" s="7" t="s">
        <v>1274</v>
      </c>
      <c r="F58" s="24"/>
      <c r="H58" s="19"/>
    </row>
    <row r="59" spans="2:8">
      <c r="B59" s="20"/>
      <c r="C59" s="21"/>
      <c r="D59" s="26"/>
      <c r="E59" s="7" t="s">
        <v>1273</v>
      </c>
      <c r="F59" s="24"/>
      <c r="H59" s="19"/>
    </row>
    <row r="60" spans="2:8">
      <c r="B60" s="20"/>
      <c r="C60" s="21"/>
      <c r="D60" s="26"/>
      <c r="E60" s="7" t="s">
        <v>1271</v>
      </c>
      <c r="F60" s="24"/>
      <c r="H60" s="19"/>
    </row>
    <row r="61" spans="2:8">
      <c r="B61" s="20"/>
      <c r="C61" s="21"/>
      <c r="D61" s="26"/>
      <c r="E61" s="7" t="s">
        <v>1272</v>
      </c>
      <c r="F61" s="24"/>
      <c r="H61" s="19"/>
    </row>
    <row r="62" spans="2:8">
      <c r="B62" s="20"/>
      <c r="C62" s="21"/>
      <c r="D62" s="26"/>
      <c r="E62" s="6" t="s">
        <v>1440</v>
      </c>
      <c r="F62" s="24"/>
      <c r="H62" s="19"/>
    </row>
    <row r="63" spans="2:8">
      <c r="B63" s="20"/>
      <c r="C63" s="21"/>
      <c r="D63" s="26"/>
      <c r="E63" s="7"/>
      <c r="F63" s="24"/>
      <c r="H63" s="19"/>
    </row>
    <row r="64" spans="2:8">
      <c r="B64" s="20"/>
      <c r="C64" s="21"/>
      <c r="D64" s="26"/>
      <c r="E64" s="7"/>
      <c r="F64" s="24"/>
      <c r="H64" s="19"/>
    </row>
    <row r="65" spans="2:8">
      <c r="B65" s="20"/>
      <c r="C65" s="21"/>
      <c r="D65" s="26"/>
      <c r="E65" s="7"/>
      <c r="F65" s="24"/>
      <c r="H65" s="19"/>
    </row>
    <row r="66" spans="2:8">
      <c r="B66" s="20"/>
      <c r="C66" s="21"/>
      <c r="D66" s="26"/>
      <c r="E66" s="7"/>
      <c r="F66" s="24"/>
      <c r="H66" s="19"/>
    </row>
    <row r="67" spans="2:8">
      <c r="B67" s="20"/>
      <c r="C67" s="21"/>
      <c r="D67" s="26"/>
      <c r="E67" s="7"/>
      <c r="F67" s="24"/>
      <c r="H67" s="19"/>
    </row>
    <row r="68" spans="2:8">
      <c r="B68" s="20"/>
      <c r="C68" s="21"/>
      <c r="D68" s="26"/>
      <c r="E68" s="7"/>
      <c r="F68" s="24"/>
      <c r="H68" s="19"/>
    </row>
    <row r="69" spans="2:8">
      <c r="B69" s="20"/>
      <c r="C69" s="21"/>
      <c r="D69" s="26"/>
      <c r="E69" s="7"/>
      <c r="F69" s="24"/>
      <c r="H69" s="19"/>
    </row>
    <row r="70" spans="2:8">
      <c r="B70" s="20"/>
      <c r="C70" s="21"/>
      <c r="D70" s="26"/>
      <c r="E70" s="7"/>
      <c r="F70" s="24"/>
      <c r="H70" s="19"/>
    </row>
    <row r="71" spans="2:8">
      <c r="B71" s="20"/>
      <c r="C71" s="21"/>
      <c r="D71" s="26"/>
      <c r="E71" s="7"/>
      <c r="F71" s="24"/>
      <c r="H71" s="19"/>
    </row>
    <row r="72" spans="2:8">
      <c r="B72" s="20"/>
      <c r="C72" s="21"/>
      <c r="F72" s="24"/>
      <c r="H72" s="19"/>
    </row>
    <row r="73" spans="2:8">
      <c r="B73" s="20"/>
      <c r="C73" s="21"/>
      <c r="F73" s="24"/>
      <c r="H73" s="19"/>
    </row>
    <row r="74" spans="2:8">
      <c r="B74" s="20"/>
      <c r="C74" s="21"/>
      <c r="D74" s="26"/>
      <c r="E74" s="404"/>
      <c r="F74" s="24"/>
    </row>
    <row r="75" spans="2:8">
      <c r="B75" s="20"/>
      <c r="C75" s="21"/>
      <c r="D75" s="26"/>
      <c r="F75" s="24"/>
    </row>
    <row r="76" spans="2:8">
      <c r="B76" s="20"/>
      <c r="C76" s="21"/>
      <c r="D76" s="26" t="s">
        <v>502</v>
      </c>
      <c r="F76" s="24"/>
    </row>
    <row r="77" spans="2:8">
      <c r="B77" s="20"/>
      <c r="C77" s="21"/>
      <c r="D77" s="26"/>
      <c r="F77" s="24"/>
    </row>
    <row r="78" spans="2:8">
      <c r="B78" s="51"/>
      <c r="C78" s="49"/>
      <c r="D78" s="23"/>
      <c r="E78" s="7"/>
      <c r="F78" s="24"/>
    </row>
    <row r="79" spans="2:8">
      <c r="B79" s="51"/>
      <c r="C79" s="49"/>
      <c r="D79" s="23"/>
      <c r="F79" s="24"/>
    </row>
    <row r="80" spans="2:8">
      <c r="B80" s="51"/>
      <c r="C80" s="49"/>
      <c r="D80" s="23"/>
      <c r="F80" s="24"/>
    </row>
    <row r="81" spans="2:6">
      <c r="B81" s="52"/>
      <c r="C81" s="50"/>
      <c r="D81" s="27"/>
      <c r="E81" s="8"/>
      <c r="F81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3:L268"/>
  <sheetViews>
    <sheetView topLeftCell="A232" workbookViewId="0">
      <selection activeCell="I240" sqref="I240:J246"/>
    </sheetView>
  </sheetViews>
  <sheetFormatPr defaultRowHeight="16.5"/>
  <cols>
    <col min="1" max="4" width="4.5" customWidth="1"/>
    <col min="5" max="5" width="25.625" customWidth="1"/>
    <col min="8" max="8" width="9" customWidth="1"/>
  </cols>
  <sheetData>
    <row r="3" spans="1:12">
      <c r="C3" t="s">
        <v>1054</v>
      </c>
    </row>
    <row r="4" spans="1:12">
      <c r="C4">
        <v>1</v>
      </c>
      <c r="D4" s="1" t="s">
        <v>1055</v>
      </c>
      <c r="E4" s="1"/>
      <c r="F4" s="1"/>
      <c r="G4" s="1"/>
      <c r="H4" s="1"/>
      <c r="I4" s="1"/>
      <c r="J4" s="1"/>
    </row>
    <row r="5" spans="1:12">
      <c r="D5" s="1"/>
      <c r="E5" s="7" t="s">
        <v>1053</v>
      </c>
      <c r="F5" s="7"/>
      <c r="G5" s="7"/>
      <c r="H5" s="7"/>
      <c r="I5" s="7" t="s">
        <v>1403</v>
      </c>
      <c r="J5" s="7"/>
    </row>
    <row r="6" spans="1:12">
      <c r="D6" s="1"/>
      <c r="E6" s="7" t="s">
        <v>1392</v>
      </c>
      <c r="F6" s="7"/>
      <c r="G6" s="7"/>
      <c r="H6" s="7"/>
      <c r="I6" s="7" t="s">
        <v>1393</v>
      </c>
      <c r="J6" s="7"/>
    </row>
    <row r="7" spans="1:12">
      <c r="D7" s="1"/>
      <c r="E7" s="510"/>
      <c r="F7" s="516" t="s">
        <v>6</v>
      </c>
      <c r="G7" s="516" t="s">
        <v>1051</v>
      </c>
      <c r="H7" s="7"/>
      <c r="I7" s="7" t="s">
        <v>1394</v>
      </c>
      <c r="J7" s="7"/>
    </row>
    <row r="8" spans="1:12">
      <c r="D8" s="1"/>
      <c r="E8" s="511" t="s">
        <v>1068</v>
      </c>
      <c r="F8" s="512">
        <v>-10</v>
      </c>
      <c r="G8" s="513">
        <v>-25</v>
      </c>
      <c r="H8" s="7"/>
      <c r="I8" s="7" t="s">
        <v>1395</v>
      </c>
      <c r="J8" s="7"/>
    </row>
    <row r="9" spans="1:12">
      <c r="A9" s="1"/>
      <c r="B9" s="1"/>
      <c r="C9" s="1"/>
      <c r="D9" s="31"/>
      <c r="E9" s="7"/>
      <c r="F9" s="7"/>
      <c r="G9" s="7"/>
      <c r="H9" s="7"/>
      <c r="I9" s="7"/>
      <c r="J9" s="7"/>
      <c r="K9" s="1"/>
      <c r="L9" s="1"/>
    </row>
    <row r="10" spans="1:12">
      <c r="A10" s="1"/>
      <c r="B10" s="1"/>
      <c r="C10" s="1"/>
      <c r="D10" s="31"/>
      <c r="E10" s="533" t="s">
        <v>1322</v>
      </c>
      <c r="F10" s="7"/>
      <c r="G10" s="7"/>
      <c r="H10" s="7"/>
      <c r="I10" s="7"/>
      <c r="J10" s="7"/>
      <c r="K10" s="1"/>
      <c r="L10" s="1"/>
    </row>
    <row r="11" spans="1:12">
      <c r="A11" s="1"/>
      <c r="B11" s="1"/>
      <c r="C11" s="1"/>
      <c r="D11" s="31"/>
      <c r="E11" s="510"/>
      <c r="F11" s="520" t="s">
        <v>6</v>
      </c>
      <c r="G11" s="520" t="s">
        <v>1051</v>
      </c>
      <c r="H11" s="7"/>
      <c r="I11" s="7"/>
      <c r="J11" s="7"/>
      <c r="K11" s="1"/>
      <c r="L11" s="1"/>
    </row>
    <row r="12" spans="1:12">
      <c r="A12" s="1"/>
      <c r="B12" s="1"/>
      <c r="C12" s="1"/>
      <c r="D12" s="31"/>
      <c r="E12" s="511" t="s">
        <v>1289</v>
      </c>
      <c r="F12" s="522">
        <v>25</v>
      </c>
      <c r="G12" s="519">
        <v>50</v>
      </c>
      <c r="H12" s="7"/>
      <c r="I12" s="7"/>
      <c r="J12" s="7"/>
      <c r="K12" s="1"/>
      <c r="L12" s="1"/>
    </row>
    <row r="13" spans="1:12">
      <c r="A13" s="1"/>
      <c r="B13" s="1"/>
      <c r="C13" s="1"/>
      <c r="D13" s="31"/>
      <c r="E13" s="511" t="s">
        <v>1290</v>
      </c>
      <c r="F13" s="522">
        <v>40</v>
      </c>
      <c r="G13" s="519">
        <v>65</v>
      </c>
      <c r="H13" s="7"/>
      <c r="I13" s="7"/>
      <c r="J13" s="7"/>
      <c r="K13" s="1"/>
      <c r="L13" s="1"/>
    </row>
    <row r="14" spans="1:12">
      <c r="A14" s="1"/>
      <c r="B14" s="1"/>
      <c r="C14" s="1"/>
      <c r="D14" s="31"/>
      <c r="E14" s="511" t="s">
        <v>1291</v>
      </c>
      <c r="F14" s="522">
        <v>55</v>
      </c>
      <c r="G14" s="519">
        <v>80</v>
      </c>
      <c r="H14" s="7"/>
      <c r="I14" s="7"/>
      <c r="J14" s="7"/>
      <c r="K14" s="1"/>
      <c r="L14" s="1"/>
    </row>
    <row r="15" spans="1:12">
      <c r="A15" s="1"/>
      <c r="B15" s="1"/>
      <c r="C15" s="1"/>
      <c r="D15" s="31"/>
      <c r="E15" s="511" t="s">
        <v>1292</v>
      </c>
      <c r="F15" s="522">
        <v>70</v>
      </c>
      <c r="G15" s="519">
        <v>95</v>
      </c>
      <c r="H15" s="7"/>
      <c r="I15" s="7"/>
      <c r="J15" s="7"/>
      <c r="K15" s="1"/>
      <c r="L15" s="1"/>
    </row>
    <row r="16" spans="1:12">
      <c r="A16" s="1"/>
      <c r="B16" s="1"/>
      <c r="C16" s="1"/>
      <c r="D16" s="31"/>
      <c r="E16" s="511" t="s">
        <v>1293</v>
      </c>
      <c r="F16" s="522">
        <v>85</v>
      </c>
      <c r="G16" s="519">
        <v>110</v>
      </c>
      <c r="H16" s="7"/>
      <c r="I16" s="7"/>
      <c r="J16" s="7"/>
      <c r="K16" s="1"/>
      <c r="L16" s="1"/>
    </row>
    <row r="17" spans="1:12">
      <c r="A17" s="1"/>
      <c r="B17" s="1"/>
      <c r="C17" s="1"/>
      <c r="D17" s="31"/>
      <c r="E17" s="511" t="s">
        <v>1294</v>
      </c>
      <c r="F17" s="522">
        <v>100</v>
      </c>
      <c r="G17" s="519">
        <v>125</v>
      </c>
      <c r="H17" s="7"/>
      <c r="I17" s="7"/>
      <c r="J17" s="7"/>
      <c r="K17" s="1"/>
      <c r="L17" s="1"/>
    </row>
    <row r="18" spans="1:12">
      <c r="A18" s="1"/>
      <c r="B18" s="1"/>
      <c r="C18" s="1"/>
      <c r="D18" s="31"/>
      <c r="E18" s="511" t="s">
        <v>1295</v>
      </c>
      <c r="F18" s="522">
        <v>115</v>
      </c>
      <c r="G18" s="519">
        <v>140</v>
      </c>
      <c r="H18" s="7"/>
      <c r="I18" s="7"/>
      <c r="J18" s="7"/>
      <c r="K18" s="1"/>
      <c r="L18" s="1"/>
    </row>
    <row r="19" spans="1:12">
      <c r="A19" s="1"/>
      <c r="B19" s="1"/>
      <c r="C19" s="1"/>
      <c r="D19" s="31"/>
      <c r="E19" s="7"/>
      <c r="F19" s="7"/>
      <c r="G19" s="7"/>
      <c r="H19" s="7"/>
      <c r="I19" s="7"/>
      <c r="J19" s="7"/>
      <c r="K19" s="1"/>
      <c r="L19" s="1"/>
    </row>
    <row r="20" spans="1:12">
      <c r="A20" s="1"/>
      <c r="B20" s="1"/>
      <c r="C20" s="1">
        <v>2</v>
      </c>
      <c r="D20" s="1" t="s">
        <v>1057</v>
      </c>
      <c r="E20" s="7"/>
      <c r="F20" s="7"/>
      <c r="G20" s="7"/>
      <c r="H20" s="7"/>
      <c r="I20" s="7"/>
      <c r="J20" s="7"/>
      <c r="K20" s="1"/>
      <c r="L20" s="1"/>
    </row>
    <row r="21" spans="1:12">
      <c r="D21" s="1"/>
      <c r="E21" s="7" t="s">
        <v>1056</v>
      </c>
      <c r="F21" s="7"/>
      <c r="G21" s="7"/>
      <c r="H21" s="7"/>
      <c r="I21" s="7" t="s">
        <v>1396</v>
      </c>
      <c r="J21" s="7"/>
    </row>
    <row r="22" spans="1:12">
      <c r="D22" s="1"/>
      <c r="E22" s="7" t="s">
        <v>1177</v>
      </c>
      <c r="F22" s="7"/>
      <c r="G22" s="7"/>
      <c r="H22" s="7"/>
      <c r="I22" s="7" t="s">
        <v>1397</v>
      </c>
      <c r="J22" s="7"/>
    </row>
    <row r="23" spans="1:12">
      <c r="D23" s="1"/>
      <c r="E23" s="510"/>
      <c r="F23" s="520" t="s">
        <v>6</v>
      </c>
      <c r="G23" s="520" t="s">
        <v>1051</v>
      </c>
      <c r="H23" s="7"/>
      <c r="I23" s="7" t="s">
        <v>1398</v>
      </c>
      <c r="J23" s="7"/>
    </row>
    <row r="24" spans="1:12">
      <c r="D24" s="1"/>
      <c r="E24" s="511" t="s">
        <v>1170</v>
      </c>
      <c r="F24" s="521">
        <v>50</v>
      </c>
      <c r="G24" s="519">
        <v>65</v>
      </c>
      <c r="H24" s="7"/>
      <c r="I24" s="7"/>
      <c r="J24" s="7"/>
    </row>
    <row r="25" spans="1:12">
      <c r="D25" s="1"/>
      <c r="E25" s="511" t="s">
        <v>1171</v>
      </c>
      <c r="F25" s="521">
        <v>65</v>
      </c>
      <c r="G25" s="519">
        <v>84</v>
      </c>
      <c r="H25" s="7"/>
      <c r="I25" s="7"/>
      <c r="J25" s="7"/>
    </row>
    <row r="26" spans="1:12">
      <c r="D26" s="1"/>
      <c r="E26" s="511" t="s">
        <v>1172</v>
      </c>
      <c r="F26" s="521">
        <v>80</v>
      </c>
      <c r="G26" s="519">
        <v>103</v>
      </c>
      <c r="H26" s="7"/>
      <c r="I26" s="7"/>
      <c r="J26" s="7"/>
    </row>
    <row r="27" spans="1:12">
      <c r="D27" s="1"/>
      <c r="E27" s="511" t="s">
        <v>1173</v>
      </c>
      <c r="F27" s="521">
        <v>95</v>
      </c>
      <c r="G27" s="519">
        <v>122</v>
      </c>
      <c r="H27" s="7"/>
      <c r="I27" s="7"/>
      <c r="J27" s="7"/>
    </row>
    <row r="28" spans="1:12">
      <c r="D28" s="1"/>
      <c r="E28" s="511" t="s">
        <v>1174</v>
      </c>
      <c r="F28" s="521">
        <v>110</v>
      </c>
      <c r="G28" s="519">
        <v>141</v>
      </c>
      <c r="H28" s="7"/>
      <c r="I28" s="7"/>
      <c r="J28" s="7"/>
    </row>
    <row r="29" spans="1:12">
      <c r="D29" s="1"/>
      <c r="E29" s="511" t="s">
        <v>1175</v>
      </c>
      <c r="F29" s="521">
        <v>125</v>
      </c>
      <c r="G29" s="519">
        <v>160</v>
      </c>
      <c r="H29" s="7"/>
      <c r="I29" s="7"/>
      <c r="J29" s="7"/>
    </row>
    <row r="30" spans="1:12">
      <c r="D30" s="1"/>
      <c r="E30" s="511" t="s">
        <v>1176</v>
      </c>
      <c r="F30" s="521">
        <v>140</v>
      </c>
      <c r="G30" s="519">
        <v>179</v>
      </c>
      <c r="H30" s="7"/>
      <c r="I30" s="7"/>
      <c r="J30" s="7"/>
    </row>
    <row r="31" spans="1:12">
      <c r="D31" s="1"/>
      <c r="E31" s="7"/>
      <c r="F31" s="7"/>
      <c r="G31" s="7"/>
      <c r="H31" s="7"/>
      <c r="I31" s="7"/>
      <c r="J31" s="7"/>
    </row>
    <row r="32" spans="1:12">
      <c r="E32" s="9"/>
      <c r="F32" s="9"/>
      <c r="G32" s="9"/>
      <c r="H32" s="9"/>
      <c r="I32" s="9"/>
      <c r="J32" s="9"/>
    </row>
    <row r="33" spans="3:10">
      <c r="C33">
        <v>3</v>
      </c>
      <c r="D33" s="1" t="s">
        <v>1058</v>
      </c>
      <c r="E33" s="7"/>
      <c r="F33" s="7"/>
      <c r="G33" s="7"/>
      <c r="H33" s="7"/>
      <c r="I33" s="7"/>
      <c r="J33" s="7"/>
    </row>
    <row r="34" spans="3:10">
      <c r="D34" s="1"/>
      <c r="E34" s="7" t="s">
        <v>1059</v>
      </c>
      <c r="F34" s="7"/>
      <c r="G34" s="7"/>
      <c r="H34" s="7"/>
      <c r="I34" s="7" t="s">
        <v>1402</v>
      </c>
      <c r="J34" s="7"/>
    </row>
    <row r="35" spans="3:10">
      <c r="D35" s="1"/>
      <c r="E35" s="7" t="s">
        <v>1391</v>
      </c>
      <c r="F35" s="7"/>
      <c r="G35" s="7"/>
      <c r="H35" s="7"/>
      <c r="I35" s="7" t="s">
        <v>1400</v>
      </c>
      <c r="J35" s="7"/>
    </row>
    <row r="36" spans="3:10">
      <c r="D36" s="1"/>
      <c r="E36" s="518"/>
      <c r="F36" s="502" t="s">
        <v>6</v>
      </c>
      <c r="G36" s="502" t="s">
        <v>1051</v>
      </c>
      <c r="H36" s="7"/>
      <c r="I36" s="7" t="s">
        <v>1401</v>
      </c>
      <c r="J36" s="7"/>
    </row>
    <row r="37" spans="3:10">
      <c r="D37" s="1"/>
      <c r="E37" s="465" t="s">
        <v>1061</v>
      </c>
      <c r="F37" s="470">
        <v>-3</v>
      </c>
      <c r="G37" s="466">
        <v>-5</v>
      </c>
      <c r="H37" s="7"/>
      <c r="I37" s="7"/>
      <c r="J37" s="7"/>
    </row>
    <row r="38" spans="3:10">
      <c r="D38" s="1"/>
      <c r="E38" s="465" t="s">
        <v>1062</v>
      </c>
      <c r="F38" s="470">
        <v>-5</v>
      </c>
      <c r="G38" s="466">
        <v>-10</v>
      </c>
      <c r="H38" s="7"/>
      <c r="I38" s="7"/>
      <c r="J38" s="7"/>
    </row>
    <row r="39" spans="3:10">
      <c r="D39" s="1"/>
      <c r="E39" s="465" t="s">
        <v>1063</v>
      </c>
      <c r="F39" s="470">
        <v>-7</v>
      </c>
      <c r="G39" s="466">
        <v>-15</v>
      </c>
      <c r="H39" s="7"/>
      <c r="I39" s="7"/>
      <c r="J39" s="7"/>
    </row>
    <row r="40" spans="3:10">
      <c r="D40" s="1"/>
      <c r="E40" s="465" t="s">
        <v>1064</v>
      </c>
      <c r="F40" s="470">
        <v>-9</v>
      </c>
      <c r="G40" s="466">
        <v>-20</v>
      </c>
      <c r="H40" s="7"/>
      <c r="I40" s="7"/>
      <c r="J40" s="7"/>
    </row>
    <row r="41" spans="3:10">
      <c r="D41" s="1"/>
      <c r="E41" s="465" t="s">
        <v>1065</v>
      </c>
      <c r="F41" s="467">
        <v>-11</v>
      </c>
      <c r="G41" s="466">
        <v>-25</v>
      </c>
      <c r="H41" s="7"/>
      <c r="I41" s="7"/>
      <c r="J41" s="7"/>
    </row>
    <row r="42" spans="3:10">
      <c r="D42" s="1"/>
      <c r="E42" s="465" t="s">
        <v>1066</v>
      </c>
      <c r="F42" s="470">
        <v>-13</v>
      </c>
      <c r="G42" s="466">
        <v>-30</v>
      </c>
      <c r="H42" s="7"/>
      <c r="I42" s="7"/>
      <c r="J42" s="7"/>
    </row>
    <row r="43" spans="3:10">
      <c r="D43" s="1"/>
      <c r="E43" s="465" t="s">
        <v>1067</v>
      </c>
      <c r="F43" s="470">
        <v>-15</v>
      </c>
      <c r="G43" s="466">
        <v>-35</v>
      </c>
      <c r="H43" s="7"/>
      <c r="I43" s="7"/>
      <c r="J43" s="7"/>
    </row>
    <row r="44" spans="3:10">
      <c r="D44" s="1"/>
      <c r="E44" s="7"/>
      <c r="F44" s="7"/>
      <c r="G44" s="7"/>
      <c r="H44" s="7"/>
      <c r="I44" s="7"/>
      <c r="J44" s="7"/>
    </row>
    <row r="45" spans="3:10">
      <c r="D45" s="1"/>
      <c r="E45" s="9" t="s">
        <v>1185</v>
      </c>
      <c r="F45" s="7"/>
      <c r="G45" s="7"/>
      <c r="H45" s="7"/>
      <c r="I45" s="7"/>
      <c r="J45" s="7"/>
    </row>
    <row r="46" spans="3:10">
      <c r="D46" s="1"/>
      <c r="E46" s="515"/>
      <c r="F46" s="516" t="s">
        <v>6</v>
      </c>
      <c r="G46" s="516" t="s">
        <v>1051</v>
      </c>
      <c r="H46" s="7"/>
      <c r="I46" s="7"/>
      <c r="J46" s="7"/>
    </row>
    <row r="47" spans="3:10">
      <c r="D47" s="1"/>
      <c r="E47" s="511" t="s">
        <v>1178</v>
      </c>
      <c r="F47" s="517">
        <v>30</v>
      </c>
      <c r="G47" s="519">
        <v>45</v>
      </c>
      <c r="H47" s="7"/>
      <c r="I47" s="7"/>
      <c r="J47" s="7"/>
    </row>
    <row r="48" spans="3:10">
      <c r="D48" s="1"/>
      <c r="E48" s="511" t="s">
        <v>1179</v>
      </c>
      <c r="F48" s="517">
        <v>50</v>
      </c>
      <c r="G48" s="519">
        <v>65</v>
      </c>
      <c r="H48" s="7"/>
      <c r="I48" s="7"/>
      <c r="J48" s="7"/>
    </row>
    <row r="49" spans="3:12">
      <c r="D49" s="1"/>
      <c r="E49" s="511" t="s">
        <v>1180</v>
      </c>
      <c r="F49" s="517">
        <v>70</v>
      </c>
      <c r="G49" s="519">
        <v>85</v>
      </c>
      <c r="H49" s="7"/>
      <c r="I49" s="7"/>
      <c r="J49" s="7"/>
    </row>
    <row r="50" spans="3:12">
      <c r="D50" s="1"/>
      <c r="E50" s="511" t="s">
        <v>1181</v>
      </c>
      <c r="F50" s="517">
        <v>90</v>
      </c>
      <c r="G50" s="519">
        <v>105</v>
      </c>
      <c r="H50" s="7"/>
      <c r="I50" s="7"/>
      <c r="J50" s="7"/>
    </row>
    <row r="51" spans="3:12">
      <c r="D51" s="1"/>
      <c r="E51" s="511" t="s">
        <v>1182</v>
      </c>
      <c r="F51" s="517">
        <v>110</v>
      </c>
      <c r="G51" s="519">
        <v>125</v>
      </c>
      <c r="H51" s="7"/>
      <c r="I51" s="7"/>
      <c r="J51" s="7"/>
    </row>
    <row r="52" spans="3:12">
      <c r="D52" s="1"/>
      <c r="E52" s="511" t="s">
        <v>1183</v>
      </c>
      <c r="F52" s="517">
        <v>130</v>
      </c>
      <c r="G52" s="519">
        <v>145</v>
      </c>
      <c r="H52" s="7"/>
      <c r="I52" s="7"/>
      <c r="J52" s="7"/>
    </row>
    <row r="53" spans="3:12">
      <c r="D53" s="1"/>
      <c r="E53" s="511" t="s">
        <v>1184</v>
      </c>
      <c r="F53" s="517">
        <v>150</v>
      </c>
      <c r="G53" s="519">
        <v>165</v>
      </c>
      <c r="H53" s="7"/>
      <c r="I53" s="7"/>
      <c r="J53" s="7"/>
    </row>
    <row r="54" spans="3:12">
      <c r="D54" s="1"/>
      <c r="E54" s="7"/>
      <c r="F54" s="7"/>
      <c r="G54" s="7"/>
      <c r="H54" s="7"/>
      <c r="I54" s="7"/>
      <c r="J54" s="7"/>
      <c r="K54" s="1"/>
      <c r="L54" s="1"/>
    </row>
    <row r="55" spans="3:12">
      <c r="E55" s="9"/>
      <c r="F55" s="9"/>
      <c r="G55" s="9"/>
      <c r="H55" s="9"/>
      <c r="I55" s="9"/>
      <c r="J55" s="9"/>
    </row>
    <row r="56" spans="3:12">
      <c r="C56">
        <v>4</v>
      </c>
      <c r="D56" s="1" t="s">
        <v>1069</v>
      </c>
      <c r="E56" s="7"/>
      <c r="F56" s="7"/>
      <c r="G56" s="7"/>
      <c r="H56" s="7"/>
      <c r="I56" s="7"/>
      <c r="J56" s="7"/>
    </row>
    <row r="57" spans="3:12">
      <c r="D57" s="1"/>
      <c r="E57" s="9" t="s">
        <v>1194</v>
      </c>
      <c r="F57" s="7"/>
      <c r="G57" s="7"/>
      <c r="H57" s="7"/>
      <c r="I57" s="7"/>
      <c r="J57" s="7" t="s">
        <v>1399</v>
      </c>
    </row>
    <row r="58" spans="3:12">
      <c r="D58" s="1"/>
      <c r="E58" s="7" t="s">
        <v>1390</v>
      </c>
      <c r="F58" s="7"/>
      <c r="G58" s="7"/>
      <c r="H58" s="7"/>
      <c r="I58" s="7"/>
      <c r="J58" s="7" t="s">
        <v>1404</v>
      </c>
    </row>
    <row r="59" spans="3:12">
      <c r="D59" s="1"/>
      <c r="E59" s="469"/>
      <c r="F59" s="2080" t="s">
        <v>1070</v>
      </c>
      <c r="G59" s="2080"/>
      <c r="H59" s="2081" t="s">
        <v>1079</v>
      </c>
      <c r="I59" s="2081"/>
      <c r="J59" s="7" t="s">
        <v>1405</v>
      </c>
    </row>
    <row r="60" spans="3:12">
      <c r="D60" s="1"/>
      <c r="E60" s="465" t="s">
        <v>1072</v>
      </c>
      <c r="F60" s="471">
        <v>0.5</v>
      </c>
      <c r="G60" s="472">
        <v>0.7</v>
      </c>
      <c r="H60" s="504">
        <v>15</v>
      </c>
      <c r="I60" s="504">
        <v>15</v>
      </c>
      <c r="J60" s="7" t="s">
        <v>1406</v>
      </c>
    </row>
    <row r="61" spans="3:12">
      <c r="D61" s="1"/>
      <c r="E61" s="465" t="s">
        <v>1073</v>
      </c>
      <c r="F61" s="471">
        <v>0.6</v>
      </c>
      <c r="G61" s="472">
        <v>0.8</v>
      </c>
      <c r="H61" s="504">
        <v>17</v>
      </c>
      <c r="I61" s="504">
        <v>17</v>
      </c>
      <c r="J61" s="7" t="s">
        <v>1407</v>
      </c>
    </row>
    <row r="62" spans="3:12">
      <c r="D62" s="1"/>
      <c r="E62" s="465" t="s">
        <v>1074</v>
      </c>
      <c r="F62" s="471">
        <v>0.7</v>
      </c>
      <c r="G62" s="472">
        <v>0.9</v>
      </c>
      <c r="H62" s="504">
        <v>19</v>
      </c>
      <c r="I62" s="504">
        <v>19</v>
      </c>
      <c r="J62" s="7" t="s">
        <v>1408</v>
      </c>
    </row>
    <row r="63" spans="3:12">
      <c r="D63" s="1"/>
      <c r="E63" s="465" t="s">
        <v>1075</v>
      </c>
      <c r="F63" s="471">
        <v>0.8</v>
      </c>
      <c r="G63" s="472">
        <v>1</v>
      </c>
      <c r="H63" s="504">
        <v>21</v>
      </c>
      <c r="I63" s="504">
        <v>21</v>
      </c>
      <c r="J63" s="7" t="s">
        <v>1409</v>
      </c>
    </row>
    <row r="64" spans="3:12">
      <c r="D64" s="1"/>
      <c r="E64" s="465" t="s">
        <v>1076</v>
      </c>
      <c r="F64" s="471">
        <v>0.9</v>
      </c>
      <c r="G64" s="472">
        <v>1.1000000000000001</v>
      </c>
      <c r="H64" s="504">
        <v>23</v>
      </c>
      <c r="I64" s="504">
        <v>23</v>
      </c>
      <c r="J64" s="7"/>
    </row>
    <row r="65" spans="3:10">
      <c r="D65" s="1"/>
      <c r="E65" s="465" t="s">
        <v>1195</v>
      </c>
      <c r="F65" s="471">
        <v>1</v>
      </c>
      <c r="G65" s="472">
        <v>1.2</v>
      </c>
      <c r="H65" s="504">
        <v>25</v>
      </c>
      <c r="I65" s="504">
        <v>25</v>
      </c>
      <c r="J65" s="7"/>
    </row>
    <row r="66" spans="3:10">
      <c r="D66" s="1"/>
      <c r="E66" s="465" t="s">
        <v>1078</v>
      </c>
      <c r="F66" s="471">
        <v>1.1000000000000001</v>
      </c>
      <c r="G66" s="472">
        <v>1.3</v>
      </c>
      <c r="H66" s="504">
        <v>27</v>
      </c>
      <c r="I66" s="504">
        <v>27</v>
      </c>
      <c r="J66" s="7"/>
    </row>
    <row r="67" spans="3:10">
      <c r="D67" s="1"/>
      <c r="E67" s="7"/>
      <c r="F67" s="7"/>
      <c r="G67" s="7"/>
      <c r="H67" s="7"/>
      <c r="I67" s="7"/>
      <c r="J67" s="7"/>
    </row>
    <row r="68" spans="3:10">
      <c r="D68" s="1"/>
      <c r="E68" s="9" t="s">
        <v>1186</v>
      </c>
      <c r="F68" s="7"/>
      <c r="G68" s="7"/>
      <c r="H68" s="7"/>
      <c r="I68" s="7"/>
      <c r="J68" s="7"/>
    </row>
    <row r="69" spans="3:10">
      <c r="D69" s="1"/>
      <c r="E69" s="514"/>
      <c r="F69" s="516" t="s">
        <v>6</v>
      </c>
      <c r="G69" s="516" t="s">
        <v>1051</v>
      </c>
      <c r="H69" s="7"/>
      <c r="I69" s="7"/>
      <c r="J69" s="7"/>
    </row>
    <row r="70" spans="3:10">
      <c r="D70" s="1"/>
      <c r="E70" s="468" t="s">
        <v>1187</v>
      </c>
      <c r="F70" s="521">
        <v>45</v>
      </c>
      <c r="G70" s="519">
        <v>97</v>
      </c>
      <c r="H70" s="7"/>
      <c r="I70" s="7"/>
      <c r="J70" s="7"/>
    </row>
    <row r="71" spans="3:10">
      <c r="D71" s="1"/>
      <c r="E71" s="468" t="s">
        <v>1188</v>
      </c>
      <c r="F71" s="521">
        <v>50</v>
      </c>
      <c r="G71" s="519">
        <v>108</v>
      </c>
      <c r="H71" s="7"/>
      <c r="I71" s="7"/>
      <c r="J71" s="7"/>
    </row>
    <row r="72" spans="3:10">
      <c r="D72" s="1"/>
      <c r="E72" s="468" t="s">
        <v>1189</v>
      </c>
      <c r="F72" s="521">
        <v>55</v>
      </c>
      <c r="G72" s="519">
        <v>119</v>
      </c>
      <c r="H72" s="7"/>
      <c r="I72" s="7"/>
      <c r="J72" s="7"/>
    </row>
    <row r="73" spans="3:10">
      <c r="D73" s="1"/>
      <c r="E73" s="468" t="s">
        <v>1190</v>
      </c>
      <c r="F73" s="521">
        <v>60</v>
      </c>
      <c r="G73" s="519">
        <v>130</v>
      </c>
      <c r="H73" s="7"/>
      <c r="I73" s="7"/>
      <c r="J73" s="7"/>
    </row>
    <row r="74" spans="3:10">
      <c r="D74" s="1"/>
      <c r="E74" s="468" t="s">
        <v>1191</v>
      </c>
      <c r="F74" s="521">
        <v>65</v>
      </c>
      <c r="G74" s="519">
        <v>141</v>
      </c>
      <c r="H74" s="7"/>
      <c r="I74" s="7"/>
      <c r="J74" s="7"/>
    </row>
    <row r="75" spans="3:10">
      <c r="D75" s="1"/>
      <c r="E75" s="468" t="s">
        <v>1192</v>
      </c>
      <c r="F75" s="521">
        <v>70</v>
      </c>
      <c r="G75" s="519">
        <v>152</v>
      </c>
      <c r="H75" s="7"/>
      <c r="I75" s="7"/>
      <c r="J75" s="7"/>
    </row>
    <row r="76" spans="3:10">
      <c r="D76" s="1"/>
      <c r="E76" s="468" t="s">
        <v>1193</v>
      </c>
      <c r="F76" s="521">
        <v>75</v>
      </c>
      <c r="G76" s="519">
        <v>163</v>
      </c>
      <c r="H76" s="7"/>
      <c r="I76" s="7"/>
      <c r="J76" s="7"/>
    </row>
    <row r="77" spans="3:10">
      <c r="D77" s="1"/>
      <c r="E77" s="7"/>
      <c r="F77" s="7"/>
      <c r="G77" s="7"/>
      <c r="H77" s="7"/>
      <c r="I77" s="7"/>
      <c r="J77" s="7"/>
    </row>
    <row r="78" spans="3:10">
      <c r="D78" s="1"/>
      <c r="E78" s="7"/>
      <c r="F78" s="7"/>
      <c r="G78" s="7"/>
      <c r="H78" s="7"/>
      <c r="I78" s="7"/>
      <c r="J78" s="7"/>
    </row>
    <row r="79" spans="3:10">
      <c r="C79">
        <v>5</v>
      </c>
      <c r="D79" s="1" t="s">
        <v>1196</v>
      </c>
      <c r="E79" s="7"/>
      <c r="F79" s="7"/>
      <c r="G79" s="7"/>
      <c r="H79" s="7"/>
      <c r="I79" s="7"/>
      <c r="J79" s="7"/>
    </row>
    <row r="80" spans="3:10">
      <c r="D80" s="1"/>
      <c r="E80" s="7" t="s">
        <v>1197</v>
      </c>
      <c r="F80" s="7"/>
      <c r="G80" s="7"/>
      <c r="H80" s="7"/>
      <c r="I80" s="7"/>
      <c r="J80" s="7"/>
    </row>
    <row r="81" spans="3:10">
      <c r="D81" s="1"/>
      <c r="E81" s="514"/>
      <c r="F81" s="516" t="s">
        <v>6</v>
      </c>
      <c r="G81" s="516" t="s">
        <v>1051</v>
      </c>
      <c r="H81" s="1"/>
      <c r="I81" s="1"/>
      <c r="J81" s="1"/>
    </row>
    <row r="82" spans="3:10">
      <c r="D82" s="1"/>
      <c r="E82" s="468" t="s">
        <v>1383</v>
      </c>
      <c r="F82" s="525">
        <v>15</v>
      </c>
      <c r="G82" s="523">
        <v>15</v>
      </c>
      <c r="H82" s="1"/>
      <c r="I82" s="1"/>
      <c r="J82" s="1"/>
    </row>
    <row r="83" spans="3:10">
      <c r="D83" s="1"/>
      <c r="E83" s="468" t="s">
        <v>1384</v>
      </c>
      <c r="F83" s="525">
        <v>15</v>
      </c>
      <c r="G83" s="523">
        <v>14</v>
      </c>
      <c r="H83" s="1"/>
      <c r="I83" s="1"/>
      <c r="J83" s="1"/>
    </row>
    <row r="84" spans="3:10">
      <c r="D84" s="1"/>
      <c r="E84" s="468" t="s">
        <v>1385</v>
      </c>
      <c r="F84" s="525">
        <v>15</v>
      </c>
      <c r="G84" s="523">
        <v>13</v>
      </c>
      <c r="H84" s="1"/>
      <c r="I84" s="1"/>
      <c r="J84" s="1"/>
    </row>
    <row r="85" spans="3:10">
      <c r="D85" s="1"/>
      <c r="E85" s="468" t="s">
        <v>1386</v>
      </c>
      <c r="F85" s="525">
        <v>15</v>
      </c>
      <c r="G85" s="523">
        <v>12</v>
      </c>
      <c r="H85" s="1"/>
      <c r="I85" s="1"/>
      <c r="J85" s="1"/>
    </row>
    <row r="86" spans="3:10">
      <c r="D86" s="1"/>
      <c r="E86" s="468" t="s">
        <v>1387</v>
      </c>
      <c r="F86" s="525">
        <v>15</v>
      </c>
      <c r="G86" s="523">
        <v>11</v>
      </c>
      <c r="H86" s="1"/>
      <c r="I86" s="1"/>
      <c r="J86" s="1"/>
    </row>
    <row r="87" spans="3:10">
      <c r="D87" s="1"/>
      <c r="E87" s="468" t="s">
        <v>1388</v>
      </c>
      <c r="F87" s="525">
        <v>15</v>
      </c>
      <c r="G87" s="523">
        <v>10</v>
      </c>
      <c r="H87" s="1"/>
      <c r="I87" s="1"/>
      <c r="J87" s="1"/>
    </row>
    <row r="88" spans="3:10">
      <c r="D88" s="1"/>
      <c r="E88" s="468" t="s">
        <v>1389</v>
      </c>
      <c r="F88" s="525">
        <v>15</v>
      </c>
      <c r="G88" s="523">
        <v>9</v>
      </c>
      <c r="H88" s="1"/>
      <c r="I88" s="1"/>
      <c r="J88" s="1"/>
    </row>
    <row r="89" spans="3:10">
      <c r="D89" s="1"/>
      <c r="E89" s="1"/>
      <c r="F89" s="1"/>
      <c r="G89" s="1"/>
      <c r="H89" s="1"/>
      <c r="I89" s="1"/>
      <c r="J89" s="1"/>
    </row>
    <row r="90" spans="3:10">
      <c r="D90" s="1"/>
      <c r="E90" s="1"/>
      <c r="F90" s="1"/>
      <c r="G90" s="1"/>
      <c r="H90" s="1"/>
      <c r="I90" s="1"/>
      <c r="J90" s="1"/>
    </row>
    <row r="91" spans="3:10">
      <c r="D91" s="1"/>
      <c r="E91" s="1"/>
      <c r="F91" s="1"/>
      <c r="G91" s="1"/>
      <c r="H91" s="1"/>
      <c r="I91" s="1"/>
      <c r="J91" s="1"/>
    </row>
    <row r="92" spans="3:10">
      <c r="C92">
        <v>6</v>
      </c>
      <c r="D92" s="1" t="s">
        <v>1207</v>
      </c>
      <c r="E92" s="7"/>
      <c r="F92" s="1"/>
      <c r="G92" s="1"/>
      <c r="H92" s="1"/>
      <c r="I92" s="1"/>
      <c r="J92" s="1"/>
    </row>
    <row r="93" spans="3:10">
      <c r="D93" s="1"/>
      <c r="E93" s="7" t="s">
        <v>1208</v>
      </c>
      <c r="F93" s="1"/>
      <c r="G93" s="1"/>
      <c r="H93" s="1"/>
      <c r="I93" s="1"/>
      <c r="J93" s="1"/>
    </row>
    <row r="94" spans="3:10">
      <c r="D94" s="1"/>
      <c r="E94" s="469"/>
      <c r="F94" s="503" t="s">
        <v>6</v>
      </c>
      <c r="G94" s="503" t="s">
        <v>1051</v>
      </c>
      <c r="H94" s="1"/>
      <c r="I94" s="1"/>
      <c r="J94" s="1"/>
    </row>
    <row r="95" spans="3:10">
      <c r="D95" s="1"/>
      <c r="E95" s="468" t="s">
        <v>1209</v>
      </c>
      <c r="F95" s="524">
        <v>37</v>
      </c>
      <c r="G95" s="519">
        <v>55</v>
      </c>
      <c r="H95" s="1"/>
      <c r="I95" s="1"/>
      <c r="J95" s="1"/>
    </row>
    <row r="96" spans="3:10">
      <c r="D96" s="1"/>
      <c r="E96" s="468" t="s">
        <v>1210</v>
      </c>
      <c r="F96" s="524">
        <v>50</v>
      </c>
      <c r="G96" s="519">
        <v>65</v>
      </c>
      <c r="H96" s="1"/>
      <c r="I96" s="1"/>
      <c r="J96" s="1"/>
    </row>
    <row r="97" spans="3:10">
      <c r="D97" s="1"/>
      <c r="E97" s="468" t="s">
        <v>1211</v>
      </c>
      <c r="F97" s="524">
        <v>63</v>
      </c>
      <c r="G97" s="519">
        <v>75</v>
      </c>
      <c r="H97" s="1"/>
      <c r="I97" s="1"/>
      <c r="J97" s="1"/>
    </row>
    <row r="98" spans="3:10">
      <c r="D98" s="1"/>
      <c r="E98" s="468" t="s">
        <v>1212</v>
      </c>
      <c r="F98" s="524">
        <v>76</v>
      </c>
      <c r="G98" s="519">
        <v>85</v>
      </c>
      <c r="H98" s="1"/>
      <c r="I98" s="1"/>
      <c r="J98" s="1"/>
    </row>
    <row r="99" spans="3:10">
      <c r="D99" s="1"/>
      <c r="E99" s="468" t="s">
        <v>1213</v>
      </c>
      <c r="F99" s="524">
        <v>89</v>
      </c>
      <c r="G99" s="519">
        <v>95</v>
      </c>
      <c r="H99" s="501" t="s">
        <v>1296</v>
      </c>
      <c r="I99" s="1"/>
      <c r="J99" s="1"/>
    </row>
    <row r="100" spans="3:10">
      <c r="D100" s="1"/>
      <c r="E100" s="468" t="s">
        <v>1214</v>
      </c>
      <c r="F100" s="524">
        <v>102</v>
      </c>
      <c r="G100" s="519">
        <v>105</v>
      </c>
      <c r="H100" s="1"/>
      <c r="I100" s="1"/>
      <c r="J100" s="1"/>
    </row>
    <row r="101" spans="3:10">
      <c r="D101" s="1"/>
      <c r="E101" s="468" t="s">
        <v>1215</v>
      </c>
      <c r="F101" s="524">
        <v>115</v>
      </c>
      <c r="G101" s="519">
        <v>115</v>
      </c>
      <c r="H101" s="1"/>
      <c r="I101" s="1"/>
    </row>
    <row r="102" spans="3:10">
      <c r="D102" s="1"/>
      <c r="E102" s="1"/>
      <c r="F102" s="1"/>
      <c r="G102" s="1"/>
      <c r="H102" s="1"/>
      <c r="I102" s="1"/>
      <c r="J102" s="1"/>
    </row>
    <row r="103" spans="3:10">
      <c r="C103">
        <v>7</v>
      </c>
      <c r="D103" s="1" t="s">
        <v>1261</v>
      </c>
      <c r="E103" s="1"/>
      <c r="F103" s="1"/>
      <c r="G103" s="1"/>
      <c r="H103" s="1"/>
      <c r="I103" s="1"/>
      <c r="J103" s="1"/>
    </row>
    <row r="104" spans="3:10">
      <c r="D104" s="1"/>
      <c r="E104" s="501" t="s">
        <v>1262</v>
      </c>
      <c r="F104" s="1"/>
      <c r="G104" s="1"/>
      <c r="H104" s="1"/>
      <c r="I104" s="1"/>
      <c r="J104" s="1"/>
    </row>
    <row r="105" spans="3:10">
      <c r="D105" s="1"/>
      <c r="E105" s="1"/>
      <c r="F105" s="1"/>
      <c r="G105" s="1"/>
      <c r="H105" s="1"/>
      <c r="I105" s="1"/>
      <c r="J105" s="1"/>
    </row>
    <row r="106" spans="3:10">
      <c r="C106" t="s">
        <v>259</v>
      </c>
    </row>
    <row r="107" spans="3:10">
      <c r="C107">
        <v>1</v>
      </c>
      <c r="D107" s="1" t="s">
        <v>1263</v>
      </c>
    </row>
    <row r="108" spans="3:10">
      <c r="E108" s="67" t="s">
        <v>1264</v>
      </c>
    </row>
    <row r="109" spans="3:10">
      <c r="E109" s="469"/>
      <c r="F109" s="503" t="s">
        <v>6</v>
      </c>
      <c r="G109" s="503" t="s">
        <v>1051</v>
      </c>
    </row>
    <row r="110" spans="3:10">
      <c r="E110" s="526" t="s">
        <v>1297</v>
      </c>
      <c r="F110" s="530">
        <v>25</v>
      </c>
      <c r="G110" s="532">
        <v>55</v>
      </c>
    </row>
    <row r="111" spans="3:10">
      <c r="E111" s="526" t="s">
        <v>1298</v>
      </c>
      <c r="F111" s="530">
        <v>40</v>
      </c>
      <c r="G111" s="532">
        <v>70</v>
      </c>
    </row>
    <row r="112" spans="3:10">
      <c r="E112" s="526" t="s">
        <v>1299</v>
      </c>
      <c r="F112" s="530">
        <v>55</v>
      </c>
      <c r="G112" s="532">
        <v>85</v>
      </c>
    </row>
    <row r="113" spans="3:7">
      <c r="E113" s="526" t="s">
        <v>1300</v>
      </c>
      <c r="F113" s="530">
        <v>70</v>
      </c>
      <c r="G113" s="532">
        <v>100</v>
      </c>
    </row>
    <row r="114" spans="3:7">
      <c r="E114" s="526" t="s">
        <v>1301</v>
      </c>
      <c r="F114" s="530">
        <v>85</v>
      </c>
      <c r="G114" s="532">
        <v>115</v>
      </c>
    </row>
    <row r="115" spans="3:7">
      <c r="E115" s="526" t="s">
        <v>1302</v>
      </c>
      <c r="F115" s="530">
        <v>100</v>
      </c>
      <c r="G115" s="532">
        <v>130</v>
      </c>
    </row>
    <row r="116" spans="3:7">
      <c r="E116" s="526" t="s">
        <v>1303</v>
      </c>
      <c r="F116" s="530">
        <v>115</v>
      </c>
      <c r="G116" s="532">
        <v>145</v>
      </c>
    </row>
    <row r="118" spans="3:7">
      <c r="E118" s="67" t="s">
        <v>1311</v>
      </c>
    </row>
    <row r="119" spans="3:7">
      <c r="E119" s="527"/>
      <c r="F119" s="527" t="s">
        <v>1312</v>
      </c>
    </row>
    <row r="120" spans="3:7">
      <c r="E120" s="528" t="s">
        <v>1304</v>
      </c>
      <c r="F120" s="529">
        <v>0.5</v>
      </c>
    </row>
    <row r="121" spans="3:7">
      <c r="E121" s="528" t="s">
        <v>1305</v>
      </c>
      <c r="F121" s="529">
        <v>0.6</v>
      </c>
    </row>
    <row r="122" spans="3:7">
      <c r="E122" s="528" t="s">
        <v>1306</v>
      </c>
      <c r="F122" s="529">
        <v>0.7</v>
      </c>
    </row>
    <row r="123" spans="3:7">
      <c r="E123" s="528" t="s">
        <v>1307</v>
      </c>
      <c r="F123" s="529">
        <v>0.8</v>
      </c>
    </row>
    <row r="124" spans="3:7">
      <c r="E124" s="528" t="s">
        <v>1308</v>
      </c>
      <c r="F124" s="529">
        <v>0.9</v>
      </c>
    </row>
    <row r="125" spans="3:7">
      <c r="E125" s="528" t="s">
        <v>1309</v>
      </c>
      <c r="F125" s="529">
        <v>1</v>
      </c>
    </row>
    <row r="126" spans="3:7">
      <c r="E126" s="528" t="s">
        <v>1310</v>
      </c>
      <c r="F126" s="529">
        <v>1.1000000000000001</v>
      </c>
    </row>
    <row r="128" spans="3:7">
      <c r="C128">
        <v>2</v>
      </c>
      <c r="D128" s="1" t="s">
        <v>1313</v>
      </c>
    </row>
    <row r="129" spans="3:7">
      <c r="D129" s="1"/>
      <c r="E129" s="9" t="s">
        <v>1422</v>
      </c>
    </row>
    <row r="130" spans="3:7">
      <c r="E130" s="9" t="s">
        <v>1314</v>
      </c>
    </row>
    <row r="131" spans="3:7">
      <c r="E131" s="469"/>
      <c r="F131" s="503" t="s">
        <v>6</v>
      </c>
      <c r="G131" s="503" t="s">
        <v>1051</v>
      </c>
    </row>
    <row r="132" spans="3:7">
      <c r="E132" s="526" t="s">
        <v>1315</v>
      </c>
      <c r="F132" s="530">
        <v>50</v>
      </c>
      <c r="G132" s="531">
        <v>60</v>
      </c>
    </row>
    <row r="133" spans="3:7">
      <c r="E133" s="526" t="s">
        <v>1316</v>
      </c>
      <c r="F133" s="530">
        <v>65</v>
      </c>
      <c r="G133" s="531">
        <v>80</v>
      </c>
    </row>
    <row r="134" spans="3:7">
      <c r="E134" s="526" t="s">
        <v>1317</v>
      </c>
      <c r="F134" s="530">
        <v>80</v>
      </c>
      <c r="G134" s="531">
        <v>100</v>
      </c>
    </row>
    <row r="135" spans="3:7">
      <c r="E135" s="526" t="s">
        <v>1318</v>
      </c>
      <c r="F135" s="530">
        <v>95</v>
      </c>
      <c r="G135" s="531">
        <v>120</v>
      </c>
    </row>
    <row r="136" spans="3:7">
      <c r="E136" s="526" t="s">
        <v>1319</v>
      </c>
      <c r="F136" s="530">
        <v>110</v>
      </c>
      <c r="G136" s="531">
        <v>140</v>
      </c>
    </row>
    <row r="137" spans="3:7">
      <c r="E137" s="526" t="s">
        <v>1320</v>
      </c>
      <c r="F137" s="530">
        <v>125</v>
      </c>
      <c r="G137" s="531">
        <v>160</v>
      </c>
    </row>
    <row r="138" spans="3:7">
      <c r="E138" s="526" t="s">
        <v>1321</v>
      </c>
      <c r="F138" s="530">
        <v>140</v>
      </c>
      <c r="G138" s="531">
        <v>180</v>
      </c>
    </row>
    <row r="140" spans="3:7">
      <c r="C140">
        <v>3</v>
      </c>
      <c r="D140" s="1" t="s">
        <v>1265</v>
      </c>
    </row>
    <row r="141" spans="3:7">
      <c r="D141" s="1"/>
      <c r="E141" s="67" t="s">
        <v>1427</v>
      </c>
    </row>
    <row r="142" spans="3:7">
      <c r="E142" s="67" t="s">
        <v>1428</v>
      </c>
    </row>
    <row r="143" spans="3:7">
      <c r="E143" s="9" t="s">
        <v>1323</v>
      </c>
    </row>
    <row r="144" spans="3:7">
      <c r="E144" s="9" t="s">
        <v>1429</v>
      </c>
    </row>
    <row r="145" spans="3:7">
      <c r="E145" s="469"/>
      <c r="F145" s="505" t="s">
        <v>6</v>
      </c>
      <c r="G145" s="505" t="s">
        <v>1051</v>
      </c>
    </row>
    <row r="146" spans="3:7">
      <c r="E146" s="526" t="s">
        <v>1315</v>
      </c>
      <c r="F146" s="530">
        <v>50</v>
      </c>
      <c r="G146" s="531">
        <v>100</v>
      </c>
    </row>
    <row r="147" spans="3:7">
      <c r="E147" s="526" t="s">
        <v>1316</v>
      </c>
      <c r="F147" s="530">
        <v>65</v>
      </c>
      <c r="G147" s="531">
        <v>225</v>
      </c>
    </row>
    <row r="148" spans="3:7">
      <c r="E148" s="526" t="s">
        <v>1317</v>
      </c>
      <c r="F148" s="530">
        <v>80</v>
      </c>
      <c r="G148" s="531">
        <v>350</v>
      </c>
    </row>
    <row r="149" spans="3:7">
      <c r="E149" s="526" t="s">
        <v>1318</v>
      </c>
      <c r="F149" s="530">
        <v>95</v>
      </c>
      <c r="G149" s="531">
        <v>475</v>
      </c>
    </row>
    <row r="150" spans="3:7">
      <c r="E150" s="526" t="s">
        <v>1319</v>
      </c>
      <c r="F150" s="530">
        <v>110</v>
      </c>
      <c r="G150" s="531">
        <v>600</v>
      </c>
    </row>
    <row r="151" spans="3:7">
      <c r="E151" s="526" t="s">
        <v>1320</v>
      </c>
      <c r="F151" s="530">
        <v>125</v>
      </c>
      <c r="G151" s="531">
        <v>725</v>
      </c>
    </row>
    <row r="152" spans="3:7">
      <c r="E152" s="526" t="s">
        <v>1321</v>
      </c>
      <c r="F152" s="530">
        <v>140</v>
      </c>
      <c r="G152" s="531">
        <v>850</v>
      </c>
    </row>
    <row r="153" spans="3:7">
      <c r="E153" s="9"/>
    </row>
    <row r="154" spans="3:7">
      <c r="C154">
        <v>4</v>
      </c>
      <c r="D154" s="1" t="s">
        <v>1324</v>
      </c>
    </row>
    <row r="155" spans="3:7">
      <c r="E155" s="9" t="s">
        <v>1325</v>
      </c>
    </row>
    <row r="156" spans="3:7">
      <c r="E156" s="469"/>
      <c r="F156" s="503" t="s">
        <v>6</v>
      </c>
      <c r="G156" s="503" t="s">
        <v>1051</v>
      </c>
    </row>
    <row r="157" spans="3:7">
      <c r="E157" s="526" t="s">
        <v>1326</v>
      </c>
      <c r="F157" s="530">
        <v>35</v>
      </c>
      <c r="G157" s="531">
        <v>70</v>
      </c>
    </row>
    <row r="158" spans="3:7">
      <c r="E158" s="526" t="s">
        <v>1327</v>
      </c>
      <c r="F158" s="530">
        <v>45</v>
      </c>
      <c r="G158" s="531">
        <v>105</v>
      </c>
    </row>
    <row r="159" spans="3:7">
      <c r="E159" s="526" t="s">
        <v>1328</v>
      </c>
      <c r="F159" s="530">
        <v>55</v>
      </c>
      <c r="G159" s="531">
        <v>140</v>
      </c>
    </row>
    <row r="160" spans="3:7">
      <c r="E160" s="526" t="s">
        <v>1329</v>
      </c>
      <c r="F160" s="530">
        <v>65</v>
      </c>
      <c r="G160" s="531">
        <v>175</v>
      </c>
    </row>
    <row r="161" spans="3:9">
      <c r="E161" s="526" t="s">
        <v>1330</v>
      </c>
      <c r="F161" s="530">
        <v>75</v>
      </c>
      <c r="G161" s="531">
        <v>210</v>
      </c>
    </row>
    <row r="162" spans="3:9">
      <c r="E162" s="526" t="s">
        <v>1331</v>
      </c>
      <c r="F162" s="530">
        <v>85</v>
      </c>
      <c r="G162" s="531">
        <v>245</v>
      </c>
    </row>
    <row r="163" spans="3:9">
      <c r="E163" s="526" t="s">
        <v>1332</v>
      </c>
      <c r="F163" s="530">
        <v>95</v>
      </c>
      <c r="G163" s="531">
        <v>280</v>
      </c>
    </row>
    <row r="165" spans="3:9">
      <c r="C165">
        <v>5</v>
      </c>
      <c r="D165" s="1" t="s">
        <v>1266</v>
      </c>
    </row>
    <row r="166" spans="3:9">
      <c r="E166" s="67" t="s">
        <v>1267</v>
      </c>
    </row>
    <row r="167" spans="3:9">
      <c r="E167" s="9" t="s">
        <v>1410</v>
      </c>
      <c r="I167" t="s">
        <v>1425</v>
      </c>
    </row>
    <row r="168" spans="3:9">
      <c r="E168" s="469"/>
      <c r="F168" s="505" t="s">
        <v>1423</v>
      </c>
      <c r="G168" s="505" t="s">
        <v>1424</v>
      </c>
    </row>
    <row r="169" spans="3:9">
      <c r="E169" s="545" t="s">
        <v>1411</v>
      </c>
      <c r="F169" s="546">
        <v>2</v>
      </c>
      <c r="G169" s="547">
        <v>-30</v>
      </c>
    </row>
    <row r="170" spans="3:9">
      <c r="E170" s="545" t="s">
        <v>1412</v>
      </c>
      <c r="F170" s="546">
        <v>2</v>
      </c>
      <c r="G170" s="547">
        <v>-30</v>
      </c>
    </row>
    <row r="171" spans="3:9">
      <c r="E171" s="545" t="s">
        <v>1413</v>
      </c>
      <c r="F171" s="546">
        <v>2</v>
      </c>
      <c r="G171" s="547">
        <v>-30</v>
      </c>
    </row>
    <row r="172" spans="3:9">
      <c r="E172" s="545" t="s">
        <v>1414</v>
      </c>
      <c r="F172" s="546">
        <v>2</v>
      </c>
      <c r="G172" s="547">
        <v>-30</v>
      </c>
    </row>
    <row r="173" spans="3:9">
      <c r="E173" s="545" t="s">
        <v>1415</v>
      </c>
      <c r="F173" s="546">
        <v>2</v>
      </c>
      <c r="G173" s="547">
        <v>-30</v>
      </c>
    </row>
    <row r="174" spans="3:9">
      <c r="E174" s="545" t="s">
        <v>1416</v>
      </c>
      <c r="F174" s="546">
        <v>2</v>
      </c>
      <c r="G174" s="547">
        <v>-30</v>
      </c>
    </row>
    <row r="175" spans="3:9">
      <c r="E175" s="545" t="s">
        <v>1417</v>
      </c>
      <c r="F175" s="546">
        <v>2</v>
      </c>
      <c r="G175" s="547">
        <v>-30</v>
      </c>
    </row>
    <row r="177" spans="3:9">
      <c r="C177">
        <v>6</v>
      </c>
      <c r="D177" s="1" t="s">
        <v>1347</v>
      </c>
    </row>
    <row r="178" spans="3:9">
      <c r="E178" s="67" t="s">
        <v>1348</v>
      </c>
    </row>
    <row r="179" spans="3:9">
      <c r="E179" s="9" t="s">
        <v>1426</v>
      </c>
    </row>
    <row r="180" spans="3:9">
      <c r="F180" s="2082" t="s">
        <v>6</v>
      </c>
      <c r="G180" s="2083"/>
      <c r="H180" s="2082" t="s">
        <v>1051</v>
      </c>
      <c r="I180" s="2083"/>
    </row>
    <row r="181" spans="3:9">
      <c r="E181" s="534" t="s">
        <v>1333</v>
      </c>
      <c r="F181" s="535">
        <v>5</v>
      </c>
      <c r="G181" s="535">
        <v>5</v>
      </c>
      <c r="H181" s="548">
        <v>5</v>
      </c>
      <c r="I181" s="548">
        <v>5</v>
      </c>
    </row>
    <row r="182" spans="3:9">
      <c r="E182" s="534" t="s">
        <v>1334</v>
      </c>
      <c r="F182" s="535">
        <v>10</v>
      </c>
      <c r="G182" s="535">
        <v>10</v>
      </c>
      <c r="H182" s="547">
        <v>40</v>
      </c>
      <c r="I182" s="547">
        <v>40</v>
      </c>
    </row>
    <row r="183" spans="3:9">
      <c r="E183" s="534" t="s">
        <v>1335</v>
      </c>
      <c r="F183" s="535">
        <v>7</v>
      </c>
      <c r="G183" s="535">
        <v>7</v>
      </c>
      <c r="H183" s="548">
        <v>7</v>
      </c>
      <c r="I183" s="548">
        <v>7</v>
      </c>
    </row>
    <row r="184" spans="3:9">
      <c r="E184" s="534" t="s">
        <v>1336</v>
      </c>
      <c r="F184" s="535">
        <v>12.5</v>
      </c>
      <c r="G184" s="535">
        <v>12.5</v>
      </c>
      <c r="H184" s="547">
        <v>45</v>
      </c>
      <c r="I184" s="547">
        <v>45</v>
      </c>
    </row>
    <row r="185" spans="3:9">
      <c r="E185" s="534" t="s">
        <v>1337</v>
      </c>
      <c r="F185" s="535">
        <v>9</v>
      </c>
      <c r="G185" s="535">
        <v>9</v>
      </c>
      <c r="H185" s="548">
        <v>9</v>
      </c>
      <c r="I185" s="548">
        <v>9</v>
      </c>
    </row>
    <row r="186" spans="3:9">
      <c r="E186" s="534" t="s">
        <v>1338</v>
      </c>
      <c r="F186" s="535">
        <v>15</v>
      </c>
      <c r="G186" s="535">
        <v>15</v>
      </c>
      <c r="H186" s="547">
        <v>50</v>
      </c>
      <c r="I186" s="547">
        <v>50</v>
      </c>
    </row>
    <row r="187" spans="3:9">
      <c r="E187" s="534" t="s">
        <v>1339</v>
      </c>
      <c r="F187" s="535">
        <v>11</v>
      </c>
      <c r="G187" s="535">
        <v>11</v>
      </c>
      <c r="H187" s="548">
        <v>11</v>
      </c>
      <c r="I187" s="548">
        <v>11</v>
      </c>
    </row>
    <row r="188" spans="3:9">
      <c r="E188" s="534" t="s">
        <v>1340</v>
      </c>
      <c r="F188" s="535">
        <v>17.5</v>
      </c>
      <c r="G188" s="535">
        <v>17.5</v>
      </c>
      <c r="H188" s="547">
        <v>55</v>
      </c>
      <c r="I188" s="547">
        <v>55</v>
      </c>
    </row>
    <row r="189" spans="3:9">
      <c r="E189" s="534" t="s">
        <v>1341</v>
      </c>
      <c r="F189" s="535">
        <v>13</v>
      </c>
      <c r="G189" s="535">
        <v>13</v>
      </c>
      <c r="H189" s="548">
        <v>13</v>
      </c>
      <c r="I189" s="548">
        <v>13</v>
      </c>
    </row>
    <row r="190" spans="3:9">
      <c r="E190" s="534" t="s">
        <v>1342</v>
      </c>
      <c r="F190" s="535">
        <v>20</v>
      </c>
      <c r="G190" s="535">
        <v>20</v>
      </c>
      <c r="H190" s="547">
        <v>60</v>
      </c>
      <c r="I190" s="547">
        <v>60</v>
      </c>
    </row>
    <row r="191" spans="3:9">
      <c r="E191" s="534" t="s">
        <v>1343</v>
      </c>
      <c r="F191" s="535">
        <v>15</v>
      </c>
      <c r="G191" s="535">
        <v>15</v>
      </c>
      <c r="H191" s="548">
        <v>15</v>
      </c>
      <c r="I191" s="548">
        <v>15</v>
      </c>
    </row>
    <row r="192" spans="3:9">
      <c r="E192" s="534" t="s">
        <v>1344</v>
      </c>
      <c r="F192" s="535">
        <v>22.5</v>
      </c>
      <c r="G192" s="535">
        <v>22.5</v>
      </c>
      <c r="H192" s="547">
        <v>65</v>
      </c>
      <c r="I192" s="547">
        <v>65</v>
      </c>
    </row>
    <row r="193" spans="3:9">
      <c r="E193" s="534" t="s">
        <v>1345</v>
      </c>
      <c r="F193" s="535">
        <v>17</v>
      </c>
      <c r="G193" s="535">
        <v>17</v>
      </c>
      <c r="H193" s="548">
        <v>17</v>
      </c>
      <c r="I193" s="548">
        <v>17</v>
      </c>
    </row>
    <row r="194" spans="3:9">
      <c r="E194" s="534" t="s">
        <v>1346</v>
      </c>
      <c r="F194" s="535">
        <v>25</v>
      </c>
      <c r="G194" s="535">
        <v>25</v>
      </c>
      <c r="H194" s="547">
        <v>70</v>
      </c>
      <c r="I194" s="547">
        <v>70</v>
      </c>
    </row>
    <row r="196" spans="3:9">
      <c r="C196">
        <v>7</v>
      </c>
      <c r="D196" s="1" t="s">
        <v>1268</v>
      </c>
    </row>
    <row r="197" spans="3:9">
      <c r="E197" s="67" t="s">
        <v>1421</v>
      </c>
    </row>
    <row r="198" spans="3:9">
      <c r="E198" s="9" t="s">
        <v>1363</v>
      </c>
    </row>
    <row r="199" spans="3:9">
      <c r="E199" s="469"/>
      <c r="F199" s="503" t="s">
        <v>6</v>
      </c>
      <c r="G199" s="503" t="s">
        <v>1051</v>
      </c>
    </row>
    <row r="200" spans="3:9">
      <c r="E200" s="526" t="s">
        <v>1356</v>
      </c>
      <c r="F200" s="530">
        <v>35</v>
      </c>
      <c r="G200" s="531">
        <v>60</v>
      </c>
    </row>
    <row r="201" spans="3:9">
      <c r="E201" s="526" t="s">
        <v>1357</v>
      </c>
      <c r="F201" s="530">
        <v>45</v>
      </c>
      <c r="G201" s="531">
        <v>75</v>
      </c>
    </row>
    <row r="202" spans="3:9">
      <c r="E202" s="526" t="s">
        <v>1358</v>
      </c>
      <c r="F202" s="530">
        <v>55</v>
      </c>
      <c r="G202" s="531">
        <v>90</v>
      </c>
    </row>
    <row r="203" spans="3:9">
      <c r="E203" s="526" t="s">
        <v>1359</v>
      </c>
      <c r="F203" s="530">
        <v>65</v>
      </c>
      <c r="G203" s="531">
        <v>105</v>
      </c>
    </row>
    <row r="204" spans="3:9">
      <c r="E204" s="526" t="s">
        <v>1360</v>
      </c>
      <c r="F204" s="530">
        <v>75</v>
      </c>
      <c r="G204" s="531">
        <v>120</v>
      </c>
    </row>
    <row r="205" spans="3:9">
      <c r="E205" s="526" t="s">
        <v>1361</v>
      </c>
      <c r="F205" s="530">
        <v>85</v>
      </c>
      <c r="G205" s="531">
        <v>135</v>
      </c>
    </row>
    <row r="206" spans="3:9">
      <c r="E206" s="526" t="s">
        <v>1362</v>
      </c>
      <c r="F206" s="530">
        <v>95</v>
      </c>
      <c r="G206" s="531">
        <v>150</v>
      </c>
    </row>
    <row r="207" spans="3:9">
      <c r="F207" s="11"/>
      <c r="G207" s="11"/>
    </row>
    <row r="208" spans="3:9">
      <c r="C208">
        <v>6</v>
      </c>
      <c r="D208" s="1" t="s">
        <v>1088</v>
      </c>
      <c r="E208" s="1"/>
    </row>
    <row r="209" spans="4:7">
      <c r="E209" s="538" t="s">
        <v>1364</v>
      </c>
    </row>
    <row r="210" spans="4:7">
      <c r="E210" s="460"/>
      <c r="F210" s="461" t="s">
        <v>1103</v>
      </c>
      <c r="G210" s="461" t="s">
        <v>1104</v>
      </c>
    </row>
    <row r="211" spans="4:7">
      <c r="E211" s="536" t="s">
        <v>1349</v>
      </c>
      <c r="F211" s="504">
        <v>8</v>
      </c>
      <c r="G211" s="504">
        <v>8</v>
      </c>
    </row>
    <row r="212" spans="4:7">
      <c r="E212" s="536" t="s">
        <v>1090</v>
      </c>
      <c r="F212" s="537">
        <v>5</v>
      </c>
      <c r="G212" s="537">
        <v>5</v>
      </c>
    </row>
    <row r="213" spans="4:7">
      <c r="E213" s="536" t="s">
        <v>1350</v>
      </c>
      <c r="F213" s="504">
        <v>10</v>
      </c>
      <c r="G213" s="504">
        <v>10</v>
      </c>
    </row>
    <row r="214" spans="4:7">
      <c r="D214" s="1"/>
      <c r="E214" s="536" t="s">
        <v>1092</v>
      </c>
      <c r="F214" s="537">
        <v>7</v>
      </c>
      <c r="G214" s="537">
        <v>7</v>
      </c>
    </row>
    <row r="215" spans="4:7">
      <c r="D215" s="1"/>
      <c r="E215" s="536" t="s">
        <v>1351</v>
      </c>
      <c r="F215" s="504">
        <v>12</v>
      </c>
      <c r="G215" s="504">
        <v>12</v>
      </c>
    </row>
    <row r="216" spans="4:7">
      <c r="E216" s="536" t="s">
        <v>1094</v>
      </c>
      <c r="F216" s="537">
        <v>9</v>
      </c>
      <c r="G216" s="537">
        <v>9</v>
      </c>
    </row>
    <row r="217" spans="4:7">
      <c r="E217" s="536" t="s">
        <v>1352</v>
      </c>
      <c r="F217" s="504">
        <v>14</v>
      </c>
      <c r="G217" s="504">
        <v>14</v>
      </c>
    </row>
    <row r="218" spans="4:7">
      <c r="E218" s="536" t="s">
        <v>1096</v>
      </c>
      <c r="F218" s="537">
        <v>11</v>
      </c>
      <c r="G218" s="537">
        <v>11</v>
      </c>
    </row>
    <row r="219" spans="4:7">
      <c r="E219" s="536" t="s">
        <v>1353</v>
      </c>
      <c r="F219" s="504">
        <v>16</v>
      </c>
      <c r="G219" s="504">
        <v>16</v>
      </c>
    </row>
    <row r="220" spans="4:7">
      <c r="E220" s="536" t="s">
        <v>1098</v>
      </c>
      <c r="F220" s="537">
        <v>13</v>
      </c>
      <c r="G220" s="537">
        <v>13</v>
      </c>
    </row>
    <row r="221" spans="4:7">
      <c r="E221" s="536" t="s">
        <v>1354</v>
      </c>
      <c r="F221" s="504">
        <v>18</v>
      </c>
      <c r="G221" s="504">
        <v>18</v>
      </c>
    </row>
    <row r="222" spans="4:7">
      <c r="E222" s="536" t="s">
        <v>1100</v>
      </c>
      <c r="F222" s="537">
        <v>15</v>
      </c>
      <c r="G222" s="537">
        <v>15</v>
      </c>
    </row>
    <row r="223" spans="4:7">
      <c r="E223" s="536" t="s">
        <v>1355</v>
      </c>
      <c r="F223" s="504">
        <v>20</v>
      </c>
      <c r="G223" s="504">
        <v>20</v>
      </c>
    </row>
    <row r="224" spans="4:7">
      <c r="E224" s="536" t="s">
        <v>1102</v>
      </c>
      <c r="F224" s="537">
        <v>17</v>
      </c>
      <c r="G224" s="537">
        <v>17</v>
      </c>
    </row>
    <row r="226" spans="3:10">
      <c r="C226">
        <v>7</v>
      </c>
      <c r="D226" s="1" t="s">
        <v>1365</v>
      </c>
      <c r="E226" s="7"/>
      <c r="F226" s="7"/>
      <c r="G226" s="7"/>
      <c r="H226" s="7"/>
      <c r="I226" s="7"/>
      <c r="J226" s="7"/>
    </row>
    <row r="227" spans="3:10">
      <c r="D227" s="1"/>
      <c r="E227" s="7" t="s">
        <v>1382</v>
      </c>
      <c r="F227" s="7"/>
      <c r="G227" s="7"/>
      <c r="H227" s="7"/>
      <c r="I227" s="7"/>
      <c r="J227" s="7"/>
    </row>
    <row r="228" spans="3:10">
      <c r="D228" s="1"/>
      <c r="E228" s="469"/>
      <c r="F228" s="516" t="s">
        <v>6</v>
      </c>
      <c r="G228" s="516" t="s">
        <v>1051</v>
      </c>
      <c r="H228" s="1"/>
      <c r="I228" s="1"/>
      <c r="J228" s="1"/>
    </row>
    <row r="229" spans="3:10">
      <c r="D229" s="1"/>
      <c r="E229" s="526" t="s">
        <v>1366</v>
      </c>
      <c r="F229" s="525">
        <v>12</v>
      </c>
      <c r="G229" s="539">
        <v>12</v>
      </c>
      <c r="H229" s="1"/>
      <c r="I229" s="1"/>
      <c r="J229" s="1"/>
    </row>
    <row r="230" spans="3:10">
      <c r="D230" s="1"/>
      <c r="E230" s="526" t="s">
        <v>1367</v>
      </c>
      <c r="F230" s="525">
        <v>12</v>
      </c>
      <c r="G230" s="539">
        <v>12</v>
      </c>
      <c r="H230" s="1"/>
      <c r="I230" s="1"/>
      <c r="J230" s="1"/>
    </row>
    <row r="231" spans="3:10">
      <c r="D231" s="1"/>
      <c r="E231" s="526" t="s">
        <v>1368</v>
      </c>
      <c r="F231" s="525">
        <v>13</v>
      </c>
      <c r="G231" s="539">
        <v>13</v>
      </c>
      <c r="H231" s="1"/>
      <c r="I231" s="1"/>
      <c r="J231" s="1"/>
    </row>
    <row r="232" spans="3:10">
      <c r="D232" s="1"/>
      <c r="E232" s="526" t="s">
        <v>1369</v>
      </c>
      <c r="F232" s="525">
        <v>14</v>
      </c>
      <c r="G232" s="539">
        <v>13</v>
      </c>
      <c r="H232" s="1"/>
      <c r="I232" s="1"/>
      <c r="J232" s="1"/>
    </row>
    <row r="233" spans="3:10">
      <c r="D233" s="1"/>
      <c r="E233" s="526" t="s">
        <v>1370</v>
      </c>
      <c r="F233" s="525">
        <v>14</v>
      </c>
      <c r="G233" s="539">
        <v>14</v>
      </c>
      <c r="H233" s="1"/>
      <c r="I233" s="1"/>
      <c r="J233" s="1"/>
    </row>
    <row r="234" spans="3:10">
      <c r="D234" s="1"/>
      <c r="E234" s="526" t="s">
        <v>1371</v>
      </c>
      <c r="F234" s="525">
        <v>15</v>
      </c>
      <c r="G234" s="539">
        <v>14</v>
      </c>
      <c r="H234" s="1"/>
      <c r="I234" s="1"/>
      <c r="J234" s="1"/>
    </row>
    <row r="235" spans="3:10">
      <c r="D235" s="1"/>
      <c r="E235" s="526" t="s">
        <v>1372</v>
      </c>
      <c r="F235" s="525">
        <v>16</v>
      </c>
      <c r="G235" s="539">
        <v>15</v>
      </c>
      <c r="H235" s="1"/>
      <c r="I235" s="1"/>
      <c r="J235" s="1"/>
    </row>
    <row r="237" spans="3:10">
      <c r="C237">
        <v>8</v>
      </c>
      <c r="D237" s="1" t="s">
        <v>1199</v>
      </c>
      <c r="E237" s="1"/>
    </row>
    <row r="238" spans="3:10">
      <c r="D238" s="1"/>
      <c r="E238" s="9" t="s">
        <v>1381</v>
      </c>
    </row>
    <row r="239" spans="3:10">
      <c r="E239" s="462" t="s">
        <v>1198</v>
      </c>
      <c r="F239" s="463" t="s">
        <v>1103</v>
      </c>
      <c r="G239" s="463" t="s">
        <v>1104</v>
      </c>
    </row>
    <row r="240" spans="3:10">
      <c r="E240" s="464" t="s">
        <v>1200</v>
      </c>
      <c r="F240" s="542">
        <v>5</v>
      </c>
      <c r="G240" s="543">
        <v>15</v>
      </c>
      <c r="I240" s="557">
        <v>3</v>
      </c>
      <c r="J240" s="557">
        <v>12</v>
      </c>
    </row>
    <row r="241" spans="5:10">
      <c r="E241" s="464" t="s">
        <v>1201</v>
      </c>
      <c r="F241" s="542">
        <v>5</v>
      </c>
      <c r="G241" s="543">
        <v>15</v>
      </c>
      <c r="I241" s="557">
        <v>3</v>
      </c>
      <c r="J241" s="557">
        <v>13</v>
      </c>
    </row>
    <row r="242" spans="5:10">
      <c r="E242" s="464" t="s">
        <v>1202</v>
      </c>
      <c r="F242" s="542">
        <v>5</v>
      </c>
      <c r="G242" s="543">
        <v>15</v>
      </c>
      <c r="I242" s="557">
        <v>4</v>
      </c>
      <c r="J242" s="557">
        <v>13</v>
      </c>
    </row>
    <row r="243" spans="5:10">
      <c r="E243" s="464" t="s">
        <v>1203</v>
      </c>
      <c r="F243" s="542">
        <v>5</v>
      </c>
      <c r="G243" s="543">
        <v>15</v>
      </c>
      <c r="I243" s="557">
        <v>4</v>
      </c>
      <c r="J243" s="557">
        <v>14</v>
      </c>
    </row>
    <row r="244" spans="5:10">
      <c r="E244" s="464" t="s">
        <v>1204</v>
      </c>
      <c r="F244" s="542">
        <v>5</v>
      </c>
      <c r="G244" s="543">
        <v>15</v>
      </c>
      <c r="I244" s="557">
        <v>5</v>
      </c>
      <c r="J244" s="557">
        <v>14</v>
      </c>
    </row>
    <row r="245" spans="5:10">
      <c r="E245" s="464" t="s">
        <v>1205</v>
      </c>
      <c r="F245" s="542">
        <v>5</v>
      </c>
      <c r="G245" s="543">
        <v>15</v>
      </c>
      <c r="I245" s="557">
        <v>5</v>
      </c>
      <c r="J245" s="557">
        <v>15</v>
      </c>
    </row>
    <row r="246" spans="5:10">
      <c r="E246" s="464" t="s">
        <v>1206</v>
      </c>
      <c r="F246" s="542">
        <v>5</v>
      </c>
      <c r="G246" s="543">
        <v>15</v>
      </c>
      <c r="I246" s="557">
        <v>6</v>
      </c>
      <c r="J246" s="557">
        <v>15</v>
      </c>
    </row>
    <row r="247" spans="5:10">
      <c r="E247" s="7" t="s">
        <v>1380</v>
      </c>
    </row>
    <row r="248" spans="5:10">
      <c r="E248" s="469"/>
      <c r="F248" s="516" t="s">
        <v>6</v>
      </c>
      <c r="G248" s="516" t="s">
        <v>1051</v>
      </c>
    </row>
    <row r="249" spans="5:10">
      <c r="E249" s="526" t="s">
        <v>1373</v>
      </c>
      <c r="F249" s="541">
        <v>15</v>
      </c>
      <c r="G249" s="539">
        <v>15</v>
      </c>
    </row>
    <row r="250" spans="5:10">
      <c r="E250" s="526" t="s">
        <v>1374</v>
      </c>
      <c r="F250" s="541">
        <v>15</v>
      </c>
      <c r="G250" s="540">
        <v>15</v>
      </c>
    </row>
    <row r="251" spans="5:10">
      <c r="E251" s="526" t="s">
        <v>1375</v>
      </c>
      <c r="F251" s="541">
        <v>15</v>
      </c>
      <c r="G251" s="540">
        <v>14</v>
      </c>
    </row>
    <row r="252" spans="5:10">
      <c r="E252" s="526" t="s">
        <v>1376</v>
      </c>
      <c r="F252" s="541">
        <v>15</v>
      </c>
      <c r="G252" s="540">
        <v>14</v>
      </c>
    </row>
    <row r="253" spans="5:10">
      <c r="E253" s="526" t="s">
        <v>1377</v>
      </c>
      <c r="F253" s="541">
        <v>15</v>
      </c>
      <c r="G253" s="540">
        <v>13</v>
      </c>
    </row>
    <row r="254" spans="5:10">
      <c r="E254" s="526" t="s">
        <v>1378</v>
      </c>
      <c r="F254" s="541">
        <v>15</v>
      </c>
      <c r="G254" s="540">
        <v>13</v>
      </c>
    </row>
    <row r="255" spans="5:10">
      <c r="E255" s="526" t="s">
        <v>1379</v>
      </c>
      <c r="F255" s="541">
        <v>15</v>
      </c>
      <c r="G255" s="540">
        <v>12</v>
      </c>
    </row>
    <row r="257" spans="3:7">
      <c r="C257">
        <v>9</v>
      </c>
      <c r="D257" s="1" t="s">
        <v>1418</v>
      </c>
      <c r="E257" s="1"/>
    </row>
    <row r="258" spans="3:7">
      <c r="D258" s="1"/>
      <c r="E258" s="9" t="s">
        <v>1419</v>
      </c>
    </row>
    <row r="259" spans="3:7">
      <c r="E259" t="s">
        <v>1420</v>
      </c>
    </row>
    <row r="260" spans="3:7">
      <c r="E260" s="9" t="s">
        <v>1442</v>
      </c>
    </row>
    <row r="261" spans="3:7">
      <c r="E261" s="469"/>
      <c r="F261" s="544" t="s">
        <v>6</v>
      </c>
      <c r="G261" s="544" t="s">
        <v>1051</v>
      </c>
    </row>
    <row r="262" spans="3:7">
      <c r="E262" s="526" t="s">
        <v>1443</v>
      </c>
      <c r="F262" s="530">
        <v>28</v>
      </c>
      <c r="G262" s="531">
        <v>80</v>
      </c>
    </row>
    <row r="263" spans="3:7">
      <c r="E263" s="526" t="s">
        <v>1444</v>
      </c>
      <c r="F263" s="530">
        <v>46</v>
      </c>
      <c r="G263" s="531">
        <v>100</v>
      </c>
    </row>
    <row r="264" spans="3:7">
      <c r="E264" s="526" t="s">
        <v>1445</v>
      </c>
      <c r="F264" s="530">
        <v>63</v>
      </c>
      <c r="G264" s="531">
        <v>120</v>
      </c>
    </row>
    <row r="265" spans="3:7">
      <c r="E265" s="526" t="s">
        <v>1446</v>
      </c>
      <c r="F265" s="530">
        <v>80</v>
      </c>
      <c r="G265" s="531">
        <v>140</v>
      </c>
    </row>
    <row r="266" spans="3:7">
      <c r="E266" s="526" t="s">
        <v>1447</v>
      </c>
      <c r="F266" s="530">
        <v>97</v>
      </c>
      <c r="G266" s="531">
        <v>160</v>
      </c>
    </row>
    <row r="267" spans="3:7">
      <c r="E267" s="526" t="s">
        <v>1448</v>
      </c>
      <c r="F267" s="530">
        <v>115</v>
      </c>
      <c r="G267" s="531">
        <v>180</v>
      </c>
    </row>
    <row r="268" spans="3:7">
      <c r="E268" s="526" t="s">
        <v>1449</v>
      </c>
      <c r="F268" s="530">
        <v>132</v>
      </c>
      <c r="G268" s="531">
        <v>200</v>
      </c>
    </row>
  </sheetData>
  <mergeCells count="4">
    <mergeCell ref="F59:G59"/>
    <mergeCell ref="H59:I59"/>
    <mergeCell ref="F180:G180"/>
    <mergeCell ref="H180:I180"/>
  </mergeCells>
  <phoneticPr fontId="6" type="noConversion"/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8"/>
  <sheetViews>
    <sheetView workbookViewId="0">
      <pane xSplit="3" ySplit="2" topLeftCell="D3" activePane="bottomRight" state="frozen"/>
      <selection pane="topRight" activeCell="D1" sqref="D1"/>
      <selection pane="bottomLeft" activeCell="A6" sqref="A6"/>
      <selection pane="bottomRight" activeCell="E25" sqref="E25"/>
    </sheetView>
  </sheetViews>
  <sheetFormatPr defaultColWidth="9" defaultRowHeight="16.5" customHeight="1"/>
  <cols>
    <col min="1" max="1" width="10.875" style="37" customWidth="1"/>
    <col min="2" max="2" width="25.125" style="482" customWidth="1"/>
    <col min="3" max="3" width="15.5" style="37" customWidth="1"/>
    <col min="4" max="5" width="13.125" style="37" customWidth="1"/>
    <col min="6" max="6" width="12.125" style="37" customWidth="1"/>
    <col min="7" max="7" width="9.625" style="37" customWidth="1"/>
    <col min="8" max="8" width="24.75" style="37" customWidth="1"/>
    <col min="9" max="9" width="12.875" style="37" customWidth="1"/>
    <col min="10" max="16384" width="9" style="37"/>
  </cols>
  <sheetData>
    <row r="1" spans="1:9" ht="81" customHeight="1">
      <c r="A1" s="30" t="s">
        <v>10</v>
      </c>
      <c r="B1" s="30" t="s">
        <v>1216</v>
      </c>
      <c r="C1" s="329" t="s">
        <v>1217</v>
      </c>
      <c r="D1" s="329" t="s">
        <v>1218</v>
      </c>
      <c r="E1" s="38" t="s">
        <v>1219</v>
      </c>
      <c r="F1" s="329" t="s">
        <v>1220</v>
      </c>
      <c r="G1" s="329" t="s">
        <v>1221</v>
      </c>
      <c r="H1" s="329" t="s">
        <v>1222</v>
      </c>
      <c r="I1" s="329" t="s">
        <v>1223</v>
      </c>
    </row>
    <row r="2" spans="1:9" ht="16.5" customHeight="1">
      <c r="A2" s="473" t="s">
        <v>244</v>
      </c>
      <c r="B2" s="473" t="s">
        <v>5</v>
      </c>
      <c r="C2" s="473" t="s">
        <v>222</v>
      </c>
      <c r="D2" s="473" t="s">
        <v>1224</v>
      </c>
      <c r="E2" s="473" t="s">
        <v>1225</v>
      </c>
      <c r="F2" s="473" t="s">
        <v>673</v>
      </c>
      <c r="G2" s="473" t="s">
        <v>674</v>
      </c>
      <c r="H2" s="473" t="s">
        <v>1226</v>
      </c>
      <c r="I2" s="473" t="s">
        <v>1227</v>
      </c>
    </row>
    <row r="3" spans="1:9" ht="16.5" customHeight="1">
      <c r="A3" s="476" t="b">
        <v>1</v>
      </c>
      <c r="B3" s="477" t="s">
        <v>1230</v>
      </c>
      <c r="C3" s="478">
        <v>210210252</v>
      </c>
      <c r="D3" s="474">
        <v>1</v>
      </c>
      <c r="E3" s="480" t="s">
        <v>1231</v>
      </c>
      <c r="F3" s="481" t="s">
        <v>1229</v>
      </c>
      <c r="G3" s="479">
        <v>70</v>
      </c>
      <c r="H3" s="479">
        <v>210220252</v>
      </c>
      <c r="I3" s="476" t="b">
        <v>1</v>
      </c>
    </row>
    <row r="4" spans="1:9" ht="16.5" customHeight="1">
      <c r="A4" s="476" t="b">
        <v>1</v>
      </c>
      <c r="B4" s="477" t="s">
        <v>1232</v>
      </c>
      <c r="C4" s="478">
        <v>210210253</v>
      </c>
      <c r="D4" s="474">
        <v>1</v>
      </c>
      <c r="E4" s="480" t="s">
        <v>235</v>
      </c>
      <c r="F4" s="481" t="s">
        <v>1229</v>
      </c>
      <c r="G4" s="479">
        <v>70</v>
      </c>
      <c r="H4" s="479">
        <v>210220253</v>
      </c>
      <c r="I4" s="476" t="b">
        <v>1</v>
      </c>
    </row>
    <row r="5" spans="1:9" ht="16.5" customHeight="1">
      <c r="A5" s="476" t="b">
        <v>1</v>
      </c>
      <c r="B5" s="477" t="s">
        <v>1233</v>
      </c>
      <c r="C5" s="478">
        <v>210210254</v>
      </c>
      <c r="D5" s="474">
        <v>1</v>
      </c>
      <c r="E5" s="480" t="s">
        <v>238</v>
      </c>
      <c r="F5" s="481" t="s">
        <v>1229</v>
      </c>
      <c r="G5" s="479">
        <v>30</v>
      </c>
      <c r="H5" s="479">
        <v>210220254</v>
      </c>
      <c r="I5" s="476" t="b">
        <v>1</v>
      </c>
    </row>
    <row r="6" spans="1:9" ht="16.5" customHeight="1">
      <c r="A6" s="476" t="b">
        <v>1</v>
      </c>
      <c r="B6" s="477" t="s">
        <v>1234</v>
      </c>
      <c r="C6" s="478">
        <v>210210255</v>
      </c>
      <c r="D6" s="474">
        <v>1</v>
      </c>
      <c r="E6" s="480" t="s">
        <v>239</v>
      </c>
      <c r="F6" s="481" t="s">
        <v>1229</v>
      </c>
      <c r="G6" s="479">
        <v>60</v>
      </c>
      <c r="H6" s="479">
        <v>210220255</v>
      </c>
      <c r="I6" s="476" t="b">
        <v>1</v>
      </c>
    </row>
    <row r="7" spans="1:9" ht="16.5" customHeight="1">
      <c r="A7" s="476" t="b">
        <v>1</v>
      </c>
      <c r="B7" s="477" t="s">
        <v>1235</v>
      </c>
      <c r="C7" s="478">
        <v>210210256</v>
      </c>
      <c r="D7" s="474">
        <v>1</v>
      </c>
      <c r="E7" s="475" t="s">
        <v>1228</v>
      </c>
      <c r="F7" s="481" t="s">
        <v>1229</v>
      </c>
      <c r="G7" s="479">
        <v>70</v>
      </c>
      <c r="H7" s="479">
        <v>210220256</v>
      </c>
      <c r="I7" s="476" t="b">
        <v>1</v>
      </c>
    </row>
    <row r="8" spans="1:9" ht="16.5" customHeight="1">
      <c r="A8" s="476" t="b">
        <v>1</v>
      </c>
      <c r="B8" s="477" t="s">
        <v>1236</v>
      </c>
      <c r="C8" s="478">
        <v>210210257</v>
      </c>
      <c r="D8" s="474">
        <v>1</v>
      </c>
      <c r="E8" s="480" t="s">
        <v>1237</v>
      </c>
      <c r="F8" s="481" t="s">
        <v>1229</v>
      </c>
      <c r="G8" s="479">
        <v>30</v>
      </c>
      <c r="H8" s="479">
        <v>210220257</v>
      </c>
      <c r="I8" s="476" t="b">
        <v>1</v>
      </c>
    </row>
  </sheetData>
  <autoFilter ref="A2:I8"/>
  <phoneticPr fontId="6" type="noConversion"/>
  <conditionalFormatting sqref="D7 C3:C8 D4:E6 D8:E8 F4:H8 D3:H3">
    <cfRule type="cellIs" dxfId="2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8"/>
  <sheetViews>
    <sheetView workbookViewId="0">
      <pane ySplit="2" topLeftCell="A3" activePane="bottomLeft" state="frozen"/>
      <selection pane="bottomLeft" activeCell="I20" sqref="I20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16384" width="9" style="37"/>
  </cols>
  <sheetData>
    <row r="1" spans="1:5" ht="40.5" customHeight="1">
      <c r="A1" s="30" t="s">
        <v>10</v>
      </c>
      <c r="B1" s="30" t="s">
        <v>1216</v>
      </c>
      <c r="C1" s="38" t="s">
        <v>1238</v>
      </c>
      <c r="D1" s="38" t="s">
        <v>1239</v>
      </c>
      <c r="E1" s="483" t="s">
        <v>1240</v>
      </c>
    </row>
    <row r="2" spans="1:5" ht="16.5" customHeight="1">
      <c r="A2" s="473" t="s">
        <v>244</v>
      </c>
      <c r="B2" s="473" t="s">
        <v>5</v>
      </c>
      <c r="C2" s="473" t="s">
        <v>1226</v>
      </c>
      <c r="D2" s="473" t="s">
        <v>1241</v>
      </c>
      <c r="E2" s="484" t="s">
        <v>1242</v>
      </c>
    </row>
    <row r="3" spans="1:5" ht="16.5" customHeight="1">
      <c r="A3" s="481" t="b">
        <v>1</v>
      </c>
      <c r="B3" s="477" t="s">
        <v>1230</v>
      </c>
      <c r="C3" s="479">
        <v>210220252</v>
      </c>
      <c r="D3" s="488">
        <v>210230252</v>
      </c>
      <c r="E3" s="487">
        <v>100</v>
      </c>
    </row>
    <row r="4" spans="1:5" ht="16.5" customHeight="1">
      <c r="A4" s="481" t="b">
        <v>1</v>
      </c>
      <c r="B4" s="477" t="s">
        <v>1232</v>
      </c>
      <c r="C4" s="479">
        <v>210220253</v>
      </c>
      <c r="D4" s="489">
        <v>210230253</v>
      </c>
      <c r="E4" s="487">
        <v>100</v>
      </c>
    </row>
    <row r="5" spans="1:5" ht="16.5" customHeight="1">
      <c r="A5" s="481" t="b">
        <v>1</v>
      </c>
      <c r="B5" s="477" t="s">
        <v>1233</v>
      </c>
      <c r="C5" s="479">
        <v>210220254</v>
      </c>
      <c r="D5" s="486">
        <v>210230254</v>
      </c>
      <c r="E5" s="487">
        <v>100</v>
      </c>
    </row>
    <row r="6" spans="1:5" ht="16.5" customHeight="1">
      <c r="A6" s="481" t="b">
        <v>1</v>
      </c>
      <c r="B6" s="477" t="s">
        <v>1234</v>
      </c>
      <c r="C6" s="479">
        <v>210220255</v>
      </c>
      <c r="D6" s="489">
        <v>210230255</v>
      </c>
      <c r="E6" s="487">
        <v>100</v>
      </c>
    </row>
    <row r="7" spans="1:5" ht="16.5" customHeight="1">
      <c r="A7" s="481" t="b">
        <v>1</v>
      </c>
      <c r="B7" s="477" t="s">
        <v>1235</v>
      </c>
      <c r="C7" s="479">
        <v>210220256</v>
      </c>
      <c r="D7" s="490">
        <v>210230256</v>
      </c>
      <c r="E7" s="487">
        <v>100</v>
      </c>
    </row>
    <row r="8" spans="1:5" ht="16.5" customHeight="1">
      <c r="A8" s="481" t="b">
        <v>1</v>
      </c>
      <c r="B8" s="477" t="s">
        <v>1236</v>
      </c>
      <c r="C8" s="479">
        <v>210220257</v>
      </c>
      <c r="D8" s="479">
        <v>210230257</v>
      </c>
      <c r="E8" s="487">
        <v>100</v>
      </c>
    </row>
  </sheetData>
  <autoFilter ref="A2:E8"/>
  <phoneticPr fontId="6" type="noConversion"/>
  <conditionalFormatting sqref="D8 C3:C8">
    <cfRule type="cellIs" dxfId="1" priority="1" operator="lessThan">
      <formula>1</formula>
    </cfRule>
  </conditionalFormatting>
  <pageMargins left="0.7" right="0.7" top="0.75" bottom="0.75" header="0.3" footer="0.3"/>
  <pageSetup paperSize="9" orientation="portrait" verticalDpi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50"/>
  <sheetViews>
    <sheetView workbookViewId="0">
      <pane ySplit="2" topLeftCell="A27" activePane="bottomLeft" state="frozen"/>
      <selection pane="bottomLeft" activeCell="C40" sqref="C40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6384" width="9" style="37"/>
  </cols>
  <sheetData>
    <row r="1" spans="1:7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7" ht="16.5" customHeight="1">
      <c r="A2" s="473" t="s">
        <v>244</v>
      </c>
      <c r="B2" s="473" t="s">
        <v>5</v>
      </c>
      <c r="C2" s="473" t="s">
        <v>1241</v>
      </c>
      <c r="D2" s="473" t="s">
        <v>1247</v>
      </c>
      <c r="E2" s="473" t="s">
        <v>1248</v>
      </c>
      <c r="F2" s="473" t="s">
        <v>742</v>
      </c>
      <c r="G2" s="492" t="s">
        <v>1242</v>
      </c>
    </row>
    <row r="3" spans="1:7" ht="16.5" customHeight="1">
      <c r="A3" s="485" t="b">
        <v>1</v>
      </c>
      <c r="B3" s="494" t="s">
        <v>1258</v>
      </c>
      <c r="C3" s="488">
        <v>210230252</v>
      </c>
      <c r="D3" s="488">
        <v>160002005</v>
      </c>
      <c r="E3" s="488">
        <v>15</v>
      </c>
      <c r="F3" s="488" t="s">
        <v>1257</v>
      </c>
      <c r="G3" s="495">
        <v>20</v>
      </c>
    </row>
    <row r="4" spans="1:7" ht="16.5" customHeight="1">
      <c r="A4" s="485" t="b">
        <v>1</v>
      </c>
      <c r="B4" s="494" t="s">
        <v>1258</v>
      </c>
      <c r="C4" s="488">
        <v>210230252</v>
      </c>
      <c r="D4" s="488">
        <v>160002005</v>
      </c>
      <c r="E4" s="488">
        <v>20</v>
      </c>
      <c r="F4" s="488" t="s">
        <v>1257</v>
      </c>
      <c r="G4" s="495">
        <v>40</v>
      </c>
    </row>
    <row r="5" spans="1:7" ht="16.5" customHeight="1">
      <c r="A5" s="485" t="b">
        <v>1</v>
      </c>
      <c r="B5" s="494" t="s">
        <v>1258</v>
      </c>
      <c r="C5" s="488">
        <v>210230252</v>
      </c>
      <c r="D5" s="488">
        <v>160002005</v>
      </c>
      <c r="E5" s="488">
        <v>25</v>
      </c>
      <c r="F5" s="488" t="s">
        <v>1257</v>
      </c>
      <c r="G5" s="495">
        <v>30</v>
      </c>
    </row>
    <row r="6" spans="1:7" ht="16.5" customHeight="1">
      <c r="A6" s="485" t="b">
        <v>1</v>
      </c>
      <c r="B6" s="494" t="s">
        <v>1258</v>
      </c>
      <c r="C6" s="488">
        <v>210230252</v>
      </c>
      <c r="D6" s="488">
        <v>160002005</v>
      </c>
      <c r="E6" s="488">
        <v>30</v>
      </c>
      <c r="F6" s="488" t="s">
        <v>1257</v>
      </c>
      <c r="G6" s="495">
        <v>10</v>
      </c>
    </row>
    <row r="7" spans="1:7" ht="16.5" customHeight="1">
      <c r="A7" s="489" t="b">
        <v>1</v>
      </c>
      <c r="B7" s="496" t="s">
        <v>1259</v>
      </c>
      <c r="C7" s="489">
        <v>210230253</v>
      </c>
      <c r="D7" s="489">
        <v>160001001</v>
      </c>
      <c r="E7" s="489">
        <v>50000</v>
      </c>
      <c r="F7" s="489" t="s">
        <v>1257</v>
      </c>
      <c r="G7" s="497">
        <v>20</v>
      </c>
    </row>
    <row r="8" spans="1:7" ht="16.5" customHeight="1">
      <c r="A8" s="489" t="b">
        <v>1</v>
      </c>
      <c r="B8" s="496" t="s">
        <v>1259</v>
      </c>
      <c r="C8" s="489">
        <v>210230253</v>
      </c>
      <c r="D8" s="489">
        <v>160001001</v>
      </c>
      <c r="E8" s="489">
        <v>100000</v>
      </c>
      <c r="F8" s="489" t="s">
        <v>1257</v>
      </c>
      <c r="G8" s="497">
        <v>40</v>
      </c>
    </row>
    <row r="9" spans="1:7" ht="16.5" customHeight="1">
      <c r="A9" s="489" t="b">
        <v>1</v>
      </c>
      <c r="B9" s="496" t="s">
        <v>1259</v>
      </c>
      <c r="C9" s="489">
        <v>210230253</v>
      </c>
      <c r="D9" s="489">
        <v>160001001</v>
      </c>
      <c r="E9" s="489">
        <v>200000</v>
      </c>
      <c r="F9" s="489" t="s">
        <v>1257</v>
      </c>
      <c r="G9" s="497">
        <v>30</v>
      </c>
    </row>
    <row r="10" spans="1:7" ht="16.5" customHeight="1">
      <c r="A10" s="489" t="b">
        <v>1</v>
      </c>
      <c r="B10" s="496" t="s">
        <v>1259</v>
      </c>
      <c r="C10" s="489">
        <v>210230253</v>
      </c>
      <c r="D10" s="489">
        <v>160001001</v>
      </c>
      <c r="E10" s="489">
        <v>250000</v>
      </c>
      <c r="F10" s="489" t="s">
        <v>1257</v>
      </c>
      <c r="G10" s="497">
        <v>10</v>
      </c>
    </row>
    <row r="11" spans="1:7" ht="16.5" customHeight="1">
      <c r="A11" s="486" t="b">
        <v>1</v>
      </c>
      <c r="B11" s="477" t="s">
        <v>1233</v>
      </c>
      <c r="C11" s="486">
        <v>210230254</v>
      </c>
      <c r="D11" s="498">
        <v>160003101</v>
      </c>
      <c r="E11" s="486">
        <v>1</v>
      </c>
      <c r="F11" s="486" t="s">
        <v>1257</v>
      </c>
      <c r="G11" s="493">
        <v>20</v>
      </c>
    </row>
    <row r="12" spans="1:7" ht="16.5" customHeight="1">
      <c r="A12" s="486" t="b">
        <v>1</v>
      </c>
      <c r="B12" s="477" t="s">
        <v>1233</v>
      </c>
      <c r="C12" s="486">
        <v>210230254</v>
      </c>
      <c r="D12" s="498">
        <v>160003102</v>
      </c>
      <c r="E12" s="486">
        <v>1</v>
      </c>
      <c r="F12" s="486" t="s">
        <v>1257</v>
      </c>
      <c r="G12" s="493">
        <v>20</v>
      </c>
    </row>
    <row r="13" spans="1:7" ht="16.5" customHeight="1">
      <c r="A13" s="486" t="b">
        <v>1</v>
      </c>
      <c r="B13" s="477" t="s">
        <v>1233</v>
      </c>
      <c r="C13" s="486">
        <v>210230254</v>
      </c>
      <c r="D13" s="498">
        <v>160003103</v>
      </c>
      <c r="E13" s="486">
        <v>1</v>
      </c>
      <c r="F13" s="486" t="s">
        <v>1257</v>
      </c>
      <c r="G13" s="493">
        <v>30</v>
      </c>
    </row>
    <row r="14" spans="1:7" ht="16.5" customHeight="1">
      <c r="A14" s="486" t="b">
        <v>1</v>
      </c>
      <c r="B14" s="477" t="s">
        <v>1233</v>
      </c>
      <c r="C14" s="486">
        <v>210230254</v>
      </c>
      <c r="D14" s="498">
        <v>160003104</v>
      </c>
      <c r="E14" s="486">
        <v>1</v>
      </c>
      <c r="F14" s="486" t="s">
        <v>1257</v>
      </c>
      <c r="G14" s="493">
        <v>30</v>
      </c>
    </row>
    <row r="15" spans="1:7" ht="16.5" customHeight="1">
      <c r="A15" s="489" t="b">
        <v>1</v>
      </c>
      <c r="B15" s="496" t="s">
        <v>1234</v>
      </c>
      <c r="C15" s="489">
        <v>210230255</v>
      </c>
      <c r="D15" s="489">
        <v>160003105</v>
      </c>
      <c r="E15" s="489">
        <v>1</v>
      </c>
      <c r="F15" s="489" t="s">
        <v>1257</v>
      </c>
      <c r="G15" s="497">
        <v>20</v>
      </c>
    </row>
    <row r="16" spans="1:7" ht="16.5" customHeight="1">
      <c r="A16" s="489" t="b">
        <v>1</v>
      </c>
      <c r="B16" s="496" t="s">
        <v>1234</v>
      </c>
      <c r="C16" s="489">
        <v>210230255</v>
      </c>
      <c r="D16" s="489">
        <v>160003106</v>
      </c>
      <c r="E16" s="489">
        <v>1</v>
      </c>
      <c r="F16" s="489" t="s">
        <v>1257</v>
      </c>
      <c r="G16" s="497">
        <v>20</v>
      </c>
    </row>
    <row r="17" spans="1:7" ht="16.5" customHeight="1">
      <c r="A17" s="489" t="b">
        <v>1</v>
      </c>
      <c r="B17" s="496" t="s">
        <v>1234</v>
      </c>
      <c r="C17" s="489">
        <v>210230255</v>
      </c>
      <c r="D17" s="489">
        <v>160003107</v>
      </c>
      <c r="E17" s="489">
        <v>1</v>
      </c>
      <c r="F17" s="489" t="s">
        <v>1257</v>
      </c>
      <c r="G17" s="497">
        <v>30</v>
      </c>
    </row>
    <row r="18" spans="1:7" ht="16.5" customHeight="1">
      <c r="A18" s="489" t="b">
        <v>1</v>
      </c>
      <c r="B18" s="496" t="s">
        <v>1234</v>
      </c>
      <c r="C18" s="489">
        <v>210230255</v>
      </c>
      <c r="D18" s="489">
        <v>160003108</v>
      </c>
      <c r="E18" s="489">
        <v>1</v>
      </c>
      <c r="F18" s="489" t="s">
        <v>1257</v>
      </c>
      <c r="G18" s="497">
        <v>30</v>
      </c>
    </row>
    <row r="19" spans="1:7" ht="16.5" customHeight="1">
      <c r="A19" s="486" t="b">
        <v>1</v>
      </c>
      <c r="B19" s="477" t="s">
        <v>1236</v>
      </c>
      <c r="C19" s="479">
        <v>210230257</v>
      </c>
      <c r="D19" s="498">
        <v>160003112</v>
      </c>
      <c r="E19" s="486">
        <v>10</v>
      </c>
      <c r="F19" s="486" t="s">
        <v>1257</v>
      </c>
      <c r="G19" s="493">
        <v>20</v>
      </c>
    </row>
    <row r="20" spans="1:7" ht="16.5" customHeight="1">
      <c r="A20" s="486" t="b">
        <v>1</v>
      </c>
      <c r="B20" s="477" t="s">
        <v>1236</v>
      </c>
      <c r="C20" s="479">
        <v>210230257</v>
      </c>
      <c r="D20" s="498">
        <v>160003114</v>
      </c>
      <c r="E20" s="486">
        <v>5</v>
      </c>
      <c r="F20" s="486" t="s">
        <v>1257</v>
      </c>
      <c r="G20" s="493">
        <v>20</v>
      </c>
    </row>
    <row r="21" spans="1:7" ht="16.5" customHeight="1">
      <c r="A21" s="486" t="b">
        <v>1</v>
      </c>
      <c r="B21" s="477" t="s">
        <v>1236</v>
      </c>
      <c r="C21" s="479">
        <v>210230257</v>
      </c>
      <c r="D21" s="498">
        <v>160003116</v>
      </c>
      <c r="E21" s="486">
        <v>10</v>
      </c>
      <c r="F21" s="486" t="s">
        <v>1257</v>
      </c>
      <c r="G21" s="493">
        <v>20</v>
      </c>
    </row>
    <row r="22" spans="1:7" ht="16.5" customHeight="1">
      <c r="A22" s="486" t="b">
        <v>1</v>
      </c>
      <c r="B22" s="477" t="s">
        <v>1236</v>
      </c>
      <c r="C22" s="479">
        <v>210230257</v>
      </c>
      <c r="D22" s="498">
        <v>160003118</v>
      </c>
      <c r="E22" s="486">
        <v>5</v>
      </c>
      <c r="F22" s="486" t="s">
        <v>1257</v>
      </c>
      <c r="G22" s="493">
        <v>20</v>
      </c>
    </row>
    <row r="23" spans="1:7" ht="16.5" customHeight="1">
      <c r="A23" s="486" t="b">
        <v>1</v>
      </c>
      <c r="B23" s="477" t="s">
        <v>1236</v>
      </c>
      <c r="C23" s="479">
        <v>210230257</v>
      </c>
      <c r="D23" s="498">
        <v>160003112</v>
      </c>
      <c r="E23" s="486">
        <v>30</v>
      </c>
      <c r="F23" s="486" t="s">
        <v>1257</v>
      </c>
      <c r="G23" s="493">
        <v>5</v>
      </c>
    </row>
    <row r="24" spans="1:7" ht="16.5" customHeight="1">
      <c r="A24" s="486" t="b">
        <v>1</v>
      </c>
      <c r="B24" s="477" t="s">
        <v>1236</v>
      </c>
      <c r="C24" s="479">
        <v>210230257</v>
      </c>
      <c r="D24" s="498">
        <v>160003114</v>
      </c>
      <c r="E24" s="486">
        <v>15</v>
      </c>
      <c r="F24" s="486" t="s">
        <v>1257</v>
      </c>
      <c r="G24" s="493">
        <v>5</v>
      </c>
    </row>
    <row r="25" spans="1:7" ht="16.5" customHeight="1">
      <c r="A25" s="486" t="b">
        <v>1</v>
      </c>
      <c r="B25" s="477" t="s">
        <v>1236</v>
      </c>
      <c r="C25" s="479">
        <v>210230257</v>
      </c>
      <c r="D25" s="498">
        <v>160003116</v>
      </c>
      <c r="E25" s="486">
        <v>30</v>
      </c>
      <c r="F25" s="486" t="s">
        <v>1257</v>
      </c>
      <c r="G25" s="493">
        <v>5</v>
      </c>
    </row>
    <row r="26" spans="1:7" ht="16.5" customHeight="1">
      <c r="A26" s="486" t="b">
        <v>1</v>
      </c>
      <c r="B26" s="477" t="s">
        <v>1236</v>
      </c>
      <c r="C26" s="479">
        <v>210230257</v>
      </c>
      <c r="D26" s="498">
        <v>160003118</v>
      </c>
      <c r="E26" s="486">
        <v>15</v>
      </c>
      <c r="F26" s="486" t="s">
        <v>1257</v>
      </c>
      <c r="G26" s="493">
        <v>5</v>
      </c>
    </row>
    <row r="27" spans="1:7" ht="16.5" customHeight="1">
      <c r="A27" s="549" t="b">
        <v>1</v>
      </c>
      <c r="B27" s="549" t="s">
        <v>1249</v>
      </c>
      <c r="C27" s="550">
        <v>210230256</v>
      </c>
      <c r="D27" s="551">
        <v>160000101</v>
      </c>
      <c r="E27" s="549">
        <v>60</v>
      </c>
      <c r="F27" s="549" t="s">
        <v>743</v>
      </c>
      <c r="G27" s="552">
        <v>5</v>
      </c>
    </row>
    <row r="28" spans="1:7" ht="16.5" customHeight="1">
      <c r="A28" s="549" t="b">
        <v>1</v>
      </c>
      <c r="B28" s="549" t="s">
        <v>1250</v>
      </c>
      <c r="C28" s="550">
        <v>210230256</v>
      </c>
      <c r="D28" s="553">
        <v>160000201</v>
      </c>
      <c r="E28" s="549">
        <v>60</v>
      </c>
      <c r="F28" s="549" t="s">
        <v>743</v>
      </c>
      <c r="G28" s="552">
        <v>5</v>
      </c>
    </row>
    <row r="29" spans="1:7" ht="16.5" customHeight="1">
      <c r="A29" s="549" t="b">
        <v>1</v>
      </c>
      <c r="B29" s="549" t="s">
        <v>1251</v>
      </c>
      <c r="C29" s="550">
        <v>210230256</v>
      </c>
      <c r="D29" s="553">
        <v>160000301</v>
      </c>
      <c r="E29" s="549">
        <v>60</v>
      </c>
      <c r="F29" s="549" t="s">
        <v>743</v>
      </c>
      <c r="G29" s="552">
        <v>5</v>
      </c>
    </row>
    <row r="30" spans="1:7" ht="16.5" customHeight="1">
      <c r="A30" s="549" t="b">
        <v>1</v>
      </c>
      <c r="B30" s="549" t="s">
        <v>1252</v>
      </c>
      <c r="C30" s="550">
        <v>210230256</v>
      </c>
      <c r="D30" s="553">
        <v>160000401</v>
      </c>
      <c r="E30" s="549">
        <v>60</v>
      </c>
      <c r="F30" s="549" t="s">
        <v>743</v>
      </c>
      <c r="G30" s="552">
        <v>5</v>
      </c>
    </row>
    <row r="31" spans="1:7" ht="16.5" customHeight="1">
      <c r="A31" s="554" t="b">
        <v>0</v>
      </c>
      <c r="B31" s="555" t="s">
        <v>1253</v>
      </c>
      <c r="C31" s="550">
        <v>210230256</v>
      </c>
      <c r="D31" s="551">
        <v>160000102</v>
      </c>
      <c r="E31" s="555">
        <v>15</v>
      </c>
      <c r="F31" s="555" t="s">
        <v>743</v>
      </c>
      <c r="G31" s="552">
        <v>4</v>
      </c>
    </row>
    <row r="32" spans="1:7" ht="16.5" customHeight="1">
      <c r="A32" s="554" t="b">
        <v>0</v>
      </c>
      <c r="B32" s="555" t="s">
        <v>1254</v>
      </c>
      <c r="C32" s="550">
        <v>210230256</v>
      </c>
      <c r="D32" s="556">
        <v>160000202</v>
      </c>
      <c r="E32" s="555">
        <v>15</v>
      </c>
      <c r="F32" s="555" t="s">
        <v>743</v>
      </c>
      <c r="G32" s="552">
        <v>4</v>
      </c>
    </row>
    <row r="33" spans="1:7" ht="16.5" customHeight="1">
      <c r="A33" s="554" t="b">
        <v>0</v>
      </c>
      <c r="B33" s="555" t="s">
        <v>1255</v>
      </c>
      <c r="C33" s="550">
        <v>210230256</v>
      </c>
      <c r="D33" s="556">
        <v>160000302</v>
      </c>
      <c r="E33" s="555">
        <v>15</v>
      </c>
      <c r="F33" s="555" t="s">
        <v>743</v>
      </c>
      <c r="G33" s="552">
        <v>4</v>
      </c>
    </row>
    <row r="34" spans="1:7" ht="16.5" customHeight="1">
      <c r="A34" s="554" t="b">
        <v>0</v>
      </c>
      <c r="B34" s="555" t="s">
        <v>1256</v>
      </c>
      <c r="C34" s="550">
        <v>210230256</v>
      </c>
      <c r="D34" s="556">
        <v>160000402</v>
      </c>
      <c r="E34" s="555">
        <v>15</v>
      </c>
      <c r="F34" s="555" t="s">
        <v>743</v>
      </c>
      <c r="G34" s="552">
        <v>4</v>
      </c>
    </row>
    <row r="35" spans="1:7" ht="16.5" customHeight="1">
      <c r="A35" s="549" t="b">
        <v>1</v>
      </c>
      <c r="B35" s="549" t="s">
        <v>1249</v>
      </c>
      <c r="C35" s="550">
        <v>210230256</v>
      </c>
      <c r="D35" s="551">
        <v>160000101</v>
      </c>
      <c r="E35" s="549">
        <v>70</v>
      </c>
      <c r="F35" s="549" t="s">
        <v>743</v>
      </c>
      <c r="G35" s="552">
        <v>15</v>
      </c>
    </row>
    <row r="36" spans="1:7" ht="16.5" customHeight="1">
      <c r="A36" s="549" t="b">
        <v>1</v>
      </c>
      <c r="B36" s="549" t="s">
        <v>1250</v>
      </c>
      <c r="C36" s="550">
        <v>210230256</v>
      </c>
      <c r="D36" s="553">
        <v>160000201</v>
      </c>
      <c r="E36" s="549">
        <v>70</v>
      </c>
      <c r="F36" s="549" t="s">
        <v>743</v>
      </c>
      <c r="G36" s="552">
        <v>15</v>
      </c>
    </row>
    <row r="37" spans="1:7" ht="16.5" customHeight="1">
      <c r="A37" s="549" t="b">
        <v>1</v>
      </c>
      <c r="B37" s="549" t="s">
        <v>1251</v>
      </c>
      <c r="C37" s="550">
        <v>210230256</v>
      </c>
      <c r="D37" s="553">
        <v>160000301</v>
      </c>
      <c r="E37" s="549">
        <v>70</v>
      </c>
      <c r="F37" s="549" t="s">
        <v>743</v>
      </c>
      <c r="G37" s="552">
        <v>15</v>
      </c>
    </row>
    <row r="38" spans="1:7" ht="16.5" customHeight="1">
      <c r="A38" s="549" t="b">
        <v>1</v>
      </c>
      <c r="B38" s="549" t="s">
        <v>1252</v>
      </c>
      <c r="C38" s="550">
        <v>210230256</v>
      </c>
      <c r="D38" s="553">
        <v>160000401</v>
      </c>
      <c r="E38" s="549">
        <v>70</v>
      </c>
      <c r="F38" s="549" t="s">
        <v>743</v>
      </c>
      <c r="G38" s="552">
        <v>15</v>
      </c>
    </row>
    <row r="39" spans="1:7" ht="16.5" customHeight="1">
      <c r="A39" s="554" t="b">
        <v>0</v>
      </c>
      <c r="B39" s="555" t="s">
        <v>1253</v>
      </c>
      <c r="C39" s="550">
        <v>210230256</v>
      </c>
      <c r="D39" s="551">
        <v>160000102</v>
      </c>
      <c r="E39" s="555">
        <v>20</v>
      </c>
      <c r="F39" s="555" t="s">
        <v>743</v>
      </c>
      <c r="G39" s="552">
        <v>4</v>
      </c>
    </row>
    <row r="40" spans="1:7" ht="16.5" customHeight="1">
      <c r="A40" s="554" t="b">
        <v>0</v>
      </c>
      <c r="B40" s="555" t="s">
        <v>1254</v>
      </c>
      <c r="C40" s="550">
        <v>210230256</v>
      </c>
      <c r="D40" s="556">
        <v>160000202</v>
      </c>
      <c r="E40" s="555">
        <v>20</v>
      </c>
      <c r="F40" s="555" t="s">
        <v>743</v>
      </c>
      <c r="G40" s="552">
        <v>4</v>
      </c>
    </row>
    <row r="41" spans="1:7" ht="16.5" customHeight="1">
      <c r="A41" s="554" t="b">
        <v>0</v>
      </c>
      <c r="B41" s="555" t="s">
        <v>1255</v>
      </c>
      <c r="C41" s="550">
        <v>210230256</v>
      </c>
      <c r="D41" s="556">
        <v>160000302</v>
      </c>
      <c r="E41" s="555">
        <v>20</v>
      </c>
      <c r="F41" s="555" t="s">
        <v>743</v>
      </c>
      <c r="G41" s="552">
        <v>4</v>
      </c>
    </row>
    <row r="42" spans="1:7" ht="16.5" customHeight="1">
      <c r="A42" s="554" t="b">
        <v>0</v>
      </c>
      <c r="B42" s="555" t="s">
        <v>1256</v>
      </c>
      <c r="C42" s="550">
        <v>210230256</v>
      </c>
      <c r="D42" s="556">
        <v>160000402</v>
      </c>
      <c r="E42" s="555">
        <v>20</v>
      </c>
      <c r="F42" s="555" t="s">
        <v>743</v>
      </c>
      <c r="G42" s="552">
        <v>4</v>
      </c>
    </row>
    <row r="43" spans="1:7" ht="16.5" customHeight="1">
      <c r="A43" s="549" t="b">
        <v>1</v>
      </c>
      <c r="B43" s="549" t="s">
        <v>1249</v>
      </c>
      <c r="C43" s="550">
        <v>210230256</v>
      </c>
      <c r="D43" s="551">
        <v>160000101</v>
      </c>
      <c r="E43" s="549">
        <v>80</v>
      </c>
      <c r="F43" s="549" t="s">
        <v>743</v>
      </c>
      <c r="G43" s="552">
        <v>5</v>
      </c>
    </row>
    <row r="44" spans="1:7" ht="16.5" customHeight="1">
      <c r="A44" s="549" t="b">
        <v>1</v>
      </c>
      <c r="B44" s="549" t="s">
        <v>1250</v>
      </c>
      <c r="C44" s="550">
        <v>210230256</v>
      </c>
      <c r="D44" s="553">
        <v>160000201</v>
      </c>
      <c r="E44" s="549">
        <v>80</v>
      </c>
      <c r="F44" s="549" t="s">
        <v>743</v>
      </c>
      <c r="G44" s="552">
        <v>5</v>
      </c>
    </row>
    <row r="45" spans="1:7" ht="16.5" customHeight="1">
      <c r="A45" s="549" t="b">
        <v>1</v>
      </c>
      <c r="B45" s="549" t="s">
        <v>1251</v>
      </c>
      <c r="C45" s="550">
        <v>210230256</v>
      </c>
      <c r="D45" s="553">
        <v>160000301</v>
      </c>
      <c r="E45" s="549">
        <v>80</v>
      </c>
      <c r="F45" s="549" t="s">
        <v>743</v>
      </c>
      <c r="G45" s="552">
        <v>5</v>
      </c>
    </row>
    <row r="46" spans="1:7" ht="16.5" customHeight="1">
      <c r="A46" s="549" t="b">
        <v>1</v>
      </c>
      <c r="B46" s="549" t="s">
        <v>1252</v>
      </c>
      <c r="C46" s="550">
        <v>210230256</v>
      </c>
      <c r="D46" s="553">
        <v>160000401</v>
      </c>
      <c r="E46" s="549">
        <v>80</v>
      </c>
      <c r="F46" s="549" t="s">
        <v>743</v>
      </c>
      <c r="G46" s="552">
        <v>5</v>
      </c>
    </row>
    <row r="47" spans="1:7" ht="16.5" customHeight="1">
      <c r="A47" s="554" t="b">
        <v>0</v>
      </c>
      <c r="B47" s="555" t="s">
        <v>1253</v>
      </c>
      <c r="C47" s="550">
        <v>210230256</v>
      </c>
      <c r="D47" s="551">
        <v>160000102</v>
      </c>
      <c r="E47" s="555">
        <v>25</v>
      </c>
      <c r="F47" s="555" t="s">
        <v>743</v>
      </c>
      <c r="G47" s="552">
        <v>4</v>
      </c>
    </row>
    <row r="48" spans="1:7" ht="16.5" customHeight="1">
      <c r="A48" s="554" t="b">
        <v>0</v>
      </c>
      <c r="B48" s="555" t="s">
        <v>1254</v>
      </c>
      <c r="C48" s="550">
        <v>210230256</v>
      </c>
      <c r="D48" s="556">
        <v>160000202</v>
      </c>
      <c r="E48" s="555">
        <v>25</v>
      </c>
      <c r="F48" s="555" t="s">
        <v>743</v>
      </c>
      <c r="G48" s="552">
        <v>4</v>
      </c>
    </row>
    <row r="49" spans="1:7" ht="16.5" customHeight="1">
      <c r="A49" s="554" t="b">
        <v>0</v>
      </c>
      <c r="B49" s="555" t="s">
        <v>1255</v>
      </c>
      <c r="C49" s="550">
        <v>210230256</v>
      </c>
      <c r="D49" s="556">
        <v>160000302</v>
      </c>
      <c r="E49" s="555">
        <v>25</v>
      </c>
      <c r="F49" s="555" t="s">
        <v>743</v>
      </c>
      <c r="G49" s="552">
        <v>4</v>
      </c>
    </row>
    <row r="50" spans="1:7" ht="16.5" customHeight="1">
      <c r="A50" s="554" t="b">
        <v>0</v>
      </c>
      <c r="B50" s="555" t="s">
        <v>1256</v>
      </c>
      <c r="C50" s="550">
        <v>210230256</v>
      </c>
      <c r="D50" s="556">
        <v>160000402</v>
      </c>
      <c r="E50" s="555">
        <v>25</v>
      </c>
      <c r="F50" s="555" t="s">
        <v>743</v>
      </c>
      <c r="G50" s="552">
        <v>4</v>
      </c>
    </row>
  </sheetData>
  <phoneticPr fontId="6" type="noConversion"/>
  <conditionalFormatting sqref="C19:C26">
    <cfRule type="cellIs" dxfId="0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AA202"/>
  <sheetViews>
    <sheetView workbookViewId="0">
      <selection activeCell="R19" sqref="R19"/>
    </sheetView>
  </sheetViews>
  <sheetFormatPr defaultColWidth="9" defaultRowHeight="16.5" customHeight="1"/>
  <cols>
    <col min="1" max="1" width="15" style="33" customWidth="1"/>
    <col min="2" max="2" width="15.875" style="34" customWidth="1"/>
    <col min="3" max="3" width="25.5" style="34" customWidth="1"/>
    <col min="4" max="4" width="8.5" style="34" customWidth="1"/>
    <col min="5" max="6" width="14.5" style="34" hidden="1" customWidth="1"/>
    <col min="7" max="7" width="36.5" style="34" hidden="1" customWidth="1"/>
    <col min="8" max="9" width="28.75" style="34" hidden="1" customWidth="1"/>
    <col min="10" max="10" width="30" style="34" hidden="1" customWidth="1"/>
    <col min="11" max="11" width="22" style="34" hidden="1" customWidth="1"/>
    <col min="12" max="12" width="21.5" style="34" hidden="1" customWidth="1"/>
    <col min="13" max="13" width="11.25" style="34" hidden="1" customWidth="1"/>
    <col min="14" max="14" width="16.5" style="34" hidden="1" customWidth="1"/>
    <col min="15" max="15" width="18.25" style="34" hidden="1" customWidth="1"/>
    <col min="16" max="16" width="12.75" style="34" hidden="1" customWidth="1"/>
    <col min="17" max="17" width="8.5" style="34" hidden="1" customWidth="1"/>
    <col min="18" max="18" width="8.5" style="34" customWidth="1"/>
    <col min="19" max="19" width="13.5" style="34" customWidth="1"/>
    <col min="20" max="20" width="11.5" style="34" customWidth="1"/>
    <col min="21" max="21" width="11.75" style="34" customWidth="1"/>
    <col min="22" max="22" width="16.75" style="34" customWidth="1"/>
    <col min="23" max="23" width="10.5" style="34" customWidth="1"/>
    <col min="24" max="24" width="15.5" style="34" customWidth="1"/>
    <col min="25" max="25" width="16.125" style="34" customWidth="1"/>
    <col min="26" max="16384" width="9" style="33"/>
  </cols>
  <sheetData>
    <row r="1" spans="1:27" ht="66.75" customHeight="1">
      <c r="A1" s="375" t="s">
        <v>1007</v>
      </c>
      <c r="B1" s="376" t="s">
        <v>13</v>
      </c>
      <c r="C1" s="377" t="s">
        <v>1008</v>
      </c>
      <c r="D1" s="378" t="s">
        <v>9</v>
      </c>
      <c r="E1" s="379" t="s">
        <v>1009</v>
      </c>
      <c r="F1" s="379" t="s">
        <v>1010</v>
      </c>
      <c r="G1" s="380" t="s">
        <v>1011</v>
      </c>
      <c r="H1" s="380" t="s">
        <v>1012</v>
      </c>
      <c r="I1" s="380" t="s">
        <v>1013</v>
      </c>
      <c r="J1" s="380" t="s">
        <v>1014</v>
      </c>
      <c r="K1" s="379" t="s">
        <v>1015</v>
      </c>
      <c r="L1" s="378" t="s">
        <v>1016</v>
      </c>
      <c r="M1" s="378" t="s">
        <v>1017</v>
      </c>
      <c r="N1" s="378" t="s">
        <v>14</v>
      </c>
      <c r="O1" s="378" t="s">
        <v>15</v>
      </c>
      <c r="P1" s="378" t="s">
        <v>1018</v>
      </c>
      <c r="Q1" s="378" t="s">
        <v>1019</v>
      </c>
      <c r="R1" s="378" t="s">
        <v>16</v>
      </c>
      <c r="S1" s="378" t="s">
        <v>1020</v>
      </c>
      <c r="T1" s="378" t="s">
        <v>1021</v>
      </c>
      <c r="U1" s="378" t="s">
        <v>1022</v>
      </c>
      <c r="V1" s="378" t="s">
        <v>1023</v>
      </c>
      <c r="W1" s="378" t="s">
        <v>1024</v>
      </c>
      <c r="X1" s="378" t="s">
        <v>1025</v>
      </c>
      <c r="Y1" s="378" t="s">
        <v>1026</v>
      </c>
      <c r="Z1" s="378" t="s">
        <v>1027</v>
      </c>
      <c r="AA1" s="378" t="s">
        <v>1028</v>
      </c>
    </row>
    <row r="2" spans="1:27" ht="16.5" customHeight="1">
      <c r="A2" s="335" t="s">
        <v>244</v>
      </c>
      <c r="B2" s="335" t="s">
        <v>5</v>
      </c>
      <c r="C2" s="381" t="s">
        <v>222</v>
      </c>
      <c r="D2" s="381" t="s">
        <v>17</v>
      </c>
      <c r="E2" s="381" t="s">
        <v>295</v>
      </c>
      <c r="F2" s="381" t="s">
        <v>1029</v>
      </c>
      <c r="G2" s="381" t="s">
        <v>1030</v>
      </c>
      <c r="H2" s="381" t="s">
        <v>1031</v>
      </c>
      <c r="I2" s="381" t="s">
        <v>1032</v>
      </c>
      <c r="J2" s="381" t="s">
        <v>1033</v>
      </c>
      <c r="K2" s="381" t="s">
        <v>1034</v>
      </c>
      <c r="L2" s="382" t="s">
        <v>1035</v>
      </c>
      <c r="M2" s="382" t="s">
        <v>1036</v>
      </c>
      <c r="N2" s="382" t="s">
        <v>18</v>
      </c>
      <c r="O2" s="382" t="s">
        <v>19</v>
      </c>
      <c r="P2" s="382" t="s">
        <v>1037</v>
      </c>
      <c r="Q2" s="382" t="s">
        <v>1038</v>
      </c>
      <c r="R2" s="382" t="s">
        <v>20</v>
      </c>
      <c r="S2" s="382" t="s">
        <v>1039</v>
      </c>
      <c r="T2" s="382" t="s">
        <v>1040</v>
      </c>
      <c r="U2" s="382" t="s">
        <v>1041</v>
      </c>
      <c r="V2" s="382" t="s">
        <v>1042</v>
      </c>
      <c r="W2" s="382" t="s">
        <v>1043</v>
      </c>
      <c r="X2" s="382" t="s">
        <v>1044</v>
      </c>
      <c r="Y2" s="382" t="s">
        <v>1045</v>
      </c>
      <c r="Z2" s="382" t="s">
        <v>1046</v>
      </c>
      <c r="AA2" s="382" t="s">
        <v>1047</v>
      </c>
    </row>
    <row r="3" spans="1:27" ht="16.5" customHeight="1">
      <c r="A3" s="383" t="b">
        <v>1</v>
      </c>
      <c r="B3" s="384" t="s">
        <v>21</v>
      </c>
      <c r="C3" s="383">
        <v>100100001</v>
      </c>
      <c r="D3" s="383">
        <v>1</v>
      </c>
      <c r="E3" s="385">
        <v>2445</v>
      </c>
      <c r="F3" s="385">
        <v>10000</v>
      </c>
      <c r="G3" s="386">
        <v>2500</v>
      </c>
      <c r="H3" s="387">
        <v>3</v>
      </c>
      <c r="I3" s="387">
        <v>10</v>
      </c>
      <c r="J3" s="387">
        <v>30</v>
      </c>
      <c r="K3" s="388">
        <v>86</v>
      </c>
      <c r="L3" s="389">
        <v>101.05800000000001</v>
      </c>
      <c r="M3" s="390">
        <v>81.676072351421183</v>
      </c>
      <c r="N3" s="390">
        <v>68.7</v>
      </c>
      <c r="O3" s="390">
        <v>91.3</v>
      </c>
      <c r="P3" s="390">
        <v>100</v>
      </c>
      <c r="Q3" s="391">
        <v>2.5325000000000002</v>
      </c>
      <c r="R3" s="392">
        <v>194.10399999999998</v>
      </c>
      <c r="S3" s="390">
        <v>1.9359999999999999</v>
      </c>
      <c r="T3" s="390">
        <v>3.4000000000000004</v>
      </c>
      <c r="U3" s="390">
        <v>127</v>
      </c>
      <c r="V3" s="393">
        <v>1.01</v>
      </c>
      <c r="W3" s="390">
        <v>100.87</v>
      </c>
      <c r="X3" s="390">
        <v>2.73</v>
      </c>
      <c r="Y3" s="390">
        <v>0.18</v>
      </c>
      <c r="Z3" s="383">
        <v>8</v>
      </c>
      <c r="AA3" s="394">
        <v>100</v>
      </c>
    </row>
    <row r="4" spans="1:27" ht="16.5" customHeight="1">
      <c r="A4" s="383" t="b">
        <v>1</v>
      </c>
      <c r="B4" s="384" t="s">
        <v>22</v>
      </c>
      <c r="C4" s="383">
        <v>100100001</v>
      </c>
      <c r="D4" s="383">
        <v>2</v>
      </c>
      <c r="E4" s="385">
        <v>2622</v>
      </c>
      <c r="F4" s="385">
        <v>10070</v>
      </c>
      <c r="G4" s="386">
        <v>2500</v>
      </c>
      <c r="H4" s="387">
        <v>6</v>
      </c>
      <c r="I4" s="387">
        <v>10</v>
      </c>
      <c r="J4" s="387">
        <v>30</v>
      </c>
      <c r="K4" s="388">
        <v>89</v>
      </c>
      <c r="L4" s="389">
        <v>101.352</v>
      </c>
      <c r="M4" s="390">
        <v>82.531813471502588</v>
      </c>
      <c r="N4" s="390">
        <v>70.3</v>
      </c>
      <c r="O4" s="390">
        <v>93</v>
      </c>
      <c r="P4" s="390">
        <v>100</v>
      </c>
      <c r="Q4" s="391">
        <v>2.5350000000000001</v>
      </c>
      <c r="R4" s="392">
        <v>194.40799999999999</v>
      </c>
      <c r="S4" s="390">
        <v>2.1119999999999997</v>
      </c>
      <c r="T4" s="390">
        <v>3.5999999999999996</v>
      </c>
      <c r="U4" s="390">
        <v>137</v>
      </c>
      <c r="V4" s="393">
        <v>1.01</v>
      </c>
      <c r="W4" s="390">
        <v>100.94</v>
      </c>
      <c r="X4" s="390">
        <v>2.76</v>
      </c>
      <c r="Y4" s="390">
        <v>0.2</v>
      </c>
      <c r="Z4" s="383">
        <v>8</v>
      </c>
      <c r="AA4" s="394">
        <v>100</v>
      </c>
    </row>
    <row r="5" spans="1:27" ht="16.5" customHeight="1">
      <c r="A5" s="383" t="b">
        <v>1</v>
      </c>
      <c r="B5" s="384" t="s">
        <v>23</v>
      </c>
      <c r="C5" s="383">
        <v>100100001</v>
      </c>
      <c r="D5" s="383">
        <v>3</v>
      </c>
      <c r="E5" s="385">
        <v>2811</v>
      </c>
      <c r="F5" s="385">
        <v>10160.817769699584</v>
      </c>
      <c r="G5" s="386">
        <v>2500</v>
      </c>
      <c r="H5" s="387">
        <v>3</v>
      </c>
      <c r="I5" s="387">
        <v>10</v>
      </c>
      <c r="J5" s="387">
        <v>30</v>
      </c>
      <c r="K5" s="388">
        <v>91</v>
      </c>
      <c r="L5" s="389">
        <v>101.682</v>
      </c>
      <c r="M5" s="390">
        <v>83.391999999999996</v>
      </c>
      <c r="N5" s="390">
        <v>71.8</v>
      </c>
      <c r="O5" s="390">
        <v>94.7</v>
      </c>
      <c r="P5" s="390">
        <v>100</v>
      </c>
      <c r="Q5" s="391">
        <v>2.5375000000000001</v>
      </c>
      <c r="R5" s="392">
        <v>194.71199999999996</v>
      </c>
      <c r="S5" s="390">
        <v>2.2880000000000003</v>
      </c>
      <c r="T5" s="390">
        <v>3.8</v>
      </c>
      <c r="U5" s="390">
        <v>147</v>
      </c>
      <c r="V5" s="393">
        <v>1.01</v>
      </c>
      <c r="W5" s="390">
        <v>101.01</v>
      </c>
      <c r="X5" s="390">
        <v>2.79</v>
      </c>
      <c r="Y5" s="390">
        <v>0.22000000000000003</v>
      </c>
      <c r="Z5" s="383">
        <v>8</v>
      </c>
      <c r="AA5" s="394">
        <v>100</v>
      </c>
    </row>
    <row r="6" spans="1:27" ht="16.5" customHeight="1">
      <c r="A6" s="383" t="b">
        <v>1</v>
      </c>
      <c r="B6" s="384" t="s">
        <v>24</v>
      </c>
      <c r="C6" s="383">
        <v>100100001</v>
      </c>
      <c r="D6" s="383">
        <v>4</v>
      </c>
      <c r="E6" s="385">
        <v>3011</v>
      </c>
      <c r="F6" s="385">
        <v>10261.603497319258</v>
      </c>
      <c r="G6" s="386">
        <v>2500</v>
      </c>
      <c r="H6" s="387">
        <v>3</v>
      </c>
      <c r="I6" s="387">
        <v>10</v>
      </c>
      <c r="J6" s="387">
        <v>30</v>
      </c>
      <c r="K6" s="388">
        <v>94</v>
      </c>
      <c r="L6" s="389">
        <v>102.048</v>
      </c>
      <c r="M6" s="390">
        <v>84.256666666666661</v>
      </c>
      <c r="N6" s="390">
        <v>73.3</v>
      </c>
      <c r="O6" s="390">
        <v>96.4</v>
      </c>
      <c r="P6" s="390">
        <v>100</v>
      </c>
      <c r="Q6" s="391">
        <v>2.54</v>
      </c>
      <c r="R6" s="392">
        <v>195.01599999999996</v>
      </c>
      <c r="S6" s="390">
        <v>2.4640000000000004</v>
      </c>
      <c r="T6" s="390">
        <v>4</v>
      </c>
      <c r="U6" s="390">
        <v>156</v>
      </c>
      <c r="V6" s="393">
        <v>1.01</v>
      </c>
      <c r="W6" s="390">
        <v>101.08</v>
      </c>
      <c r="X6" s="390">
        <v>2.82</v>
      </c>
      <c r="Y6" s="390">
        <v>0.24000000000000005</v>
      </c>
      <c r="Z6" s="383">
        <v>8</v>
      </c>
      <c r="AA6" s="394">
        <v>100</v>
      </c>
    </row>
    <row r="7" spans="1:27" ht="16.5" customHeight="1">
      <c r="A7" s="383" t="b">
        <v>1</v>
      </c>
      <c r="B7" s="384" t="s">
        <v>25</v>
      </c>
      <c r="C7" s="383">
        <v>100100001</v>
      </c>
      <c r="D7" s="383">
        <v>5</v>
      </c>
      <c r="E7" s="385">
        <v>3222</v>
      </c>
      <c r="F7" s="385">
        <v>10369.46221501641</v>
      </c>
      <c r="G7" s="386">
        <v>2500</v>
      </c>
      <c r="H7" s="387">
        <v>3</v>
      </c>
      <c r="I7" s="387">
        <v>10</v>
      </c>
      <c r="J7" s="387">
        <v>30</v>
      </c>
      <c r="K7" s="388">
        <v>97</v>
      </c>
      <c r="L7" s="389">
        <v>102.45</v>
      </c>
      <c r="M7" s="390">
        <v>85.125848563968674</v>
      </c>
      <c r="N7" s="390">
        <v>90.2</v>
      </c>
      <c r="O7" s="390">
        <v>118.6</v>
      </c>
      <c r="P7" s="390">
        <v>100</v>
      </c>
      <c r="Q7" s="391">
        <v>2.5425</v>
      </c>
      <c r="R7" s="392">
        <v>195.32</v>
      </c>
      <c r="S7" s="390">
        <v>2.64</v>
      </c>
      <c r="T7" s="390">
        <v>4.2</v>
      </c>
      <c r="U7" s="390">
        <v>166</v>
      </c>
      <c r="V7" s="393">
        <v>1.26</v>
      </c>
      <c r="W7" s="390">
        <v>101.15</v>
      </c>
      <c r="X7" s="390">
        <v>2.85</v>
      </c>
      <c r="Y7" s="390">
        <v>0.26</v>
      </c>
      <c r="Z7" s="383">
        <v>8</v>
      </c>
      <c r="AA7" s="394">
        <v>100</v>
      </c>
    </row>
    <row r="8" spans="1:27" ht="16.5" customHeight="1">
      <c r="A8" s="383" t="b">
        <v>1</v>
      </c>
      <c r="B8" s="384" t="s">
        <v>26</v>
      </c>
      <c r="C8" s="383">
        <v>100100001</v>
      </c>
      <c r="D8" s="383">
        <v>6</v>
      </c>
      <c r="E8" s="385">
        <v>3445</v>
      </c>
      <c r="F8" s="385">
        <v>10482.905381511426</v>
      </c>
      <c r="G8" s="386">
        <v>2450</v>
      </c>
      <c r="H8" s="387">
        <v>3</v>
      </c>
      <c r="I8" s="387">
        <v>10</v>
      </c>
      <c r="J8" s="387">
        <v>30</v>
      </c>
      <c r="K8" s="388">
        <v>100</v>
      </c>
      <c r="L8" s="389">
        <v>102.88800000000001</v>
      </c>
      <c r="M8" s="390">
        <v>85.999581151832473</v>
      </c>
      <c r="N8" s="390">
        <v>91.9</v>
      </c>
      <c r="O8" s="390">
        <v>120.5</v>
      </c>
      <c r="P8" s="390">
        <v>100</v>
      </c>
      <c r="Q8" s="391">
        <v>2.5449999999999999</v>
      </c>
      <c r="R8" s="392">
        <v>195.62399999999997</v>
      </c>
      <c r="S8" s="390">
        <v>2.8159999999999998</v>
      </c>
      <c r="T8" s="390">
        <v>4.4000000000000004</v>
      </c>
      <c r="U8" s="390">
        <v>176</v>
      </c>
      <c r="V8" s="393">
        <v>1.26</v>
      </c>
      <c r="W8" s="390">
        <v>101.22</v>
      </c>
      <c r="X8" s="390">
        <v>2.88</v>
      </c>
      <c r="Y8" s="390">
        <v>0.28000000000000003</v>
      </c>
      <c r="Z8" s="383">
        <v>8</v>
      </c>
      <c r="AA8" s="394">
        <v>100</v>
      </c>
    </row>
    <row r="9" spans="1:27" ht="16.5" customHeight="1">
      <c r="A9" s="383" t="b">
        <v>1</v>
      </c>
      <c r="B9" s="384" t="s">
        <v>27</v>
      </c>
      <c r="C9" s="383">
        <v>100100001</v>
      </c>
      <c r="D9" s="383">
        <v>7</v>
      </c>
      <c r="E9" s="385">
        <v>3679</v>
      </c>
      <c r="F9" s="385">
        <v>10601.007014064207</v>
      </c>
      <c r="G9" s="386">
        <v>2450</v>
      </c>
      <c r="H9" s="387">
        <v>3</v>
      </c>
      <c r="I9" s="387">
        <v>10</v>
      </c>
      <c r="J9" s="387">
        <v>30</v>
      </c>
      <c r="K9" s="388">
        <v>102</v>
      </c>
      <c r="L9" s="389">
        <v>103.36199999999999</v>
      </c>
      <c r="M9" s="390">
        <v>86.877900262467193</v>
      </c>
      <c r="N9" s="390">
        <v>93.5</v>
      </c>
      <c r="O9" s="390">
        <v>122.4</v>
      </c>
      <c r="P9" s="390">
        <v>100</v>
      </c>
      <c r="Q9" s="391">
        <v>2.5474999999999999</v>
      </c>
      <c r="R9" s="392">
        <v>195.92799999999997</v>
      </c>
      <c r="S9" s="390">
        <v>2.992</v>
      </c>
      <c r="T9" s="390">
        <v>4.6000000000000005</v>
      </c>
      <c r="U9" s="390">
        <v>186</v>
      </c>
      <c r="V9" s="393">
        <v>1.26</v>
      </c>
      <c r="W9" s="390">
        <v>101.28999999999999</v>
      </c>
      <c r="X9" s="390">
        <v>2.91</v>
      </c>
      <c r="Y9" s="390">
        <v>0.3</v>
      </c>
      <c r="Z9" s="383">
        <v>8</v>
      </c>
      <c r="AA9" s="394">
        <v>100</v>
      </c>
    </row>
    <row r="10" spans="1:27" ht="16.5" customHeight="1">
      <c r="A10" s="383" t="b">
        <v>1</v>
      </c>
      <c r="B10" s="384" t="s">
        <v>28</v>
      </c>
      <c r="C10" s="383">
        <v>100100001</v>
      </c>
      <c r="D10" s="383">
        <v>8</v>
      </c>
      <c r="E10" s="385">
        <v>3924</v>
      </c>
      <c r="F10" s="385">
        <v>10723.12884918133</v>
      </c>
      <c r="G10" s="386">
        <v>2450</v>
      </c>
      <c r="H10" s="387">
        <v>3</v>
      </c>
      <c r="I10" s="387">
        <v>10</v>
      </c>
      <c r="J10" s="387">
        <v>30</v>
      </c>
      <c r="K10" s="388">
        <v>105</v>
      </c>
      <c r="L10" s="389">
        <v>103.872</v>
      </c>
      <c r="M10" s="390">
        <v>87.760842105263166</v>
      </c>
      <c r="N10" s="390">
        <v>95.2</v>
      </c>
      <c r="O10" s="390">
        <v>124.2</v>
      </c>
      <c r="P10" s="390">
        <v>100</v>
      </c>
      <c r="Q10" s="391">
        <v>2.5499999999999998</v>
      </c>
      <c r="R10" s="392">
        <v>196.232</v>
      </c>
      <c r="S10" s="390">
        <v>3.1680000000000001</v>
      </c>
      <c r="T10" s="390">
        <v>4.8</v>
      </c>
      <c r="U10" s="390">
        <v>196</v>
      </c>
      <c r="V10" s="393">
        <v>1.26</v>
      </c>
      <c r="W10" s="390">
        <v>101.36</v>
      </c>
      <c r="X10" s="390">
        <v>2.94</v>
      </c>
      <c r="Y10" s="390">
        <v>0.32</v>
      </c>
      <c r="Z10" s="383">
        <v>8</v>
      </c>
      <c r="AA10" s="394">
        <v>100</v>
      </c>
    </row>
    <row r="11" spans="1:27" ht="16.5" customHeight="1">
      <c r="A11" s="383" t="b">
        <v>1</v>
      </c>
      <c r="B11" s="384" t="s">
        <v>29</v>
      </c>
      <c r="C11" s="383">
        <v>100100001</v>
      </c>
      <c r="D11" s="383">
        <v>9</v>
      </c>
      <c r="E11" s="385">
        <v>4181</v>
      </c>
      <c r="F11" s="385">
        <v>10848.801277245822</v>
      </c>
      <c r="G11" s="386">
        <v>2450</v>
      </c>
      <c r="H11" s="387">
        <v>3</v>
      </c>
      <c r="I11" s="387">
        <v>10</v>
      </c>
      <c r="J11" s="387">
        <v>30</v>
      </c>
      <c r="K11" s="388">
        <v>108</v>
      </c>
      <c r="L11" s="389">
        <v>104.41799999999999</v>
      </c>
      <c r="M11" s="390">
        <v>88.648443271767817</v>
      </c>
      <c r="N11" s="390">
        <v>96.8</v>
      </c>
      <c r="O11" s="390">
        <v>126.1</v>
      </c>
      <c r="P11" s="390">
        <v>100</v>
      </c>
      <c r="Q11" s="391">
        <v>2.5525000000000002</v>
      </c>
      <c r="R11" s="392">
        <v>196.53599999999997</v>
      </c>
      <c r="S11" s="390">
        <v>3.3439999999999999</v>
      </c>
      <c r="T11" s="390">
        <v>5</v>
      </c>
      <c r="U11" s="390">
        <v>205</v>
      </c>
      <c r="V11" s="393">
        <v>1.26</v>
      </c>
      <c r="W11" s="390">
        <v>101.42999999999999</v>
      </c>
      <c r="X11" s="390">
        <v>2.9699999999999998</v>
      </c>
      <c r="Y11" s="390">
        <v>0.34</v>
      </c>
      <c r="Z11" s="383">
        <v>8</v>
      </c>
      <c r="AA11" s="394">
        <v>100</v>
      </c>
    </row>
    <row r="12" spans="1:27" ht="16.5" customHeight="1">
      <c r="A12" s="383" t="b">
        <v>1</v>
      </c>
      <c r="B12" s="384" t="s">
        <v>30</v>
      </c>
      <c r="C12" s="383">
        <v>100100001</v>
      </c>
      <c r="D12" s="383">
        <v>10</v>
      </c>
      <c r="E12" s="385">
        <v>5562</v>
      </c>
      <c r="F12" s="385">
        <v>10977.662711566676</v>
      </c>
      <c r="G12" s="386">
        <v>2450</v>
      </c>
      <c r="H12" s="387">
        <v>3</v>
      </c>
      <c r="I12" s="387">
        <v>10</v>
      </c>
      <c r="J12" s="387">
        <v>30</v>
      </c>
      <c r="K12" s="388">
        <v>139</v>
      </c>
      <c r="L12" s="389">
        <v>105</v>
      </c>
      <c r="M12" s="390">
        <v>89.540740740740731</v>
      </c>
      <c r="N12" s="390">
        <v>114.4</v>
      </c>
      <c r="O12" s="390">
        <v>149.30000000000001</v>
      </c>
      <c r="P12" s="390">
        <v>100</v>
      </c>
      <c r="Q12" s="391">
        <v>2.5550000000000002</v>
      </c>
      <c r="R12" s="392">
        <v>196.83999999999997</v>
      </c>
      <c r="S12" s="390">
        <v>3.5199999999999996</v>
      </c>
      <c r="T12" s="390">
        <v>5.2</v>
      </c>
      <c r="U12" s="390">
        <v>215</v>
      </c>
      <c r="V12" s="393">
        <v>1.52</v>
      </c>
      <c r="W12" s="390">
        <v>101.5</v>
      </c>
      <c r="X12" s="390">
        <v>3</v>
      </c>
      <c r="Y12" s="390">
        <v>0.36</v>
      </c>
      <c r="Z12" s="383">
        <v>8</v>
      </c>
      <c r="AA12" s="394">
        <v>100</v>
      </c>
    </row>
    <row r="13" spans="1:27" ht="16.5" customHeight="1">
      <c r="A13" s="383" t="b">
        <v>1</v>
      </c>
      <c r="B13" s="384" t="s">
        <v>31</v>
      </c>
      <c r="C13" s="383">
        <v>100100001</v>
      </c>
      <c r="D13" s="383">
        <v>11</v>
      </c>
      <c r="E13" s="385">
        <v>5911</v>
      </c>
      <c r="F13" s="385">
        <v>11109.425234722779</v>
      </c>
      <c r="G13" s="386">
        <v>2400</v>
      </c>
      <c r="H13" s="387">
        <v>3</v>
      </c>
      <c r="I13" s="387">
        <v>10</v>
      </c>
      <c r="J13" s="387">
        <v>30</v>
      </c>
      <c r="K13" s="388">
        <v>143</v>
      </c>
      <c r="L13" s="389">
        <v>105.61799999999999</v>
      </c>
      <c r="M13" s="390">
        <v>90.43777188328913</v>
      </c>
      <c r="N13" s="390">
        <v>116.2</v>
      </c>
      <c r="O13" s="390">
        <v>151.30000000000001</v>
      </c>
      <c r="P13" s="390">
        <v>100</v>
      </c>
      <c r="Q13" s="391">
        <v>2.5575000000000001</v>
      </c>
      <c r="R13" s="392">
        <v>197.14399999999998</v>
      </c>
      <c r="S13" s="390">
        <v>3.6959999999999993</v>
      </c>
      <c r="T13" s="390">
        <v>5.4</v>
      </c>
      <c r="U13" s="390">
        <v>225</v>
      </c>
      <c r="V13" s="393">
        <v>1.52</v>
      </c>
      <c r="W13" s="390">
        <v>101.57000000000001</v>
      </c>
      <c r="X13" s="390">
        <v>3.03</v>
      </c>
      <c r="Y13" s="390">
        <v>0.38</v>
      </c>
      <c r="Z13" s="383">
        <v>8</v>
      </c>
      <c r="AA13" s="394">
        <v>100</v>
      </c>
    </row>
    <row r="14" spans="1:27" ht="16.5" customHeight="1">
      <c r="A14" s="383" t="b">
        <v>1</v>
      </c>
      <c r="B14" s="384" t="s">
        <v>32</v>
      </c>
      <c r="C14" s="383">
        <v>100100001</v>
      </c>
      <c r="D14" s="383">
        <v>12</v>
      </c>
      <c r="E14" s="385">
        <v>6275</v>
      </c>
      <c r="F14" s="385">
        <v>11243.853584975677</v>
      </c>
      <c r="G14" s="386">
        <v>2400</v>
      </c>
      <c r="H14" s="387">
        <v>3</v>
      </c>
      <c r="I14" s="387">
        <v>10</v>
      </c>
      <c r="J14" s="387">
        <v>30</v>
      </c>
      <c r="K14" s="388">
        <v>147</v>
      </c>
      <c r="L14" s="389">
        <v>106.27199999999999</v>
      </c>
      <c r="M14" s="390">
        <v>91.339574468085104</v>
      </c>
      <c r="N14" s="390">
        <v>118</v>
      </c>
      <c r="O14" s="390">
        <v>153.30000000000001</v>
      </c>
      <c r="P14" s="390">
        <v>100</v>
      </c>
      <c r="Q14" s="391">
        <v>2.56</v>
      </c>
      <c r="R14" s="392">
        <v>197.44799999999998</v>
      </c>
      <c r="S14" s="390">
        <v>3.8719999999999999</v>
      </c>
      <c r="T14" s="390">
        <v>5.6000000000000005</v>
      </c>
      <c r="U14" s="390">
        <v>235</v>
      </c>
      <c r="V14" s="393">
        <v>1.52</v>
      </c>
      <c r="W14" s="390">
        <v>101.64</v>
      </c>
      <c r="X14" s="390">
        <v>3.0599999999999996</v>
      </c>
      <c r="Y14" s="390">
        <v>0.4</v>
      </c>
      <c r="Z14" s="383">
        <v>8</v>
      </c>
      <c r="AA14" s="394">
        <v>100</v>
      </c>
    </row>
    <row r="15" spans="1:27" ht="16.5" customHeight="1">
      <c r="A15" s="383" t="b">
        <v>1</v>
      </c>
      <c r="B15" s="384" t="s">
        <v>33</v>
      </c>
      <c r="C15" s="383">
        <v>100100001</v>
      </c>
      <c r="D15" s="383">
        <v>13</v>
      </c>
      <c r="E15" s="385">
        <v>6653</v>
      </c>
      <c r="F15" s="385">
        <v>11380.751536794469</v>
      </c>
      <c r="G15" s="386">
        <v>2400</v>
      </c>
      <c r="H15" s="387">
        <v>3</v>
      </c>
      <c r="I15" s="387">
        <v>10</v>
      </c>
      <c r="J15" s="387">
        <v>30</v>
      </c>
      <c r="K15" s="388">
        <v>150</v>
      </c>
      <c r="L15" s="389">
        <v>106.96199999999999</v>
      </c>
      <c r="M15" s="390">
        <v>92.246186666666659</v>
      </c>
      <c r="N15" s="390">
        <v>119.7</v>
      </c>
      <c r="O15" s="390">
        <v>155.30000000000001</v>
      </c>
      <c r="P15" s="390">
        <v>100</v>
      </c>
      <c r="Q15" s="391">
        <v>2.5625</v>
      </c>
      <c r="R15" s="392">
        <v>197.75199999999998</v>
      </c>
      <c r="S15" s="390">
        <v>4.0479999999999992</v>
      </c>
      <c r="T15" s="390">
        <v>5.8</v>
      </c>
      <c r="U15" s="390">
        <v>245</v>
      </c>
      <c r="V15" s="393">
        <v>1.52</v>
      </c>
      <c r="W15" s="390">
        <v>101.71000000000001</v>
      </c>
      <c r="X15" s="390">
        <v>3.09</v>
      </c>
      <c r="Y15" s="390">
        <v>0.42000000000000004</v>
      </c>
      <c r="Z15" s="383">
        <v>8</v>
      </c>
      <c r="AA15" s="394">
        <v>100</v>
      </c>
    </row>
    <row r="16" spans="1:27" ht="16.5" customHeight="1">
      <c r="A16" s="383" t="b">
        <v>1</v>
      </c>
      <c r="B16" s="384" t="s">
        <v>34</v>
      </c>
      <c r="C16" s="383">
        <v>100100001</v>
      </c>
      <c r="D16" s="383">
        <v>14</v>
      </c>
      <c r="E16" s="385">
        <v>7046</v>
      </c>
      <c r="F16" s="385">
        <v>11519.952663624677</v>
      </c>
      <c r="G16" s="386">
        <v>2400</v>
      </c>
      <c r="H16" s="387">
        <v>3</v>
      </c>
      <c r="I16" s="387">
        <v>10</v>
      </c>
      <c r="J16" s="387">
        <v>30</v>
      </c>
      <c r="K16" s="388">
        <v>154</v>
      </c>
      <c r="L16" s="389">
        <v>107.68799999999999</v>
      </c>
      <c r="M16" s="390">
        <v>93.157647058823542</v>
      </c>
      <c r="N16" s="390">
        <v>121.5</v>
      </c>
      <c r="O16" s="390">
        <v>157.30000000000001</v>
      </c>
      <c r="P16" s="390">
        <v>100</v>
      </c>
      <c r="Q16" s="391">
        <v>2.5649999999999999</v>
      </c>
      <c r="R16" s="392">
        <v>198.05599999999998</v>
      </c>
      <c r="S16" s="390">
        <v>4.2239999999999993</v>
      </c>
      <c r="T16" s="390">
        <v>6</v>
      </c>
      <c r="U16" s="390">
        <v>254</v>
      </c>
      <c r="V16" s="393">
        <v>1.52</v>
      </c>
      <c r="W16" s="390">
        <v>101.78</v>
      </c>
      <c r="X16" s="390">
        <v>3.1199999999999997</v>
      </c>
      <c r="Y16" s="390">
        <v>0.44000000000000006</v>
      </c>
      <c r="Z16" s="383">
        <v>8</v>
      </c>
      <c r="AA16" s="394">
        <v>100</v>
      </c>
    </row>
    <row r="17" spans="1:27" ht="16.5" customHeight="1">
      <c r="A17" s="383" t="b">
        <v>1</v>
      </c>
      <c r="B17" s="384" t="s">
        <v>35</v>
      </c>
      <c r="C17" s="383">
        <v>100100001</v>
      </c>
      <c r="D17" s="383">
        <v>15</v>
      </c>
      <c r="E17" s="385">
        <v>7452</v>
      </c>
      <c r="F17" s="385">
        <v>11661.313839010985</v>
      </c>
      <c r="G17" s="386">
        <v>2400</v>
      </c>
      <c r="H17" s="387">
        <v>3</v>
      </c>
      <c r="I17" s="387">
        <v>10</v>
      </c>
      <c r="J17" s="387">
        <v>30</v>
      </c>
      <c r="K17" s="388">
        <v>158</v>
      </c>
      <c r="L17" s="389">
        <v>108.44999999999999</v>
      </c>
      <c r="M17" s="390">
        <v>94.073994638069692</v>
      </c>
      <c r="N17" s="390">
        <v>139.80000000000001</v>
      </c>
      <c r="O17" s="390">
        <v>181.4</v>
      </c>
      <c r="P17" s="390">
        <v>100</v>
      </c>
      <c r="Q17" s="391">
        <v>2.5674999999999999</v>
      </c>
      <c r="R17" s="392">
        <v>198.35999999999999</v>
      </c>
      <c r="S17" s="390">
        <v>4.3999999999999995</v>
      </c>
      <c r="T17" s="390">
        <v>6.2</v>
      </c>
      <c r="U17" s="390">
        <v>264</v>
      </c>
      <c r="V17" s="393">
        <v>1.77</v>
      </c>
      <c r="W17" s="390">
        <v>101.85</v>
      </c>
      <c r="X17" s="390">
        <v>3.15</v>
      </c>
      <c r="Y17" s="390">
        <v>0.46000000000000008</v>
      </c>
      <c r="Z17" s="383">
        <v>8</v>
      </c>
      <c r="AA17" s="394">
        <v>100</v>
      </c>
    </row>
    <row r="18" spans="1:27" ht="16.5" customHeight="1">
      <c r="A18" s="383" t="b">
        <v>1</v>
      </c>
      <c r="B18" s="384" t="s">
        <v>36</v>
      </c>
      <c r="C18" s="383">
        <v>100100001</v>
      </c>
      <c r="D18" s="383">
        <v>16</v>
      </c>
      <c r="E18" s="385">
        <v>7873</v>
      </c>
      <c r="F18" s="385">
        <v>11804.710523966853</v>
      </c>
      <c r="G18" s="386">
        <v>2350</v>
      </c>
      <c r="H18" s="387">
        <v>3</v>
      </c>
      <c r="I18" s="387">
        <v>10</v>
      </c>
      <c r="J18" s="387">
        <v>30</v>
      </c>
      <c r="K18" s="388">
        <v>162</v>
      </c>
      <c r="L18" s="389">
        <v>109.24799999999999</v>
      </c>
      <c r="M18" s="390">
        <v>94.995268817204305</v>
      </c>
      <c r="N18" s="390">
        <v>141.69999999999999</v>
      </c>
      <c r="O18" s="390">
        <v>183.6</v>
      </c>
      <c r="P18" s="390">
        <v>100</v>
      </c>
      <c r="Q18" s="391">
        <v>2.57</v>
      </c>
      <c r="R18" s="392">
        <v>198.66399999999999</v>
      </c>
      <c r="S18" s="390">
        <v>4.5759999999999987</v>
      </c>
      <c r="T18" s="390">
        <v>6.4</v>
      </c>
      <c r="U18" s="390">
        <v>274</v>
      </c>
      <c r="V18" s="393">
        <v>1.77</v>
      </c>
      <c r="W18" s="390">
        <v>101.92</v>
      </c>
      <c r="X18" s="390">
        <v>3.1799999999999997</v>
      </c>
      <c r="Y18" s="390">
        <v>0.48000000000000009</v>
      </c>
      <c r="Z18" s="383">
        <v>8</v>
      </c>
      <c r="AA18" s="394">
        <v>100</v>
      </c>
    </row>
    <row r="19" spans="1:27" ht="16.5" customHeight="1">
      <c r="A19" s="383" t="b">
        <v>1</v>
      </c>
      <c r="B19" s="384" t="s">
        <v>37</v>
      </c>
      <c r="C19" s="383">
        <v>100100001</v>
      </c>
      <c r="D19" s="383">
        <v>17</v>
      </c>
      <c r="E19" s="385">
        <v>8308</v>
      </c>
      <c r="F19" s="385">
        <v>11950.033261783317</v>
      </c>
      <c r="G19" s="386">
        <v>2350</v>
      </c>
      <c r="H19" s="387">
        <v>3</v>
      </c>
      <c r="I19" s="387">
        <v>10</v>
      </c>
      <c r="J19" s="387">
        <v>30</v>
      </c>
      <c r="K19" s="388">
        <v>166</v>
      </c>
      <c r="L19" s="389">
        <v>110.08199999999999</v>
      </c>
      <c r="M19" s="390">
        <v>95.921509433962257</v>
      </c>
      <c r="N19" s="390">
        <v>143.6</v>
      </c>
      <c r="O19" s="390">
        <v>185.8</v>
      </c>
      <c r="P19" s="390">
        <v>100</v>
      </c>
      <c r="Q19" s="391">
        <v>2.5724999999999998</v>
      </c>
      <c r="R19" s="392">
        <v>198.96799999999999</v>
      </c>
      <c r="S19" s="390">
        <v>4.7519999999999989</v>
      </c>
      <c r="T19" s="390">
        <v>6.6000000000000005</v>
      </c>
      <c r="U19" s="390">
        <v>284</v>
      </c>
      <c r="V19" s="393">
        <v>1.78</v>
      </c>
      <c r="W19" s="390">
        <v>101.99</v>
      </c>
      <c r="X19" s="390">
        <v>3.21</v>
      </c>
      <c r="Y19" s="390">
        <v>0.5</v>
      </c>
      <c r="Z19" s="383">
        <v>8</v>
      </c>
      <c r="AA19" s="394">
        <v>100</v>
      </c>
    </row>
    <row r="20" spans="1:27" ht="16.5" customHeight="1">
      <c r="A20" s="383" t="b">
        <v>1</v>
      </c>
      <c r="B20" s="384" t="s">
        <v>38</v>
      </c>
      <c r="C20" s="383">
        <v>100100001</v>
      </c>
      <c r="D20" s="383">
        <v>18</v>
      </c>
      <c r="E20" s="385">
        <v>8757</v>
      </c>
      <c r="F20" s="385">
        <v>12097.185013920458</v>
      </c>
      <c r="G20" s="386">
        <v>2350</v>
      </c>
      <c r="H20" s="387">
        <v>3</v>
      </c>
      <c r="I20" s="387">
        <v>10</v>
      </c>
      <c r="J20" s="387">
        <v>30</v>
      </c>
      <c r="K20" s="388">
        <v>170</v>
      </c>
      <c r="L20" s="389">
        <v>110.952</v>
      </c>
      <c r="M20" s="390">
        <v>96.852756756756747</v>
      </c>
      <c r="N20" s="390">
        <v>145.5</v>
      </c>
      <c r="O20" s="390">
        <v>188</v>
      </c>
      <c r="P20" s="390">
        <v>100</v>
      </c>
      <c r="Q20" s="391">
        <v>2.5750000000000002</v>
      </c>
      <c r="R20" s="392">
        <v>199.27199999999999</v>
      </c>
      <c r="S20" s="390">
        <v>4.9279999999999999</v>
      </c>
      <c r="T20" s="390">
        <v>6.8000000000000007</v>
      </c>
      <c r="U20" s="390">
        <v>294</v>
      </c>
      <c r="V20" s="393">
        <v>1.78</v>
      </c>
      <c r="W20" s="390">
        <v>102.06</v>
      </c>
      <c r="X20" s="390">
        <v>3.2399999999999998</v>
      </c>
      <c r="Y20" s="390">
        <v>0.52</v>
      </c>
      <c r="Z20" s="383">
        <v>8</v>
      </c>
      <c r="AA20" s="394">
        <v>100</v>
      </c>
    </row>
    <row r="21" spans="1:27" ht="16.5" customHeight="1">
      <c r="A21" s="383" t="b">
        <v>1</v>
      </c>
      <c r="B21" s="384" t="s">
        <v>39</v>
      </c>
      <c r="C21" s="383">
        <v>100100001</v>
      </c>
      <c r="D21" s="383">
        <v>19</v>
      </c>
      <c r="E21" s="385">
        <v>9221</v>
      </c>
      <c r="F21" s="385">
        <v>12246.079097037164</v>
      </c>
      <c r="G21" s="386">
        <v>2350</v>
      </c>
      <c r="H21" s="387">
        <v>3</v>
      </c>
      <c r="I21" s="387">
        <v>10</v>
      </c>
      <c r="J21" s="387">
        <v>30</v>
      </c>
      <c r="K21" s="388">
        <v>175</v>
      </c>
      <c r="L21" s="389">
        <v>111.85799999999999</v>
      </c>
      <c r="M21" s="390">
        <v>97.789051490514908</v>
      </c>
      <c r="N21" s="390">
        <v>147.4</v>
      </c>
      <c r="O21" s="390">
        <v>190.1</v>
      </c>
      <c r="P21" s="390">
        <v>100</v>
      </c>
      <c r="Q21" s="391">
        <v>2.5775000000000001</v>
      </c>
      <c r="R21" s="392">
        <v>199.57599999999996</v>
      </c>
      <c r="S21" s="390">
        <v>5.1039999999999992</v>
      </c>
      <c r="T21" s="390">
        <v>7</v>
      </c>
      <c r="U21" s="390">
        <v>303</v>
      </c>
      <c r="V21" s="393">
        <v>1.78</v>
      </c>
      <c r="W21" s="390">
        <v>102.13</v>
      </c>
      <c r="X21" s="390">
        <v>3.2699999999999996</v>
      </c>
      <c r="Y21" s="390">
        <v>0.54</v>
      </c>
      <c r="Z21" s="383">
        <v>8</v>
      </c>
      <c r="AA21" s="394">
        <v>100</v>
      </c>
    </row>
    <row r="22" spans="1:27" ht="16.5" customHeight="1">
      <c r="A22" s="383" t="b">
        <v>1</v>
      </c>
      <c r="B22" s="384" t="s">
        <v>40</v>
      </c>
      <c r="C22" s="383">
        <v>100100001</v>
      </c>
      <c r="D22" s="383">
        <v>20</v>
      </c>
      <c r="E22" s="385">
        <v>11640</v>
      </c>
      <c r="F22" s="385">
        <v>12396.637559331797</v>
      </c>
      <c r="G22" s="386">
        <v>2350</v>
      </c>
      <c r="H22" s="387">
        <v>3</v>
      </c>
      <c r="I22" s="387">
        <v>10</v>
      </c>
      <c r="J22" s="387">
        <v>30</v>
      </c>
      <c r="K22" s="388">
        <v>215</v>
      </c>
      <c r="L22" s="389">
        <v>112.79999999999998</v>
      </c>
      <c r="M22" s="390">
        <v>98.730434782608683</v>
      </c>
      <c r="N22" s="390">
        <v>166.4</v>
      </c>
      <c r="O22" s="390">
        <v>215.2</v>
      </c>
      <c r="P22" s="390">
        <v>100</v>
      </c>
      <c r="Q22" s="391">
        <v>2.58</v>
      </c>
      <c r="R22" s="392">
        <v>199.87999999999997</v>
      </c>
      <c r="S22" s="390">
        <v>5.28</v>
      </c>
      <c r="T22" s="390">
        <v>7.1999999999999993</v>
      </c>
      <c r="U22" s="390">
        <v>313</v>
      </c>
      <c r="V22" s="393">
        <v>2.0299999999999998</v>
      </c>
      <c r="W22" s="390">
        <v>102.2</v>
      </c>
      <c r="X22" s="390">
        <v>3.3</v>
      </c>
      <c r="Y22" s="390">
        <v>0.56000000000000005</v>
      </c>
      <c r="Z22" s="383">
        <v>8</v>
      </c>
      <c r="AA22" s="394">
        <v>100</v>
      </c>
    </row>
    <row r="23" spans="1:27" ht="16.5" customHeight="1">
      <c r="A23" s="383" t="b">
        <v>1</v>
      </c>
      <c r="B23" s="384" t="s">
        <v>41</v>
      </c>
      <c r="C23" s="383">
        <v>100100001</v>
      </c>
      <c r="D23" s="383">
        <v>21</v>
      </c>
      <c r="E23" s="385">
        <v>14686</v>
      </c>
      <c r="F23" s="385">
        <v>12548.789884236512</v>
      </c>
      <c r="G23" s="386">
        <v>2300</v>
      </c>
      <c r="H23" s="387">
        <v>3</v>
      </c>
      <c r="I23" s="387">
        <v>10</v>
      </c>
      <c r="J23" s="387">
        <v>30</v>
      </c>
      <c r="K23" s="388">
        <v>247</v>
      </c>
      <c r="L23" s="389">
        <v>126.89599999999997</v>
      </c>
      <c r="M23" s="390">
        <v>135.67284623773173</v>
      </c>
      <c r="N23" s="390">
        <v>218</v>
      </c>
      <c r="O23" s="390">
        <v>291.8</v>
      </c>
      <c r="P23" s="390">
        <v>100</v>
      </c>
      <c r="Q23" s="391">
        <v>3.5830000000000002</v>
      </c>
      <c r="R23" s="392">
        <v>215.46000000000004</v>
      </c>
      <c r="S23" s="390">
        <v>5.4559999999999986</v>
      </c>
      <c r="T23" s="390">
        <v>7.52</v>
      </c>
      <c r="U23" s="390">
        <v>418</v>
      </c>
      <c r="V23" s="393">
        <v>2.23</v>
      </c>
      <c r="W23" s="390">
        <v>102.28</v>
      </c>
      <c r="X23" s="390">
        <v>3.7299999999999995</v>
      </c>
      <c r="Y23" s="390">
        <v>0.86399999999999988</v>
      </c>
      <c r="Z23" s="383">
        <v>8</v>
      </c>
      <c r="AA23" s="394">
        <v>100</v>
      </c>
    </row>
    <row r="24" spans="1:27" ht="16.5" customHeight="1">
      <c r="A24" s="383" t="b">
        <v>1</v>
      </c>
      <c r="B24" s="384" t="s">
        <v>42</v>
      </c>
      <c r="C24" s="383">
        <v>100100001</v>
      </c>
      <c r="D24" s="383">
        <v>22</v>
      </c>
      <c r="E24" s="385">
        <v>15837</v>
      </c>
      <c r="F24" s="385">
        <v>12702.47194226124</v>
      </c>
      <c r="G24" s="386">
        <v>2300</v>
      </c>
      <c r="H24" s="387">
        <v>3</v>
      </c>
      <c r="I24" s="387">
        <v>10</v>
      </c>
      <c r="J24" s="387">
        <v>30</v>
      </c>
      <c r="K24" s="388">
        <v>254</v>
      </c>
      <c r="L24" s="389">
        <v>128.22399999999996</v>
      </c>
      <c r="M24" s="390">
        <v>137.36542669584244</v>
      </c>
      <c r="N24" s="390">
        <v>220.8</v>
      </c>
      <c r="O24" s="390">
        <v>295.3</v>
      </c>
      <c r="P24" s="390">
        <v>100</v>
      </c>
      <c r="Q24" s="391">
        <v>3.5860000000000003</v>
      </c>
      <c r="R24" s="392">
        <v>215.84</v>
      </c>
      <c r="S24" s="390">
        <v>5.6319999999999979</v>
      </c>
      <c r="T24" s="390">
        <v>7.84</v>
      </c>
      <c r="U24" s="390">
        <v>433</v>
      </c>
      <c r="V24" s="393">
        <v>2.23</v>
      </c>
      <c r="W24" s="390">
        <v>102.36</v>
      </c>
      <c r="X24" s="390">
        <v>3.7599999999999989</v>
      </c>
      <c r="Y24" s="390">
        <v>0.8879999999999999</v>
      </c>
      <c r="Z24" s="383">
        <v>8</v>
      </c>
      <c r="AA24" s="394">
        <v>100</v>
      </c>
    </row>
    <row r="25" spans="1:27" ht="16.5" customHeight="1">
      <c r="A25" s="383" t="b">
        <v>1</v>
      </c>
      <c r="B25" s="384" t="s">
        <v>43</v>
      </c>
      <c r="C25" s="383">
        <v>100100001</v>
      </c>
      <c r="D25" s="383">
        <v>23</v>
      </c>
      <c r="E25" s="385">
        <v>17037</v>
      </c>
      <c r="F25" s="385">
        <v>12857.62513383745</v>
      </c>
      <c r="G25" s="386">
        <v>2300</v>
      </c>
      <c r="H25" s="387">
        <v>3</v>
      </c>
      <c r="I25" s="387">
        <v>10</v>
      </c>
      <c r="J25" s="387">
        <v>30</v>
      </c>
      <c r="K25" s="388">
        <v>260</v>
      </c>
      <c r="L25" s="389">
        <v>129.58399999999995</v>
      </c>
      <c r="M25" s="390">
        <v>139.06915477497259</v>
      </c>
      <c r="N25" s="390">
        <v>223.6</v>
      </c>
      <c r="O25" s="390">
        <v>298.8</v>
      </c>
      <c r="P25" s="390">
        <v>100</v>
      </c>
      <c r="Q25" s="391">
        <v>3.589</v>
      </c>
      <c r="R25" s="392">
        <v>216.22</v>
      </c>
      <c r="S25" s="390">
        <v>5.8079999999999989</v>
      </c>
      <c r="T25" s="390">
        <v>8.16</v>
      </c>
      <c r="U25" s="390">
        <v>448</v>
      </c>
      <c r="V25" s="393">
        <v>2.2400000000000002</v>
      </c>
      <c r="W25" s="390">
        <v>102.43999999999998</v>
      </c>
      <c r="X25" s="390">
        <v>3.7899999999999991</v>
      </c>
      <c r="Y25" s="390">
        <v>0.91199999999999992</v>
      </c>
      <c r="Z25" s="383">
        <v>8</v>
      </c>
      <c r="AA25" s="394">
        <v>100</v>
      </c>
    </row>
    <row r="26" spans="1:27" ht="16.5" customHeight="1">
      <c r="A26" s="383" t="b">
        <v>1</v>
      </c>
      <c r="B26" s="384" t="s">
        <v>44</v>
      </c>
      <c r="C26" s="383">
        <v>100100001</v>
      </c>
      <c r="D26" s="383">
        <v>24</v>
      </c>
      <c r="E26" s="385">
        <v>18283</v>
      </c>
      <c r="F26" s="385">
        <v>13014.19568119332</v>
      </c>
      <c r="G26" s="386">
        <v>2300</v>
      </c>
      <c r="H26" s="387">
        <v>3</v>
      </c>
      <c r="I26" s="387">
        <v>10</v>
      </c>
      <c r="J26" s="387">
        <v>30</v>
      </c>
      <c r="K26" s="388">
        <v>267</v>
      </c>
      <c r="L26" s="389">
        <v>130.97599999999994</v>
      </c>
      <c r="M26" s="390">
        <v>140.78414096916302</v>
      </c>
      <c r="N26" s="390">
        <v>226.4</v>
      </c>
      <c r="O26" s="390">
        <v>302.3</v>
      </c>
      <c r="P26" s="390">
        <v>100</v>
      </c>
      <c r="Q26" s="391">
        <v>3.5920000000000001</v>
      </c>
      <c r="R26" s="392">
        <v>216.6</v>
      </c>
      <c r="S26" s="390">
        <v>5.9839999999999973</v>
      </c>
      <c r="T26" s="390">
        <v>8.48</v>
      </c>
      <c r="U26" s="390">
        <v>463</v>
      </c>
      <c r="V26" s="393">
        <v>2.2400000000000002</v>
      </c>
      <c r="W26" s="390">
        <v>102.52000000000001</v>
      </c>
      <c r="X26" s="390">
        <v>3.819999999999999</v>
      </c>
      <c r="Y26" s="390">
        <v>0.93599999999999972</v>
      </c>
      <c r="Z26" s="383">
        <v>8</v>
      </c>
      <c r="AA26" s="394">
        <v>100</v>
      </c>
    </row>
    <row r="27" spans="1:27" ht="16.5" customHeight="1">
      <c r="A27" s="383" t="b">
        <v>1</v>
      </c>
      <c r="B27" s="384" t="s">
        <v>45</v>
      </c>
      <c r="C27" s="383">
        <v>100100001</v>
      </c>
      <c r="D27" s="383">
        <v>25</v>
      </c>
      <c r="E27" s="385">
        <v>19579</v>
      </c>
      <c r="F27" s="385">
        <v>13172.134037950871</v>
      </c>
      <c r="G27" s="386">
        <v>2300</v>
      </c>
      <c r="H27" s="387">
        <v>3</v>
      </c>
      <c r="I27" s="387">
        <v>10</v>
      </c>
      <c r="J27" s="387">
        <v>30</v>
      </c>
      <c r="K27" s="388">
        <v>274</v>
      </c>
      <c r="L27" s="389">
        <v>132.39999999999995</v>
      </c>
      <c r="M27" s="390">
        <v>142.51049723756907</v>
      </c>
      <c r="N27" s="390">
        <v>253.1</v>
      </c>
      <c r="O27" s="390">
        <v>338.6</v>
      </c>
      <c r="P27" s="390">
        <v>100</v>
      </c>
      <c r="Q27" s="391">
        <v>3.5950000000000002</v>
      </c>
      <c r="R27" s="392">
        <v>216.98000000000002</v>
      </c>
      <c r="S27" s="390">
        <v>6.1599999999999984</v>
      </c>
      <c r="T27" s="390">
        <v>8.8000000000000007</v>
      </c>
      <c r="U27" s="390">
        <v>478</v>
      </c>
      <c r="V27" s="393">
        <v>2.52</v>
      </c>
      <c r="W27" s="390">
        <v>102.6</v>
      </c>
      <c r="X27" s="390">
        <v>3.8499999999999988</v>
      </c>
      <c r="Y27" s="390">
        <v>0.95999999999999974</v>
      </c>
      <c r="Z27" s="383">
        <v>8</v>
      </c>
      <c r="AA27" s="394">
        <v>100</v>
      </c>
    </row>
    <row r="28" spans="1:27" ht="16.5" customHeight="1">
      <c r="A28" s="383" t="b">
        <v>1</v>
      </c>
      <c r="B28" s="384" t="s">
        <v>46</v>
      </c>
      <c r="C28" s="383">
        <v>100100001</v>
      </c>
      <c r="D28" s="383">
        <v>26</v>
      </c>
      <c r="E28" s="385">
        <v>20923</v>
      </c>
      <c r="F28" s="385">
        <v>13331.394392752787</v>
      </c>
      <c r="G28" s="386">
        <v>2250</v>
      </c>
      <c r="H28" s="387">
        <v>3</v>
      </c>
      <c r="I28" s="387">
        <v>10</v>
      </c>
      <c r="J28" s="387">
        <v>30</v>
      </c>
      <c r="K28" s="388">
        <v>280</v>
      </c>
      <c r="L28" s="389">
        <v>133.85599999999994</v>
      </c>
      <c r="M28" s="390">
        <v>144.24833702882481</v>
      </c>
      <c r="N28" s="390">
        <v>256.10000000000002</v>
      </c>
      <c r="O28" s="390">
        <v>342.4</v>
      </c>
      <c r="P28" s="390">
        <v>100</v>
      </c>
      <c r="Q28" s="391">
        <v>3.5980000000000003</v>
      </c>
      <c r="R28" s="392">
        <v>217.36</v>
      </c>
      <c r="S28" s="390">
        <v>6.3359999999999967</v>
      </c>
      <c r="T28" s="390">
        <v>9.120000000000001</v>
      </c>
      <c r="U28" s="390">
        <v>493</v>
      </c>
      <c r="V28" s="393">
        <v>2.52</v>
      </c>
      <c r="W28" s="390">
        <v>102.67999999999999</v>
      </c>
      <c r="X28" s="390">
        <v>3.879999999999999</v>
      </c>
      <c r="Y28" s="390">
        <v>0.98399999999999976</v>
      </c>
      <c r="Z28" s="383">
        <v>8</v>
      </c>
      <c r="AA28" s="394">
        <v>100</v>
      </c>
    </row>
    <row r="29" spans="1:27" ht="16.5" customHeight="1">
      <c r="A29" s="383" t="b">
        <v>1</v>
      </c>
      <c r="B29" s="384" t="s">
        <v>47</v>
      </c>
      <c r="C29" s="383">
        <v>100100001</v>
      </c>
      <c r="D29" s="383">
        <v>27</v>
      </c>
      <c r="E29" s="385">
        <v>22315</v>
      </c>
      <c r="F29" s="385">
        <v>13491.934248758058</v>
      </c>
      <c r="G29" s="386">
        <v>2250</v>
      </c>
      <c r="H29" s="387">
        <v>3</v>
      </c>
      <c r="I29" s="387">
        <v>10</v>
      </c>
      <c r="J29" s="387">
        <v>30</v>
      </c>
      <c r="K29" s="388">
        <v>287</v>
      </c>
      <c r="L29" s="389">
        <v>135.34399999999994</v>
      </c>
      <c r="M29" s="390">
        <v>145.99777530589543</v>
      </c>
      <c r="N29" s="390">
        <v>259.10000000000002</v>
      </c>
      <c r="O29" s="390">
        <v>346.1</v>
      </c>
      <c r="P29" s="390">
        <v>100</v>
      </c>
      <c r="Q29" s="391">
        <v>3.6010000000000004</v>
      </c>
      <c r="R29" s="392">
        <v>217.74</v>
      </c>
      <c r="S29" s="390">
        <v>6.5119999999999951</v>
      </c>
      <c r="T29" s="390">
        <v>9.4400000000000013</v>
      </c>
      <c r="U29" s="390">
        <v>509</v>
      </c>
      <c r="V29" s="393">
        <v>2.52</v>
      </c>
      <c r="W29" s="390">
        <v>102.76000000000002</v>
      </c>
      <c r="X29" s="390">
        <v>3.9099999999999984</v>
      </c>
      <c r="Y29" s="390">
        <v>1.0079999999999998</v>
      </c>
      <c r="Z29" s="383">
        <v>8</v>
      </c>
      <c r="AA29" s="394">
        <v>100</v>
      </c>
    </row>
    <row r="30" spans="1:27" ht="16.5" customHeight="1">
      <c r="A30" s="383" t="b">
        <v>1</v>
      </c>
      <c r="B30" s="384" t="s">
        <v>48</v>
      </c>
      <c r="C30" s="383">
        <v>100100001</v>
      </c>
      <c r="D30" s="383">
        <v>28</v>
      </c>
      <c r="E30" s="385">
        <v>23755</v>
      </c>
      <c r="F30" s="385">
        <v>13653.714064921032</v>
      </c>
      <c r="G30" s="386">
        <v>2250</v>
      </c>
      <c r="H30" s="387">
        <v>3</v>
      </c>
      <c r="I30" s="387">
        <v>10</v>
      </c>
      <c r="J30" s="387">
        <v>30</v>
      </c>
      <c r="K30" s="388">
        <v>294</v>
      </c>
      <c r="L30" s="389">
        <v>136.86399999999992</v>
      </c>
      <c r="M30" s="390">
        <v>147.75892857142858</v>
      </c>
      <c r="N30" s="390">
        <v>262.10000000000002</v>
      </c>
      <c r="O30" s="390">
        <v>349.9</v>
      </c>
      <c r="P30" s="390">
        <v>100</v>
      </c>
      <c r="Q30" s="391">
        <v>3.6039999999999996</v>
      </c>
      <c r="R30" s="392">
        <v>218.12</v>
      </c>
      <c r="S30" s="390">
        <v>6.6879999999999971</v>
      </c>
      <c r="T30" s="390">
        <v>9.7600000000000016</v>
      </c>
      <c r="U30" s="390">
        <v>524</v>
      </c>
      <c r="V30" s="393">
        <v>2.52</v>
      </c>
      <c r="W30" s="390">
        <v>102.83999999999999</v>
      </c>
      <c r="X30" s="390">
        <v>3.9399999999999986</v>
      </c>
      <c r="Y30" s="390">
        <v>1.0319999999999996</v>
      </c>
      <c r="Z30" s="383">
        <v>8</v>
      </c>
      <c r="AA30" s="394">
        <v>100</v>
      </c>
    </row>
    <row r="31" spans="1:27" ht="16.5" customHeight="1">
      <c r="A31" s="383" t="b">
        <v>1</v>
      </c>
      <c r="B31" s="384" t="s">
        <v>49</v>
      </c>
      <c r="C31" s="383">
        <v>100100001</v>
      </c>
      <c r="D31" s="383">
        <v>29</v>
      </c>
      <c r="E31" s="385">
        <v>25243</v>
      </c>
      <c r="F31" s="385">
        <v>13816.696948011459</v>
      </c>
      <c r="G31" s="386">
        <v>2250</v>
      </c>
      <c r="H31" s="387">
        <v>3</v>
      </c>
      <c r="I31" s="387">
        <v>10</v>
      </c>
      <c r="J31" s="387">
        <v>30</v>
      </c>
      <c r="K31" s="388">
        <v>301</v>
      </c>
      <c r="L31" s="389">
        <v>138.41599999999994</v>
      </c>
      <c r="M31" s="390">
        <v>149.53191489361703</v>
      </c>
      <c r="N31" s="390">
        <v>265.10000000000002</v>
      </c>
      <c r="O31" s="390">
        <v>353.7</v>
      </c>
      <c r="P31" s="390">
        <v>100</v>
      </c>
      <c r="Q31" s="391">
        <v>3.6069999999999998</v>
      </c>
      <c r="R31" s="392">
        <v>218.50000000000003</v>
      </c>
      <c r="S31" s="390">
        <v>6.8639999999999954</v>
      </c>
      <c r="T31" s="390">
        <v>10.080000000000002</v>
      </c>
      <c r="U31" s="390">
        <v>539</v>
      </c>
      <c r="V31" s="393">
        <v>2.52</v>
      </c>
      <c r="W31" s="390">
        <v>102.92</v>
      </c>
      <c r="X31" s="390">
        <v>3.9699999999999984</v>
      </c>
      <c r="Y31" s="390">
        <v>1.0559999999999996</v>
      </c>
      <c r="Z31" s="383">
        <v>8</v>
      </c>
      <c r="AA31" s="394">
        <v>100</v>
      </c>
    </row>
    <row r="32" spans="1:27" ht="16.5" customHeight="1">
      <c r="A32" s="383" t="b">
        <v>1</v>
      </c>
      <c r="B32" s="384" t="s">
        <v>50</v>
      </c>
      <c r="C32" s="383">
        <v>100100001</v>
      </c>
      <c r="D32" s="383">
        <v>30</v>
      </c>
      <c r="E32" s="385">
        <v>31244</v>
      </c>
      <c r="F32" s="385">
        <v>13980.848386632733</v>
      </c>
      <c r="G32" s="386">
        <v>2250</v>
      </c>
      <c r="H32" s="387">
        <v>3</v>
      </c>
      <c r="I32" s="387">
        <v>10</v>
      </c>
      <c r="J32" s="387">
        <v>30</v>
      </c>
      <c r="K32" s="388">
        <v>360</v>
      </c>
      <c r="L32" s="389">
        <v>139.99999999999991</v>
      </c>
      <c r="M32" s="390">
        <v>151.31685393258428</v>
      </c>
      <c r="N32" s="390">
        <v>293.10000000000002</v>
      </c>
      <c r="O32" s="390">
        <v>391.8</v>
      </c>
      <c r="P32" s="390">
        <v>100</v>
      </c>
      <c r="Q32" s="391">
        <v>3.61</v>
      </c>
      <c r="R32" s="392">
        <v>218.88000000000002</v>
      </c>
      <c r="S32" s="390">
        <v>7.0399999999999965</v>
      </c>
      <c r="T32" s="390">
        <v>10.400000000000002</v>
      </c>
      <c r="U32" s="390">
        <v>554</v>
      </c>
      <c r="V32" s="393">
        <v>2.81</v>
      </c>
      <c r="W32" s="390">
        <v>103</v>
      </c>
      <c r="X32" s="390">
        <v>3.9999999999999982</v>
      </c>
      <c r="Y32" s="390">
        <v>1.0799999999999996</v>
      </c>
      <c r="Z32" s="383">
        <v>8</v>
      </c>
      <c r="AA32" s="394">
        <v>100</v>
      </c>
    </row>
    <row r="33" spans="1:27" ht="16.5" customHeight="1">
      <c r="A33" s="383" t="b">
        <v>1</v>
      </c>
      <c r="B33" s="384" t="s">
        <v>51</v>
      </c>
      <c r="C33" s="383">
        <v>100100001</v>
      </c>
      <c r="D33" s="383">
        <v>31</v>
      </c>
      <c r="E33" s="385">
        <v>33092</v>
      </c>
      <c r="F33" s="385">
        <v>14146.136020253121</v>
      </c>
      <c r="G33" s="386">
        <v>2200</v>
      </c>
      <c r="H33" s="387">
        <v>3</v>
      </c>
      <c r="I33" s="387">
        <v>10</v>
      </c>
      <c r="J33" s="387">
        <v>30</v>
      </c>
      <c r="K33" s="388">
        <v>368</v>
      </c>
      <c r="L33" s="389">
        <v>141.6159999999999</v>
      </c>
      <c r="M33" s="390">
        <v>153.11386696730557</v>
      </c>
      <c r="N33" s="390">
        <v>296.3</v>
      </c>
      <c r="O33" s="390">
        <v>395.8</v>
      </c>
      <c r="P33" s="390">
        <v>100</v>
      </c>
      <c r="Q33" s="391">
        <v>3.613</v>
      </c>
      <c r="R33" s="392">
        <v>219.26</v>
      </c>
      <c r="S33" s="390">
        <v>7.2159999999999958</v>
      </c>
      <c r="T33" s="390">
        <v>10.720000000000002</v>
      </c>
      <c r="U33" s="390">
        <v>569</v>
      </c>
      <c r="V33" s="393">
        <v>2.81</v>
      </c>
      <c r="W33" s="390">
        <v>103.08</v>
      </c>
      <c r="X33" s="390">
        <v>4.0299999999999985</v>
      </c>
      <c r="Y33" s="390">
        <v>1.1039999999999994</v>
      </c>
      <c r="Z33" s="383">
        <v>8</v>
      </c>
      <c r="AA33" s="394">
        <v>100</v>
      </c>
    </row>
    <row r="34" spans="1:27" ht="16.5" customHeight="1">
      <c r="A34" s="383" t="b">
        <v>1</v>
      </c>
      <c r="B34" s="384" t="s">
        <v>52</v>
      </c>
      <c r="C34" s="383">
        <v>100100001</v>
      </c>
      <c r="D34" s="383">
        <v>32</v>
      </c>
      <c r="E34" s="385">
        <v>34998</v>
      </c>
      <c r="F34" s="385">
        <v>14312.529437621874</v>
      </c>
      <c r="G34" s="386">
        <v>2200</v>
      </c>
      <c r="H34" s="387">
        <v>3</v>
      </c>
      <c r="I34" s="387">
        <v>10</v>
      </c>
      <c r="J34" s="387">
        <v>30</v>
      </c>
      <c r="K34" s="388">
        <v>377</v>
      </c>
      <c r="L34" s="389">
        <v>143.2639999999999</v>
      </c>
      <c r="M34" s="390">
        <v>154.92307692307696</v>
      </c>
      <c r="N34" s="390">
        <v>299.60000000000002</v>
      </c>
      <c r="O34" s="390">
        <v>399.9</v>
      </c>
      <c r="P34" s="390">
        <v>100</v>
      </c>
      <c r="Q34" s="391">
        <v>3.6160000000000001</v>
      </c>
      <c r="R34" s="392">
        <v>219.64000000000001</v>
      </c>
      <c r="S34" s="390">
        <v>7.3919999999999959</v>
      </c>
      <c r="T34" s="390">
        <v>11.040000000000003</v>
      </c>
      <c r="U34" s="390">
        <v>584</v>
      </c>
      <c r="V34" s="393">
        <v>2.81</v>
      </c>
      <c r="W34" s="390">
        <v>103.16000000000001</v>
      </c>
      <c r="X34" s="390">
        <v>4.0599999999999978</v>
      </c>
      <c r="Y34" s="390">
        <v>1.1279999999999994</v>
      </c>
      <c r="Z34" s="383">
        <v>8</v>
      </c>
      <c r="AA34" s="394">
        <v>100</v>
      </c>
    </row>
    <row r="35" spans="1:27" ht="16.5" customHeight="1">
      <c r="A35" s="383" t="b">
        <v>1</v>
      </c>
      <c r="B35" s="384" t="s">
        <v>53</v>
      </c>
      <c r="C35" s="383">
        <v>100100001</v>
      </c>
      <c r="D35" s="383">
        <v>33</v>
      </c>
      <c r="E35" s="385">
        <v>36958</v>
      </c>
      <c r="F35" s="385">
        <v>14479.999999999998</v>
      </c>
      <c r="G35" s="386">
        <v>2200</v>
      </c>
      <c r="H35" s="387">
        <v>3</v>
      </c>
      <c r="I35" s="387">
        <v>10</v>
      </c>
      <c r="J35" s="387">
        <v>30</v>
      </c>
      <c r="K35" s="388">
        <v>385</v>
      </c>
      <c r="L35" s="389">
        <v>144.9439999999999</v>
      </c>
      <c r="M35" s="390">
        <v>156.74460839954597</v>
      </c>
      <c r="N35" s="390">
        <v>302.8</v>
      </c>
      <c r="O35" s="390">
        <v>404</v>
      </c>
      <c r="P35" s="390">
        <v>100</v>
      </c>
      <c r="Q35" s="391">
        <v>3.6190000000000002</v>
      </c>
      <c r="R35" s="392">
        <v>220.02</v>
      </c>
      <c r="S35" s="390">
        <v>7.5679999999999952</v>
      </c>
      <c r="T35" s="390">
        <v>11.360000000000003</v>
      </c>
      <c r="U35" s="390">
        <v>599</v>
      </c>
      <c r="V35" s="393">
        <v>2.81</v>
      </c>
      <c r="W35" s="390">
        <v>103.24000000000001</v>
      </c>
      <c r="X35" s="390">
        <v>4.0899999999999981</v>
      </c>
      <c r="Y35" s="390">
        <v>1.1519999999999992</v>
      </c>
      <c r="Z35" s="383">
        <v>8</v>
      </c>
      <c r="AA35" s="394">
        <v>100</v>
      </c>
    </row>
    <row r="36" spans="1:27" ht="16.5" customHeight="1">
      <c r="A36" s="383" t="b">
        <v>1</v>
      </c>
      <c r="B36" s="384" t="s">
        <v>54</v>
      </c>
      <c r="C36" s="383">
        <v>100100001</v>
      </c>
      <c r="D36" s="383">
        <v>34</v>
      </c>
      <c r="E36" s="385">
        <v>38976</v>
      </c>
      <c r="F36" s="385">
        <v>14648.520685467636</v>
      </c>
      <c r="G36" s="386">
        <v>2200</v>
      </c>
      <c r="H36" s="387">
        <v>3</v>
      </c>
      <c r="I36" s="387">
        <v>10</v>
      </c>
      <c r="J36" s="387">
        <v>30</v>
      </c>
      <c r="K36" s="388">
        <v>394</v>
      </c>
      <c r="L36" s="389">
        <v>146.65599999999989</v>
      </c>
      <c r="M36" s="390">
        <v>158.57858769931664</v>
      </c>
      <c r="N36" s="390">
        <v>306</v>
      </c>
      <c r="O36" s="390">
        <v>408</v>
      </c>
      <c r="P36" s="390">
        <v>100</v>
      </c>
      <c r="Q36" s="391">
        <v>3.6219999999999999</v>
      </c>
      <c r="R36" s="392">
        <v>220.4</v>
      </c>
      <c r="S36" s="390">
        <v>7.7439999999999936</v>
      </c>
      <c r="T36" s="390">
        <v>11.680000000000003</v>
      </c>
      <c r="U36" s="390">
        <v>614</v>
      </c>
      <c r="V36" s="393">
        <v>2.81</v>
      </c>
      <c r="W36" s="390">
        <v>103.32000000000001</v>
      </c>
      <c r="X36" s="390">
        <v>4.1199999999999974</v>
      </c>
      <c r="Y36" s="390">
        <v>1.1759999999999993</v>
      </c>
      <c r="Z36" s="383">
        <v>8</v>
      </c>
      <c r="AA36" s="394">
        <v>100</v>
      </c>
    </row>
    <row r="37" spans="1:27" ht="16.5" customHeight="1">
      <c r="A37" s="383" t="b">
        <v>1</v>
      </c>
      <c r="B37" s="384" t="s">
        <v>55</v>
      </c>
      <c r="C37" s="383">
        <v>100100001</v>
      </c>
      <c r="D37" s="383">
        <v>35</v>
      </c>
      <c r="E37" s="385">
        <v>41049</v>
      </c>
      <c r="F37" s="385">
        <v>14818.065951229724</v>
      </c>
      <c r="G37" s="386">
        <v>2200</v>
      </c>
      <c r="H37" s="387">
        <v>3</v>
      </c>
      <c r="I37" s="387">
        <v>10</v>
      </c>
      <c r="J37" s="387">
        <v>30</v>
      </c>
      <c r="K37" s="388">
        <v>403</v>
      </c>
      <c r="L37" s="389">
        <v>148.39999999999986</v>
      </c>
      <c r="M37" s="390">
        <v>160.4251428571429</v>
      </c>
      <c r="N37" s="390">
        <v>335.2</v>
      </c>
      <c r="O37" s="390">
        <v>447.8</v>
      </c>
      <c r="P37" s="390">
        <v>100</v>
      </c>
      <c r="Q37" s="391">
        <v>3.625</v>
      </c>
      <c r="R37" s="392">
        <v>220.78000000000003</v>
      </c>
      <c r="S37" s="390">
        <v>7.9199999999999937</v>
      </c>
      <c r="T37" s="390">
        <v>12.000000000000004</v>
      </c>
      <c r="U37" s="390">
        <v>630</v>
      </c>
      <c r="V37" s="393">
        <v>3.09</v>
      </c>
      <c r="W37" s="390">
        <v>103.4</v>
      </c>
      <c r="X37" s="390">
        <v>4.1499999999999977</v>
      </c>
      <c r="Y37" s="390">
        <v>1.1999999999999991</v>
      </c>
      <c r="Z37" s="383">
        <v>8</v>
      </c>
      <c r="AA37" s="394">
        <v>100</v>
      </c>
    </row>
    <row r="38" spans="1:27" ht="16.5" customHeight="1">
      <c r="A38" s="383" t="b">
        <v>1</v>
      </c>
      <c r="B38" s="384" t="s">
        <v>56</v>
      </c>
      <c r="C38" s="383">
        <v>100100001</v>
      </c>
      <c r="D38" s="383">
        <v>36</v>
      </c>
      <c r="E38" s="385">
        <v>43179</v>
      </c>
      <c r="F38" s="385">
        <v>14988.611611368971</v>
      </c>
      <c r="G38" s="386">
        <v>2150</v>
      </c>
      <c r="H38" s="387">
        <v>3</v>
      </c>
      <c r="I38" s="387">
        <v>10</v>
      </c>
      <c r="J38" s="387">
        <v>30</v>
      </c>
      <c r="K38" s="388">
        <v>412</v>
      </c>
      <c r="L38" s="389">
        <v>150.17599999999987</v>
      </c>
      <c r="M38" s="390">
        <v>162.28440366972481</v>
      </c>
      <c r="N38" s="390">
        <v>338.7</v>
      </c>
      <c r="O38" s="390">
        <v>452.2</v>
      </c>
      <c r="P38" s="390">
        <v>100</v>
      </c>
      <c r="Q38" s="391">
        <v>3.6280000000000001</v>
      </c>
      <c r="R38" s="392">
        <v>221.16</v>
      </c>
      <c r="S38" s="390">
        <v>8.095999999999993</v>
      </c>
      <c r="T38" s="390">
        <v>12.320000000000004</v>
      </c>
      <c r="U38" s="390">
        <v>645</v>
      </c>
      <c r="V38" s="393">
        <v>3.1</v>
      </c>
      <c r="W38" s="390">
        <v>103.47999999999999</v>
      </c>
      <c r="X38" s="390">
        <v>4.1799999999999979</v>
      </c>
      <c r="Y38" s="390">
        <v>1.2239999999999989</v>
      </c>
      <c r="Z38" s="383">
        <v>8</v>
      </c>
      <c r="AA38" s="394">
        <v>100</v>
      </c>
    </row>
    <row r="39" spans="1:27" ht="16.5" customHeight="1">
      <c r="A39" s="383" t="b">
        <v>1</v>
      </c>
      <c r="B39" s="384" t="s">
        <v>57</v>
      </c>
      <c r="C39" s="383">
        <v>100100001</v>
      </c>
      <c r="D39" s="383">
        <v>37</v>
      </c>
      <c r="E39" s="385">
        <v>45365</v>
      </c>
      <c r="F39" s="385">
        <v>15160.134727919629</v>
      </c>
      <c r="G39" s="386">
        <v>2150</v>
      </c>
      <c r="H39" s="387">
        <v>3</v>
      </c>
      <c r="I39" s="387">
        <v>10</v>
      </c>
      <c r="J39" s="387">
        <v>30</v>
      </c>
      <c r="K39" s="388">
        <v>421</v>
      </c>
      <c r="L39" s="389">
        <v>151.98399999999987</v>
      </c>
      <c r="M39" s="390">
        <v>164.15650172612203</v>
      </c>
      <c r="N39" s="390">
        <v>342.1</v>
      </c>
      <c r="O39" s="390">
        <v>456.5</v>
      </c>
      <c r="P39" s="390">
        <v>100</v>
      </c>
      <c r="Q39" s="391">
        <v>3.6310000000000002</v>
      </c>
      <c r="R39" s="392">
        <v>221.54</v>
      </c>
      <c r="S39" s="390">
        <v>8.2719999999999949</v>
      </c>
      <c r="T39" s="390">
        <v>12.640000000000004</v>
      </c>
      <c r="U39" s="390">
        <v>660</v>
      </c>
      <c r="V39" s="393">
        <v>3.1</v>
      </c>
      <c r="W39" s="390">
        <v>103.56000000000002</v>
      </c>
      <c r="X39" s="390">
        <v>4.2099999999999973</v>
      </c>
      <c r="Y39" s="390">
        <v>1.2479999999999989</v>
      </c>
      <c r="Z39" s="383">
        <v>8</v>
      </c>
      <c r="AA39" s="394">
        <v>100</v>
      </c>
    </row>
    <row r="40" spans="1:27" ht="16.5" customHeight="1">
      <c r="A40" s="383" t="b">
        <v>1</v>
      </c>
      <c r="B40" s="384" t="s">
        <v>58</v>
      </c>
      <c r="C40" s="383">
        <v>100100001</v>
      </c>
      <c r="D40" s="383">
        <v>38</v>
      </c>
      <c r="E40" s="385">
        <v>47608</v>
      </c>
      <c r="F40" s="385">
        <v>15332.613513479357</v>
      </c>
      <c r="G40" s="386">
        <v>2150</v>
      </c>
      <c r="H40" s="387">
        <v>3</v>
      </c>
      <c r="I40" s="387">
        <v>10</v>
      </c>
      <c r="J40" s="387">
        <v>30</v>
      </c>
      <c r="K40" s="388">
        <v>430</v>
      </c>
      <c r="L40" s="389">
        <v>153.82399999999984</v>
      </c>
      <c r="M40" s="390">
        <v>166.04157043879911</v>
      </c>
      <c r="N40" s="390">
        <v>345.6</v>
      </c>
      <c r="O40" s="390">
        <v>460.9</v>
      </c>
      <c r="P40" s="390">
        <v>100</v>
      </c>
      <c r="Q40" s="391">
        <v>3.6340000000000003</v>
      </c>
      <c r="R40" s="392">
        <v>221.92000000000002</v>
      </c>
      <c r="S40" s="390">
        <v>8.4479999999999933</v>
      </c>
      <c r="T40" s="390">
        <v>12.960000000000004</v>
      </c>
      <c r="U40" s="390">
        <v>675</v>
      </c>
      <c r="V40" s="393">
        <v>3.1</v>
      </c>
      <c r="W40" s="390">
        <v>103.63999999999999</v>
      </c>
      <c r="X40" s="390">
        <v>4.2399999999999975</v>
      </c>
      <c r="Y40" s="390">
        <v>1.2719999999999989</v>
      </c>
      <c r="Z40" s="383">
        <v>8</v>
      </c>
      <c r="AA40" s="394">
        <v>100</v>
      </c>
    </row>
    <row r="41" spans="1:27" ht="16.5" customHeight="1">
      <c r="A41" s="383" t="b">
        <v>1</v>
      </c>
      <c r="B41" s="384" t="s">
        <v>59</v>
      </c>
      <c r="C41" s="383">
        <v>100100001</v>
      </c>
      <c r="D41" s="383">
        <v>39</v>
      </c>
      <c r="E41" s="385">
        <v>49906</v>
      </c>
      <c r="F41" s="385">
        <v>15506.027243857092</v>
      </c>
      <c r="G41" s="386">
        <v>2150</v>
      </c>
      <c r="H41" s="387">
        <v>3</v>
      </c>
      <c r="I41" s="387">
        <v>10</v>
      </c>
      <c r="J41" s="387">
        <v>30</v>
      </c>
      <c r="K41" s="388">
        <v>439</v>
      </c>
      <c r="L41" s="389">
        <v>155.69599999999986</v>
      </c>
      <c r="M41" s="390">
        <v>167.93974507531871</v>
      </c>
      <c r="N41" s="390">
        <v>349</v>
      </c>
      <c r="O41" s="390">
        <v>465.3</v>
      </c>
      <c r="P41" s="390">
        <v>100</v>
      </c>
      <c r="Q41" s="391">
        <v>3.637</v>
      </c>
      <c r="R41" s="392">
        <v>222.3</v>
      </c>
      <c r="S41" s="390">
        <v>8.6239999999999934</v>
      </c>
      <c r="T41" s="390">
        <v>13.280000000000003</v>
      </c>
      <c r="U41" s="390">
        <v>690</v>
      </c>
      <c r="V41" s="393">
        <v>3.1</v>
      </c>
      <c r="W41" s="390">
        <v>103.72</v>
      </c>
      <c r="X41" s="390">
        <v>4.2699999999999978</v>
      </c>
      <c r="Y41" s="390">
        <v>1.2959999999999989</v>
      </c>
      <c r="Z41" s="383">
        <v>8</v>
      </c>
      <c r="AA41" s="394">
        <v>100</v>
      </c>
    </row>
    <row r="42" spans="1:27" ht="16.5" customHeight="1">
      <c r="A42" s="383" t="b">
        <v>1</v>
      </c>
      <c r="B42" s="384" t="s">
        <v>60</v>
      </c>
      <c r="C42" s="383">
        <v>100100001</v>
      </c>
      <c r="D42" s="383">
        <v>40</v>
      </c>
      <c r="E42" s="385">
        <v>59728</v>
      </c>
      <c r="F42" s="385">
        <v>15680.356179484832</v>
      </c>
      <c r="G42" s="386">
        <v>2150</v>
      </c>
      <c r="H42" s="387">
        <v>3</v>
      </c>
      <c r="I42" s="387">
        <v>10</v>
      </c>
      <c r="J42" s="387">
        <v>30</v>
      </c>
      <c r="K42" s="388">
        <v>512</v>
      </c>
      <c r="L42" s="389">
        <v>157.59999999999985</v>
      </c>
      <c r="M42" s="390">
        <v>169.85116279069769</v>
      </c>
      <c r="N42" s="390">
        <v>379.5</v>
      </c>
      <c r="O42" s="390">
        <v>506.8</v>
      </c>
      <c r="P42" s="390">
        <v>100</v>
      </c>
      <c r="Q42" s="391">
        <v>3.64</v>
      </c>
      <c r="R42" s="392">
        <v>222.68</v>
      </c>
      <c r="S42" s="390">
        <v>8.7999999999999918</v>
      </c>
      <c r="T42" s="390">
        <v>13.600000000000003</v>
      </c>
      <c r="U42" s="390">
        <v>705</v>
      </c>
      <c r="V42" s="393">
        <v>3.38</v>
      </c>
      <c r="W42" s="390">
        <v>103.8</v>
      </c>
      <c r="X42" s="390">
        <v>4.2999999999999972</v>
      </c>
      <c r="Y42" s="390">
        <v>1.3199999999999987</v>
      </c>
      <c r="Z42" s="383">
        <v>8</v>
      </c>
      <c r="AA42" s="394">
        <v>100</v>
      </c>
    </row>
    <row r="43" spans="1:27" ht="16.5" customHeight="1">
      <c r="A43" s="383" t="b">
        <v>1</v>
      </c>
      <c r="B43" s="384" t="s">
        <v>61</v>
      </c>
      <c r="C43" s="383">
        <v>100100001</v>
      </c>
      <c r="D43" s="383">
        <v>41</v>
      </c>
      <c r="E43" s="385">
        <v>62482</v>
      </c>
      <c r="F43" s="385">
        <v>15855.581494511127</v>
      </c>
      <c r="G43" s="386">
        <v>2100</v>
      </c>
      <c r="H43" s="387">
        <v>3</v>
      </c>
      <c r="I43" s="387">
        <v>10</v>
      </c>
      <c r="J43" s="387">
        <v>30</v>
      </c>
      <c r="K43" s="388">
        <v>523</v>
      </c>
      <c r="L43" s="389">
        <v>159.53599999999983</v>
      </c>
      <c r="M43" s="390">
        <v>171.77596266044344</v>
      </c>
      <c r="N43" s="390">
        <v>383.2</v>
      </c>
      <c r="O43" s="390">
        <v>511.5</v>
      </c>
      <c r="P43" s="390">
        <v>100</v>
      </c>
      <c r="Q43" s="391">
        <v>3.6430000000000002</v>
      </c>
      <c r="R43" s="392">
        <v>223.06</v>
      </c>
      <c r="S43" s="390">
        <v>8.975999999999992</v>
      </c>
      <c r="T43" s="390">
        <v>13.920000000000002</v>
      </c>
      <c r="U43" s="390">
        <v>720</v>
      </c>
      <c r="V43" s="393">
        <v>3.39</v>
      </c>
      <c r="W43" s="390">
        <v>103.88000000000002</v>
      </c>
      <c r="X43" s="390">
        <v>4.3299999999999974</v>
      </c>
      <c r="Y43" s="390">
        <v>1.3439999999999985</v>
      </c>
      <c r="Z43" s="383">
        <v>8</v>
      </c>
      <c r="AA43" s="394">
        <v>100</v>
      </c>
    </row>
    <row r="44" spans="1:27" ht="16.5" customHeight="1">
      <c r="A44" s="383" t="b">
        <v>1</v>
      </c>
      <c r="B44" s="384" t="s">
        <v>62</v>
      </c>
      <c r="C44" s="383">
        <v>100100001</v>
      </c>
      <c r="D44" s="383">
        <v>42</v>
      </c>
      <c r="E44" s="385">
        <v>65302</v>
      </c>
      <c r="F44" s="385">
        <v>16031.685212651502</v>
      </c>
      <c r="G44" s="386">
        <v>2100</v>
      </c>
      <c r="H44" s="387">
        <v>3</v>
      </c>
      <c r="I44" s="387">
        <v>10</v>
      </c>
      <c r="J44" s="387">
        <v>30</v>
      </c>
      <c r="K44" s="388">
        <v>534</v>
      </c>
      <c r="L44" s="389">
        <v>161.50399999999982</v>
      </c>
      <c r="M44" s="390">
        <v>173.71428571428575</v>
      </c>
      <c r="N44" s="390">
        <v>386.8</v>
      </c>
      <c r="O44" s="390">
        <v>516.1</v>
      </c>
      <c r="P44" s="390">
        <v>100</v>
      </c>
      <c r="Q44" s="391">
        <v>3.6460000000000004</v>
      </c>
      <c r="R44" s="392">
        <v>223.44000000000003</v>
      </c>
      <c r="S44" s="390">
        <v>9.1519999999999921</v>
      </c>
      <c r="T44" s="390">
        <v>14.240000000000002</v>
      </c>
      <c r="U44" s="390">
        <v>735</v>
      </c>
      <c r="V44" s="393">
        <v>3.39</v>
      </c>
      <c r="W44" s="390">
        <v>103.96000000000001</v>
      </c>
      <c r="X44" s="390">
        <v>4.3599999999999968</v>
      </c>
      <c r="Y44" s="390">
        <v>1.3679999999999986</v>
      </c>
      <c r="Z44" s="383">
        <v>8</v>
      </c>
      <c r="AA44" s="394">
        <v>100</v>
      </c>
    </row>
    <row r="45" spans="1:27" ht="16.5" customHeight="1">
      <c r="A45" s="383" t="b">
        <v>1</v>
      </c>
      <c r="B45" s="384" t="s">
        <v>63</v>
      </c>
      <c r="C45" s="383">
        <v>100100001</v>
      </c>
      <c r="D45" s="383">
        <v>43</v>
      </c>
      <c r="E45" s="385">
        <v>68186</v>
      </c>
      <c r="F45" s="385">
        <v>16208.650149002255</v>
      </c>
      <c r="G45" s="386">
        <v>2100</v>
      </c>
      <c r="H45" s="387">
        <v>3</v>
      </c>
      <c r="I45" s="387">
        <v>10</v>
      </c>
      <c r="J45" s="387">
        <v>30</v>
      </c>
      <c r="K45" s="388">
        <v>544</v>
      </c>
      <c r="L45" s="389">
        <v>163.50399999999979</v>
      </c>
      <c r="M45" s="390">
        <v>175.66627497062285</v>
      </c>
      <c r="N45" s="390">
        <v>390.5</v>
      </c>
      <c r="O45" s="390">
        <v>520.70000000000005</v>
      </c>
      <c r="P45" s="390">
        <v>100</v>
      </c>
      <c r="Q45" s="391">
        <v>3.6490000000000005</v>
      </c>
      <c r="R45" s="392">
        <v>223.82000000000002</v>
      </c>
      <c r="S45" s="390">
        <v>9.3279999999999923</v>
      </c>
      <c r="T45" s="390">
        <v>14.559999999999999</v>
      </c>
      <c r="U45" s="390">
        <v>750</v>
      </c>
      <c r="V45" s="393">
        <v>3.39</v>
      </c>
      <c r="W45" s="390">
        <v>104.03999999999999</v>
      </c>
      <c r="X45" s="390">
        <v>4.389999999999997</v>
      </c>
      <c r="Y45" s="390">
        <v>1.3919999999999983</v>
      </c>
      <c r="Z45" s="383">
        <v>8</v>
      </c>
      <c r="AA45" s="394">
        <v>100</v>
      </c>
    </row>
    <row r="46" spans="1:27" ht="16.5" customHeight="1">
      <c r="A46" s="383" t="b">
        <v>1</v>
      </c>
      <c r="B46" s="384" t="s">
        <v>64</v>
      </c>
      <c r="C46" s="383">
        <v>100100001</v>
      </c>
      <c r="D46" s="383">
        <v>44</v>
      </c>
      <c r="E46" s="385">
        <v>71134</v>
      </c>
      <c r="F46" s="385">
        <v>16386.459857134112</v>
      </c>
      <c r="G46" s="386">
        <v>2100</v>
      </c>
      <c r="H46" s="387">
        <v>3</v>
      </c>
      <c r="I46" s="387">
        <v>10</v>
      </c>
      <c r="J46" s="387">
        <v>30</v>
      </c>
      <c r="K46" s="388">
        <v>555</v>
      </c>
      <c r="L46" s="389">
        <v>165.53599999999977</v>
      </c>
      <c r="M46" s="390">
        <v>177.63207547169816</v>
      </c>
      <c r="N46" s="390">
        <v>394.1</v>
      </c>
      <c r="O46" s="390">
        <v>525.4</v>
      </c>
      <c r="P46" s="390">
        <v>100</v>
      </c>
      <c r="Q46" s="391">
        <v>3.6520000000000006</v>
      </c>
      <c r="R46" s="392">
        <v>224.2</v>
      </c>
      <c r="S46" s="390">
        <v>9.5039999999999925</v>
      </c>
      <c r="T46" s="390">
        <v>14.879999999999997</v>
      </c>
      <c r="U46" s="390">
        <v>766</v>
      </c>
      <c r="V46" s="393">
        <v>3.39</v>
      </c>
      <c r="W46" s="390">
        <v>104.12</v>
      </c>
      <c r="X46" s="390">
        <v>4.4199999999999964</v>
      </c>
      <c r="Y46" s="390">
        <v>1.4159999999999984</v>
      </c>
      <c r="Z46" s="383">
        <v>8</v>
      </c>
      <c r="AA46" s="394">
        <v>100</v>
      </c>
    </row>
    <row r="47" spans="1:27" ht="16.5" customHeight="1">
      <c r="A47" s="383" t="b">
        <v>1</v>
      </c>
      <c r="B47" s="384" t="s">
        <v>65</v>
      </c>
      <c r="C47" s="383">
        <v>100100001</v>
      </c>
      <c r="D47" s="383">
        <v>45</v>
      </c>
      <c r="E47" s="385">
        <v>74146</v>
      </c>
      <c r="F47" s="385">
        <v>16565.098580874517</v>
      </c>
      <c r="G47" s="386">
        <v>2100</v>
      </c>
      <c r="H47" s="387">
        <v>3</v>
      </c>
      <c r="I47" s="387">
        <v>10</v>
      </c>
      <c r="J47" s="387">
        <v>30</v>
      </c>
      <c r="K47" s="388">
        <v>567</v>
      </c>
      <c r="L47" s="389">
        <v>167.5999999999998</v>
      </c>
      <c r="M47" s="390">
        <v>179.61183431952665</v>
      </c>
      <c r="N47" s="390">
        <v>425.9</v>
      </c>
      <c r="O47" s="390">
        <v>568.70000000000005</v>
      </c>
      <c r="P47" s="390">
        <v>100</v>
      </c>
      <c r="Q47" s="391">
        <v>3.6549999999999998</v>
      </c>
      <c r="R47" s="392">
        <v>224.57999999999998</v>
      </c>
      <c r="S47" s="390">
        <v>9.6799999999999926</v>
      </c>
      <c r="T47" s="390">
        <v>15.199999999999998</v>
      </c>
      <c r="U47" s="390">
        <v>781</v>
      </c>
      <c r="V47" s="393">
        <v>3.68</v>
      </c>
      <c r="W47" s="390">
        <v>104.2</v>
      </c>
      <c r="X47" s="390">
        <v>4.4499999999999966</v>
      </c>
      <c r="Y47" s="390">
        <v>1.4399999999999982</v>
      </c>
      <c r="Z47" s="383">
        <v>8</v>
      </c>
      <c r="AA47" s="394">
        <v>100</v>
      </c>
    </row>
    <row r="48" spans="1:27" ht="16.5" customHeight="1">
      <c r="A48" s="383" t="b">
        <v>1</v>
      </c>
      <c r="B48" s="384" t="s">
        <v>66</v>
      </c>
      <c r="C48" s="383">
        <v>100100001</v>
      </c>
      <c r="D48" s="383">
        <v>46</v>
      </c>
      <c r="E48" s="385">
        <v>77222</v>
      </c>
      <c r="F48" s="385">
        <v>16744.551210265719</v>
      </c>
      <c r="G48" s="386">
        <v>2000</v>
      </c>
      <c r="H48" s="387">
        <v>3</v>
      </c>
      <c r="I48" s="387">
        <v>10</v>
      </c>
      <c r="J48" s="387">
        <v>30</v>
      </c>
      <c r="K48" s="388">
        <v>578</v>
      </c>
      <c r="L48" s="389">
        <v>169.69599999999977</v>
      </c>
      <c r="M48" s="390">
        <v>181.60570071258914</v>
      </c>
      <c r="N48" s="390">
        <v>429.7</v>
      </c>
      <c r="O48" s="390">
        <v>573.6</v>
      </c>
      <c r="P48" s="390">
        <v>100</v>
      </c>
      <c r="Q48" s="391">
        <v>3.6579999999999999</v>
      </c>
      <c r="R48" s="392">
        <v>224.96000000000004</v>
      </c>
      <c r="S48" s="390">
        <v>9.855999999999991</v>
      </c>
      <c r="T48" s="390">
        <v>15.519999999999996</v>
      </c>
      <c r="U48" s="390">
        <v>796</v>
      </c>
      <c r="V48" s="393">
        <v>3.68</v>
      </c>
      <c r="W48" s="390">
        <v>104.28000000000002</v>
      </c>
      <c r="X48" s="390">
        <v>4.4799999999999969</v>
      </c>
      <c r="Y48" s="390">
        <v>1.4639999999999982</v>
      </c>
      <c r="Z48" s="383">
        <v>8</v>
      </c>
      <c r="AA48" s="394">
        <v>100</v>
      </c>
    </row>
    <row r="49" spans="1:27" ht="16.5" customHeight="1">
      <c r="A49" s="383" t="b">
        <v>1</v>
      </c>
      <c r="B49" s="384" t="s">
        <v>67</v>
      </c>
      <c r="C49" s="383">
        <v>100100001</v>
      </c>
      <c r="D49" s="383">
        <v>47</v>
      </c>
      <c r="E49" s="385">
        <v>80364</v>
      </c>
      <c r="F49" s="385">
        <v>16924.803241251866</v>
      </c>
      <c r="G49" s="386">
        <v>2000</v>
      </c>
      <c r="H49" s="387">
        <v>3</v>
      </c>
      <c r="I49" s="387">
        <v>10</v>
      </c>
      <c r="J49" s="387">
        <v>30</v>
      </c>
      <c r="K49" s="388">
        <v>589</v>
      </c>
      <c r="L49" s="389">
        <v>171.82399999999976</v>
      </c>
      <c r="M49" s="390">
        <v>183.61382598331355</v>
      </c>
      <c r="N49" s="390">
        <v>433.6</v>
      </c>
      <c r="O49" s="390">
        <v>578.6</v>
      </c>
      <c r="P49" s="390">
        <v>100</v>
      </c>
      <c r="Q49" s="391">
        <v>3.661</v>
      </c>
      <c r="R49" s="392">
        <v>225.34</v>
      </c>
      <c r="S49" s="390">
        <v>10.031999999999993</v>
      </c>
      <c r="T49" s="390">
        <v>15.839999999999995</v>
      </c>
      <c r="U49" s="390">
        <v>811</v>
      </c>
      <c r="V49" s="393">
        <v>3.68</v>
      </c>
      <c r="W49" s="390">
        <v>104.36000000000001</v>
      </c>
      <c r="X49" s="390">
        <v>4.5099999999999962</v>
      </c>
      <c r="Y49" s="390">
        <v>1.4879999999999982</v>
      </c>
      <c r="Z49" s="383">
        <v>8</v>
      </c>
      <c r="AA49" s="394">
        <v>100</v>
      </c>
    </row>
    <row r="50" spans="1:27" ht="16.5" customHeight="1">
      <c r="A50" s="383" t="b">
        <v>1</v>
      </c>
      <c r="B50" s="384" t="s">
        <v>68</v>
      </c>
      <c r="C50" s="383">
        <v>100100001</v>
      </c>
      <c r="D50" s="383">
        <v>48</v>
      </c>
      <c r="E50" s="385">
        <v>83568</v>
      </c>
      <c r="F50" s="385">
        <v>17105.84073870509</v>
      </c>
      <c r="G50" s="386">
        <v>2000</v>
      </c>
      <c r="H50" s="387">
        <v>3</v>
      </c>
      <c r="I50" s="387">
        <v>10</v>
      </c>
      <c r="J50" s="387">
        <v>30</v>
      </c>
      <c r="K50" s="388">
        <v>600</v>
      </c>
      <c r="L50" s="389">
        <v>173.98399999999975</v>
      </c>
      <c r="M50" s="390">
        <v>185.63636363636368</v>
      </c>
      <c r="N50" s="390">
        <v>437.5</v>
      </c>
      <c r="O50" s="390">
        <v>583.5</v>
      </c>
      <c r="P50" s="390">
        <v>100</v>
      </c>
      <c r="Q50" s="391">
        <v>3.6640000000000001</v>
      </c>
      <c r="R50" s="392">
        <v>225.72</v>
      </c>
      <c r="S50" s="390">
        <v>10.207999999999991</v>
      </c>
      <c r="T50" s="390">
        <v>16.159999999999993</v>
      </c>
      <c r="U50" s="390">
        <v>826</v>
      </c>
      <c r="V50" s="393">
        <v>3.68</v>
      </c>
      <c r="W50" s="390">
        <v>104.43999999999998</v>
      </c>
      <c r="X50" s="390">
        <v>4.5399999999999965</v>
      </c>
      <c r="Y50" s="390">
        <v>1.511999999999998</v>
      </c>
      <c r="Z50" s="383">
        <v>8</v>
      </c>
      <c r="AA50" s="394">
        <v>100</v>
      </c>
    </row>
    <row r="51" spans="1:27" ht="16.5" customHeight="1">
      <c r="A51" s="383" t="b">
        <v>1</v>
      </c>
      <c r="B51" s="384" t="s">
        <v>69</v>
      </c>
      <c r="C51" s="383">
        <v>100100001</v>
      </c>
      <c r="D51" s="383">
        <v>49</v>
      </c>
      <c r="E51" s="385">
        <v>86838</v>
      </c>
      <c r="F51" s="385">
        <v>17287.650302448536</v>
      </c>
      <c r="G51" s="386">
        <v>2000</v>
      </c>
      <c r="H51" s="387">
        <v>3</v>
      </c>
      <c r="I51" s="387">
        <v>10</v>
      </c>
      <c r="J51" s="387">
        <v>30</v>
      </c>
      <c r="K51" s="388">
        <v>612</v>
      </c>
      <c r="L51" s="389">
        <v>176.17599999999973</v>
      </c>
      <c r="M51" s="390">
        <v>187.67346938775515</v>
      </c>
      <c r="N51" s="390">
        <v>441.3</v>
      </c>
      <c r="O51" s="390">
        <v>588.4</v>
      </c>
      <c r="P51" s="390">
        <v>100</v>
      </c>
      <c r="Q51" s="391">
        <v>3.6670000000000003</v>
      </c>
      <c r="R51" s="392">
        <v>226.1</v>
      </c>
      <c r="S51" s="390">
        <v>10.383999999999993</v>
      </c>
      <c r="T51" s="390">
        <v>16.479999999999993</v>
      </c>
      <c r="U51" s="390">
        <v>841</v>
      </c>
      <c r="V51" s="393">
        <v>3.68</v>
      </c>
      <c r="W51" s="390">
        <v>104.52000000000001</v>
      </c>
      <c r="X51" s="390">
        <v>4.5699999999999967</v>
      </c>
      <c r="Y51" s="390">
        <v>1.5359999999999978</v>
      </c>
      <c r="Z51" s="383">
        <v>8</v>
      </c>
      <c r="AA51" s="394">
        <v>100</v>
      </c>
    </row>
    <row r="52" spans="1:27" ht="16.5" customHeight="1">
      <c r="A52" s="383" t="b">
        <v>1</v>
      </c>
      <c r="B52" s="384" t="s">
        <v>70</v>
      </c>
      <c r="C52" s="383">
        <v>100100001</v>
      </c>
      <c r="D52" s="383">
        <v>50</v>
      </c>
      <c r="E52" s="395">
        <v>101441</v>
      </c>
      <c r="F52" s="385">
        <v>17470.219035975933</v>
      </c>
      <c r="G52" s="386">
        <v>2000</v>
      </c>
      <c r="H52" s="387">
        <v>3</v>
      </c>
      <c r="I52" s="387">
        <v>10</v>
      </c>
      <c r="J52" s="387">
        <v>30</v>
      </c>
      <c r="K52" s="396">
        <v>702</v>
      </c>
      <c r="L52" s="397">
        <v>178.39999999999975</v>
      </c>
      <c r="M52" s="398">
        <v>189.72530120481937</v>
      </c>
      <c r="N52" s="398">
        <v>474.3</v>
      </c>
      <c r="O52" s="398">
        <v>633.5</v>
      </c>
      <c r="P52" s="390">
        <v>100</v>
      </c>
      <c r="Q52" s="399">
        <v>3.67</v>
      </c>
      <c r="R52" s="392">
        <v>226.48000000000002</v>
      </c>
      <c r="S52" s="398">
        <v>10.559999999999995</v>
      </c>
      <c r="T52" s="398">
        <v>16.79999999999999</v>
      </c>
      <c r="U52" s="398">
        <v>856</v>
      </c>
      <c r="V52" s="400">
        <v>3.97</v>
      </c>
      <c r="W52" s="398">
        <v>104.6</v>
      </c>
      <c r="X52" s="398">
        <v>4.5999999999999961</v>
      </c>
      <c r="Y52" s="398">
        <v>1.5599999999999978</v>
      </c>
      <c r="Z52" s="383">
        <v>8</v>
      </c>
      <c r="AA52" s="394">
        <v>100</v>
      </c>
    </row>
    <row r="53" spans="1:27" ht="16.5" customHeight="1">
      <c r="A53" s="383" t="b">
        <v>1</v>
      </c>
      <c r="B53" s="384" t="s">
        <v>71</v>
      </c>
      <c r="C53" s="383">
        <v>100100002</v>
      </c>
      <c r="D53" s="383">
        <v>1</v>
      </c>
      <c r="E53" s="395">
        <v>1589</v>
      </c>
      <c r="F53" s="385">
        <v>10000</v>
      </c>
      <c r="G53" s="401">
        <v>2500</v>
      </c>
      <c r="H53" s="387">
        <v>3</v>
      </c>
      <c r="I53" s="387">
        <v>10</v>
      </c>
      <c r="J53" s="387">
        <v>30</v>
      </c>
      <c r="K53" s="396">
        <v>56</v>
      </c>
      <c r="L53" s="397">
        <v>121.125</v>
      </c>
      <c r="M53" s="398">
        <v>35.633941997851778</v>
      </c>
      <c r="N53" s="398">
        <v>23.1</v>
      </c>
      <c r="O53" s="398">
        <v>45.2</v>
      </c>
      <c r="P53" s="390">
        <v>100</v>
      </c>
      <c r="Q53" s="399">
        <v>3.569</v>
      </c>
      <c r="R53" s="402">
        <v>248.64000000000001</v>
      </c>
      <c r="S53" s="398">
        <v>2.4239999999999999</v>
      </c>
      <c r="T53" s="398">
        <v>1.08</v>
      </c>
      <c r="U53" s="398">
        <v>231</v>
      </c>
      <c r="V53" s="400">
        <v>1.71</v>
      </c>
      <c r="W53" s="398">
        <v>102.46</v>
      </c>
      <c r="X53" s="398">
        <v>4.45</v>
      </c>
      <c r="Y53" s="398">
        <v>1.73</v>
      </c>
      <c r="Z53" s="383">
        <v>8</v>
      </c>
      <c r="AA53" s="394">
        <v>100</v>
      </c>
    </row>
    <row r="54" spans="1:27" ht="16.5" customHeight="1">
      <c r="A54" s="383" t="b">
        <v>1</v>
      </c>
      <c r="B54" s="384" t="s">
        <v>72</v>
      </c>
      <c r="C54" s="383">
        <v>100100002</v>
      </c>
      <c r="D54" s="383">
        <v>2</v>
      </c>
      <c r="E54" s="395">
        <v>1704</v>
      </c>
      <c r="F54" s="385">
        <v>10070</v>
      </c>
      <c r="G54" s="401">
        <v>2500</v>
      </c>
      <c r="H54" s="387">
        <v>7</v>
      </c>
      <c r="I54" s="387">
        <v>10</v>
      </c>
      <c r="J54" s="387">
        <v>30</v>
      </c>
      <c r="K54" s="396">
        <v>57</v>
      </c>
      <c r="L54" s="397">
        <v>124.5</v>
      </c>
      <c r="M54" s="398">
        <v>36.028478964401295</v>
      </c>
      <c r="N54" s="398">
        <v>24.3</v>
      </c>
      <c r="O54" s="398">
        <v>46.5</v>
      </c>
      <c r="P54" s="390">
        <v>100</v>
      </c>
      <c r="Q54" s="399">
        <v>3.573</v>
      </c>
      <c r="R54" s="402">
        <v>249.28</v>
      </c>
      <c r="S54" s="398">
        <v>2.6080000000000001</v>
      </c>
      <c r="T54" s="398">
        <v>1.1600000000000001</v>
      </c>
      <c r="U54" s="398">
        <v>245</v>
      </c>
      <c r="V54" s="400">
        <v>1.71</v>
      </c>
      <c r="W54" s="398">
        <v>102.62</v>
      </c>
      <c r="X54" s="398">
        <v>4.5999999999999996</v>
      </c>
      <c r="Y54" s="398">
        <v>1.86</v>
      </c>
      <c r="Z54" s="383">
        <v>8</v>
      </c>
      <c r="AA54" s="394">
        <v>100</v>
      </c>
    </row>
    <row r="55" spans="1:27" ht="16.5" customHeight="1">
      <c r="A55" s="383" t="b">
        <v>1</v>
      </c>
      <c r="B55" s="384" t="s">
        <v>73</v>
      </c>
      <c r="C55" s="383">
        <v>100100002</v>
      </c>
      <c r="D55" s="383">
        <v>3</v>
      </c>
      <c r="E55" s="395">
        <v>1827</v>
      </c>
      <c r="F55" s="385">
        <v>10160.817769699584</v>
      </c>
      <c r="G55" s="401">
        <v>2500</v>
      </c>
      <c r="H55" s="387">
        <v>3</v>
      </c>
      <c r="I55" s="387">
        <v>10</v>
      </c>
      <c r="J55" s="387">
        <v>30</v>
      </c>
      <c r="K55" s="396">
        <v>59</v>
      </c>
      <c r="L55" s="397">
        <v>128.125</v>
      </c>
      <c r="M55" s="398">
        <v>36.42643553629469</v>
      </c>
      <c r="N55" s="398">
        <v>25.4</v>
      </c>
      <c r="O55" s="398">
        <v>47.8</v>
      </c>
      <c r="P55" s="390">
        <v>100</v>
      </c>
      <c r="Q55" s="399">
        <v>3.577</v>
      </c>
      <c r="R55" s="402">
        <v>249.92000000000002</v>
      </c>
      <c r="S55" s="398">
        <v>2.7919999999999998</v>
      </c>
      <c r="T55" s="398">
        <v>1.2400000000000002</v>
      </c>
      <c r="U55" s="398">
        <v>258</v>
      </c>
      <c r="V55" s="400">
        <v>1.71</v>
      </c>
      <c r="W55" s="398">
        <v>102.78</v>
      </c>
      <c r="X55" s="398">
        <v>4.75</v>
      </c>
      <c r="Y55" s="398">
        <v>1.9900000000000002</v>
      </c>
      <c r="Z55" s="383">
        <v>8</v>
      </c>
      <c r="AA55" s="394">
        <v>100</v>
      </c>
    </row>
    <row r="56" spans="1:27" ht="16.5" customHeight="1">
      <c r="A56" s="383" t="b">
        <v>1</v>
      </c>
      <c r="B56" s="384" t="s">
        <v>74</v>
      </c>
      <c r="C56" s="383">
        <v>100100002</v>
      </c>
      <c r="D56" s="383">
        <v>4</v>
      </c>
      <c r="E56" s="395">
        <v>1957</v>
      </c>
      <c r="F56" s="385">
        <v>10261.603497319258</v>
      </c>
      <c r="G56" s="401">
        <v>2500</v>
      </c>
      <c r="H56" s="387">
        <v>3</v>
      </c>
      <c r="I56" s="387">
        <v>10</v>
      </c>
      <c r="J56" s="387">
        <v>30</v>
      </c>
      <c r="K56" s="396">
        <v>61</v>
      </c>
      <c r="L56" s="397">
        <v>132</v>
      </c>
      <c r="M56" s="398">
        <v>36.827856365614807</v>
      </c>
      <c r="N56" s="398">
        <v>26.6</v>
      </c>
      <c r="O56" s="398">
        <v>49.1</v>
      </c>
      <c r="P56" s="390">
        <v>100</v>
      </c>
      <c r="Q56" s="399">
        <v>3.5810000000000004</v>
      </c>
      <c r="R56" s="402">
        <v>250.56</v>
      </c>
      <c r="S56" s="398">
        <v>2.976</v>
      </c>
      <c r="T56" s="398">
        <v>1.3200000000000003</v>
      </c>
      <c r="U56" s="398">
        <v>272</v>
      </c>
      <c r="V56" s="400">
        <v>1.71</v>
      </c>
      <c r="W56" s="398">
        <v>102.94000000000001</v>
      </c>
      <c r="X56" s="398">
        <v>4.9000000000000004</v>
      </c>
      <c r="Y56" s="398">
        <v>2.12</v>
      </c>
      <c r="Z56" s="383">
        <v>8</v>
      </c>
      <c r="AA56" s="394">
        <v>100</v>
      </c>
    </row>
    <row r="57" spans="1:27" ht="16.5" customHeight="1">
      <c r="A57" s="383" t="b">
        <v>1</v>
      </c>
      <c r="B57" s="384" t="s">
        <v>75</v>
      </c>
      <c r="C57" s="383">
        <v>100100002</v>
      </c>
      <c r="D57" s="383">
        <v>5</v>
      </c>
      <c r="E57" s="395">
        <v>2094</v>
      </c>
      <c r="F57" s="385">
        <v>10369.46221501641</v>
      </c>
      <c r="G57" s="401">
        <v>2500</v>
      </c>
      <c r="H57" s="387">
        <v>3</v>
      </c>
      <c r="I57" s="387">
        <v>10</v>
      </c>
      <c r="J57" s="387">
        <v>30</v>
      </c>
      <c r="K57" s="396">
        <v>63</v>
      </c>
      <c r="L57" s="397">
        <v>136.125</v>
      </c>
      <c r="M57" s="398">
        <v>37.232786885245908</v>
      </c>
      <c r="N57" s="398">
        <v>32.700000000000003</v>
      </c>
      <c r="O57" s="398">
        <v>60.4</v>
      </c>
      <c r="P57" s="390">
        <v>100</v>
      </c>
      <c r="Q57" s="399">
        <v>3.585</v>
      </c>
      <c r="R57" s="402">
        <v>251.20000000000002</v>
      </c>
      <c r="S57" s="398">
        <v>3.16</v>
      </c>
      <c r="T57" s="398">
        <v>1.4000000000000004</v>
      </c>
      <c r="U57" s="398">
        <v>285</v>
      </c>
      <c r="V57" s="400">
        <v>2.14</v>
      </c>
      <c r="W57" s="398">
        <v>103.1</v>
      </c>
      <c r="X57" s="398">
        <v>5.05</v>
      </c>
      <c r="Y57" s="398">
        <v>2.2500000000000004</v>
      </c>
      <c r="Z57" s="383">
        <v>8</v>
      </c>
      <c r="AA57" s="394">
        <v>100</v>
      </c>
    </row>
    <row r="58" spans="1:27" ht="16.5" customHeight="1">
      <c r="A58" s="383" t="b">
        <v>1</v>
      </c>
      <c r="B58" s="384" t="s">
        <v>76</v>
      </c>
      <c r="C58" s="383">
        <v>100100002</v>
      </c>
      <c r="D58" s="383">
        <v>6</v>
      </c>
      <c r="E58" s="395">
        <v>2239</v>
      </c>
      <c r="F58" s="385">
        <v>10482.905381511426</v>
      </c>
      <c r="G58" s="401">
        <v>2450</v>
      </c>
      <c r="H58" s="387">
        <v>3</v>
      </c>
      <c r="I58" s="387">
        <v>10</v>
      </c>
      <c r="J58" s="387">
        <v>30</v>
      </c>
      <c r="K58" s="396">
        <v>65</v>
      </c>
      <c r="L58" s="397">
        <v>140.5</v>
      </c>
      <c r="M58" s="398">
        <v>37.641273326015373</v>
      </c>
      <c r="N58" s="398">
        <v>33.9</v>
      </c>
      <c r="O58" s="398">
        <v>61.8</v>
      </c>
      <c r="P58" s="390">
        <v>100</v>
      </c>
      <c r="Q58" s="399">
        <v>3.589</v>
      </c>
      <c r="R58" s="402">
        <v>251.84</v>
      </c>
      <c r="S58" s="398">
        <v>3.3439999999999999</v>
      </c>
      <c r="T58" s="398">
        <v>1.4800000000000004</v>
      </c>
      <c r="U58" s="398">
        <v>299</v>
      </c>
      <c r="V58" s="400">
        <v>2.14</v>
      </c>
      <c r="W58" s="398">
        <v>103.25999999999999</v>
      </c>
      <c r="X58" s="398">
        <v>5.1999999999999993</v>
      </c>
      <c r="Y58" s="398">
        <v>2.3800000000000003</v>
      </c>
      <c r="Z58" s="383">
        <v>8</v>
      </c>
      <c r="AA58" s="394">
        <v>100</v>
      </c>
    </row>
    <row r="59" spans="1:27" ht="16.5" customHeight="1">
      <c r="A59" s="383" t="b">
        <v>1</v>
      </c>
      <c r="B59" s="384" t="s">
        <v>77</v>
      </c>
      <c r="C59" s="383">
        <v>100100002</v>
      </c>
      <c r="D59" s="383">
        <v>7</v>
      </c>
      <c r="E59" s="395">
        <v>2391</v>
      </c>
      <c r="F59" s="385">
        <v>10601.007014064207</v>
      </c>
      <c r="G59" s="401">
        <v>2450</v>
      </c>
      <c r="H59" s="387">
        <v>3</v>
      </c>
      <c r="I59" s="387">
        <v>10</v>
      </c>
      <c r="J59" s="387">
        <v>30</v>
      </c>
      <c r="K59" s="396">
        <v>66</v>
      </c>
      <c r="L59" s="397">
        <v>145.125</v>
      </c>
      <c r="M59" s="398">
        <v>38.053362734288868</v>
      </c>
      <c r="N59" s="398">
        <v>35.1</v>
      </c>
      <c r="O59" s="398">
        <v>63.1</v>
      </c>
      <c r="P59" s="390">
        <v>100</v>
      </c>
      <c r="Q59" s="399">
        <v>3.593</v>
      </c>
      <c r="R59" s="402">
        <v>252.48000000000002</v>
      </c>
      <c r="S59" s="398">
        <v>3.528</v>
      </c>
      <c r="T59" s="398">
        <v>1.5600000000000005</v>
      </c>
      <c r="U59" s="398">
        <v>312</v>
      </c>
      <c r="V59" s="400">
        <v>2.15</v>
      </c>
      <c r="W59" s="398">
        <v>103.42</v>
      </c>
      <c r="X59" s="398">
        <v>5.35</v>
      </c>
      <c r="Y59" s="398">
        <v>2.5100000000000007</v>
      </c>
      <c r="Z59" s="383">
        <v>8</v>
      </c>
      <c r="AA59" s="394">
        <v>100</v>
      </c>
    </row>
    <row r="60" spans="1:27" ht="16.5" customHeight="1">
      <c r="A60" s="383" t="b">
        <v>1</v>
      </c>
      <c r="B60" s="384" t="s">
        <v>78</v>
      </c>
      <c r="C60" s="383">
        <v>100100002</v>
      </c>
      <c r="D60" s="383">
        <v>8</v>
      </c>
      <c r="E60" s="395">
        <v>2550</v>
      </c>
      <c r="F60" s="385">
        <v>10723.12884918133</v>
      </c>
      <c r="G60" s="401">
        <v>2450</v>
      </c>
      <c r="H60" s="387">
        <v>3</v>
      </c>
      <c r="I60" s="387">
        <v>10</v>
      </c>
      <c r="J60" s="387">
        <v>30</v>
      </c>
      <c r="K60" s="396">
        <v>68</v>
      </c>
      <c r="L60" s="397">
        <v>150</v>
      </c>
      <c r="M60" s="398">
        <v>38.469102990033221</v>
      </c>
      <c r="N60" s="398">
        <v>36.299999999999997</v>
      </c>
      <c r="O60" s="398">
        <v>64.5</v>
      </c>
      <c r="P60" s="390">
        <v>100</v>
      </c>
      <c r="Q60" s="399">
        <v>3.597</v>
      </c>
      <c r="R60" s="402">
        <v>253.12</v>
      </c>
      <c r="S60" s="398">
        <v>3.7120000000000002</v>
      </c>
      <c r="T60" s="398">
        <v>1.6400000000000006</v>
      </c>
      <c r="U60" s="398">
        <v>325</v>
      </c>
      <c r="V60" s="400">
        <v>2.15</v>
      </c>
      <c r="W60" s="398">
        <v>103.58</v>
      </c>
      <c r="X60" s="398">
        <v>5.5</v>
      </c>
      <c r="Y60" s="398">
        <v>2.6400000000000006</v>
      </c>
      <c r="Z60" s="383">
        <v>8</v>
      </c>
      <c r="AA60" s="394">
        <v>100</v>
      </c>
    </row>
    <row r="61" spans="1:27" ht="16.5" customHeight="1">
      <c r="A61" s="383" t="b">
        <v>1</v>
      </c>
      <c r="B61" s="384" t="s">
        <v>79</v>
      </c>
      <c r="C61" s="383">
        <v>100100002</v>
      </c>
      <c r="D61" s="383">
        <v>9</v>
      </c>
      <c r="E61" s="395">
        <v>2717</v>
      </c>
      <c r="F61" s="385">
        <v>10848.801277245822</v>
      </c>
      <c r="G61" s="401">
        <v>2450</v>
      </c>
      <c r="H61" s="387">
        <v>3</v>
      </c>
      <c r="I61" s="387">
        <v>10</v>
      </c>
      <c r="J61" s="387">
        <v>30</v>
      </c>
      <c r="K61" s="396">
        <v>70</v>
      </c>
      <c r="L61" s="397">
        <v>155.125</v>
      </c>
      <c r="M61" s="398">
        <v>38.888542825361519</v>
      </c>
      <c r="N61" s="398">
        <v>37.4</v>
      </c>
      <c r="O61" s="398">
        <v>65.900000000000006</v>
      </c>
      <c r="P61" s="390">
        <v>100</v>
      </c>
      <c r="Q61" s="399">
        <v>3.6010000000000004</v>
      </c>
      <c r="R61" s="402">
        <v>253.76000000000002</v>
      </c>
      <c r="S61" s="398">
        <v>3.8960000000000004</v>
      </c>
      <c r="T61" s="398">
        <v>1.7200000000000006</v>
      </c>
      <c r="U61" s="398">
        <v>339</v>
      </c>
      <c r="V61" s="400">
        <v>2.15</v>
      </c>
      <c r="W61" s="398">
        <v>103.74000000000001</v>
      </c>
      <c r="X61" s="398">
        <v>5.65</v>
      </c>
      <c r="Y61" s="398">
        <v>2.7700000000000005</v>
      </c>
      <c r="Z61" s="383">
        <v>8</v>
      </c>
      <c r="AA61" s="394">
        <v>100</v>
      </c>
    </row>
    <row r="62" spans="1:27" ht="16.5" customHeight="1">
      <c r="A62" s="383" t="b">
        <v>1</v>
      </c>
      <c r="B62" s="384" t="s">
        <v>80</v>
      </c>
      <c r="C62" s="383">
        <v>100100002</v>
      </c>
      <c r="D62" s="383">
        <v>10</v>
      </c>
      <c r="E62" s="395">
        <v>3615</v>
      </c>
      <c r="F62" s="385">
        <v>10977.662711566676</v>
      </c>
      <c r="G62" s="401">
        <v>2450</v>
      </c>
      <c r="H62" s="387">
        <v>3</v>
      </c>
      <c r="I62" s="387">
        <v>10</v>
      </c>
      <c r="J62" s="387">
        <v>30</v>
      </c>
      <c r="K62" s="396">
        <v>90</v>
      </c>
      <c r="L62" s="397">
        <v>160.5</v>
      </c>
      <c r="M62" s="398">
        <v>39.311731843575423</v>
      </c>
      <c r="N62" s="398">
        <v>43.8</v>
      </c>
      <c r="O62" s="398">
        <v>77.599999999999994</v>
      </c>
      <c r="P62" s="390">
        <v>100</v>
      </c>
      <c r="Q62" s="399">
        <v>3.605</v>
      </c>
      <c r="R62" s="402">
        <v>254.4</v>
      </c>
      <c r="S62" s="398">
        <v>4.08</v>
      </c>
      <c r="T62" s="398">
        <v>1.8000000000000007</v>
      </c>
      <c r="U62" s="398">
        <v>352</v>
      </c>
      <c r="V62" s="400">
        <v>2.58</v>
      </c>
      <c r="W62" s="398">
        <v>103.9</v>
      </c>
      <c r="X62" s="398">
        <v>5.8</v>
      </c>
      <c r="Y62" s="398">
        <v>2.9000000000000008</v>
      </c>
      <c r="Z62" s="383">
        <v>8</v>
      </c>
      <c r="AA62" s="394">
        <v>100</v>
      </c>
    </row>
    <row r="63" spans="1:27" ht="16.5" customHeight="1">
      <c r="A63" s="383" t="b">
        <v>1</v>
      </c>
      <c r="B63" s="384" t="s">
        <v>81</v>
      </c>
      <c r="C63" s="383">
        <v>100100002</v>
      </c>
      <c r="D63" s="383">
        <v>11</v>
      </c>
      <c r="E63" s="395">
        <v>3842</v>
      </c>
      <c r="F63" s="385">
        <v>11109.425234722779</v>
      </c>
      <c r="G63" s="401">
        <v>2400</v>
      </c>
      <c r="H63" s="387">
        <v>3</v>
      </c>
      <c r="I63" s="387">
        <v>10</v>
      </c>
      <c r="J63" s="387">
        <v>30</v>
      </c>
      <c r="K63" s="396">
        <v>93</v>
      </c>
      <c r="L63" s="397">
        <v>166.125</v>
      </c>
      <c r="M63" s="398">
        <v>39.738720538720543</v>
      </c>
      <c r="N63" s="398">
        <v>45</v>
      </c>
      <c r="O63" s="398">
        <v>79</v>
      </c>
      <c r="P63" s="390">
        <v>100</v>
      </c>
      <c r="Q63" s="399">
        <v>3.609</v>
      </c>
      <c r="R63" s="402">
        <v>255.04000000000002</v>
      </c>
      <c r="S63" s="398">
        <v>4.2639999999999993</v>
      </c>
      <c r="T63" s="398">
        <v>1.8800000000000008</v>
      </c>
      <c r="U63" s="398">
        <v>366</v>
      </c>
      <c r="V63" s="400">
        <v>2.58</v>
      </c>
      <c r="W63" s="398">
        <v>104.05999999999999</v>
      </c>
      <c r="X63" s="398">
        <v>5.9499999999999993</v>
      </c>
      <c r="Y63" s="398">
        <v>3.0300000000000007</v>
      </c>
      <c r="Z63" s="383">
        <v>8</v>
      </c>
      <c r="AA63" s="394">
        <v>100</v>
      </c>
    </row>
    <row r="64" spans="1:27" ht="16.5" customHeight="1">
      <c r="A64" s="383" t="b">
        <v>1</v>
      </c>
      <c r="B64" s="384" t="s">
        <v>82</v>
      </c>
      <c r="C64" s="383">
        <v>100100002</v>
      </c>
      <c r="D64" s="383">
        <v>12</v>
      </c>
      <c r="E64" s="395">
        <v>4078</v>
      </c>
      <c r="F64" s="385">
        <v>11243.853584975677</v>
      </c>
      <c r="G64" s="401">
        <v>2400</v>
      </c>
      <c r="H64" s="387">
        <v>3</v>
      </c>
      <c r="I64" s="387">
        <v>10</v>
      </c>
      <c r="J64" s="387">
        <v>30</v>
      </c>
      <c r="K64" s="396">
        <v>95</v>
      </c>
      <c r="L64" s="397">
        <v>172</v>
      </c>
      <c r="M64" s="398">
        <v>40.1695603156708</v>
      </c>
      <c r="N64" s="398">
        <v>46.2</v>
      </c>
      <c r="O64" s="398">
        <v>80.400000000000006</v>
      </c>
      <c r="P64" s="390">
        <v>100</v>
      </c>
      <c r="Q64" s="399">
        <v>3.613</v>
      </c>
      <c r="R64" s="402">
        <v>255.68</v>
      </c>
      <c r="S64" s="398">
        <v>4.4480000000000004</v>
      </c>
      <c r="T64" s="398">
        <v>1.9600000000000009</v>
      </c>
      <c r="U64" s="398">
        <v>379</v>
      </c>
      <c r="V64" s="400">
        <v>2.58</v>
      </c>
      <c r="W64" s="398">
        <v>104.22</v>
      </c>
      <c r="X64" s="398">
        <v>6.1</v>
      </c>
      <c r="Y64" s="398">
        <v>3.160000000000001</v>
      </c>
      <c r="Z64" s="383">
        <v>8</v>
      </c>
      <c r="AA64" s="394">
        <v>100</v>
      </c>
    </row>
    <row r="65" spans="1:27" ht="16.5" customHeight="1">
      <c r="A65" s="383" t="b">
        <v>1</v>
      </c>
      <c r="B65" s="384" t="s">
        <v>83</v>
      </c>
      <c r="C65" s="383">
        <v>100100002</v>
      </c>
      <c r="D65" s="383">
        <v>13</v>
      </c>
      <c r="E65" s="395">
        <v>4324</v>
      </c>
      <c r="F65" s="385">
        <v>11380.751536794469</v>
      </c>
      <c r="G65" s="401">
        <v>2400</v>
      </c>
      <c r="H65" s="387">
        <v>3</v>
      </c>
      <c r="I65" s="387">
        <v>10</v>
      </c>
      <c r="J65" s="387">
        <v>30</v>
      </c>
      <c r="K65" s="396">
        <v>98</v>
      </c>
      <c r="L65" s="397">
        <v>178.125</v>
      </c>
      <c r="M65" s="398">
        <v>40.604303510758776</v>
      </c>
      <c r="N65" s="398">
        <v>47.4</v>
      </c>
      <c r="O65" s="398">
        <v>81.8</v>
      </c>
      <c r="P65" s="390">
        <v>100</v>
      </c>
      <c r="Q65" s="399">
        <v>3.617</v>
      </c>
      <c r="R65" s="402">
        <v>256.32</v>
      </c>
      <c r="S65" s="398">
        <v>4.6319999999999997</v>
      </c>
      <c r="T65" s="398">
        <v>2.0400000000000009</v>
      </c>
      <c r="U65" s="398">
        <v>393</v>
      </c>
      <c r="V65" s="400">
        <v>2.58</v>
      </c>
      <c r="W65" s="398">
        <v>104.38</v>
      </c>
      <c r="X65" s="398">
        <v>6.25</v>
      </c>
      <c r="Y65" s="398">
        <v>3.2900000000000005</v>
      </c>
      <c r="Z65" s="383">
        <v>8</v>
      </c>
      <c r="AA65" s="394">
        <v>100</v>
      </c>
    </row>
    <row r="66" spans="1:27" ht="16.5" customHeight="1">
      <c r="A66" s="383" t="b">
        <v>1</v>
      </c>
      <c r="B66" s="384" t="s">
        <v>84</v>
      </c>
      <c r="C66" s="383">
        <v>100100002</v>
      </c>
      <c r="D66" s="383">
        <v>14</v>
      </c>
      <c r="E66" s="395">
        <v>4580</v>
      </c>
      <c r="F66" s="385">
        <v>11519.952663624677</v>
      </c>
      <c r="G66" s="401">
        <v>2400</v>
      </c>
      <c r="H66" s="387">
        <v>3</v>
      </c>
      <c r="I66" s="387">
        <v>10</v>
      </c>
      <c r="J66" s="387">
        <v>30</v>
      </c>
      <c r="K66" s="396">
        <v>100</v>
      </c>
      <c r="L66" s="397">
        <v>184.5</v>
      </c>
      <c r="M66" s="398">
        <v>41.043003412969291</v>
      </c>
      <c r="N66" s="398">
        <v>48.6</v>
      </c>
      <c r="O66" s="398">
        <v>83.3</v>
      </c>
      <c r="P66" s="390">
        <v>100</v>
      </c>
      <c r="Q66" s="399">
        <v>3.6210000000000004</v>
      </c>
      <c r="R66" s="402">
        <v>256.96000000000004</v>
      </c>
      <c r="S66" s="398">
        <v>4.8159999999999998</v>
      </c>
      <c r="T66" s="398">
        <v>2.120000000000001</v>
      </c>
      <c r="U66" s="398">
        <v>406</v>
      </c>
      <c r="V66" s="400">
        <v>2.58</v>
      </c>
      <c r="W66" s="398">
        <v>104.54</v>
      </c>
      <c r="X66" s="398">
        <v>6.4</v>
      </c>
      <c r="Y66" s="398">
        <v>3.4200000000000008</v>
      </c>
      <c r="Z66" s="383">
        <v>8</v>
      </c>
      <c r="AA66" s="394">
        <v>100</v>
      </c>
    </row>
    <row r="67" spans="1:27" ht="16.5" customHeight="1">
      <c r="A67" s="383" t="b">
        <v>1</v>
      </c>
      <c r="B67" s="384" t="s">
        <v>85</v>
      </c>
      <c r="C67" s="383">
        <v>100100002</v>
      </c>
      <c r="D67" s="383">
        <v>15</v>
      </c>
      <c r="E67" s="395">
        <v>4844</v>
      </c>
      <c r="F67" s="385">
        <v>11661.313839010985</v>
      </c>
      <c r="G67" s="401">
        <v>2400</v>
      </c>
      <c r="H67" s="387">
        <v>3</v>
      </c>
      <c r="I67" s="387">
        <v>10</v>
      </c>
      <c r="J67" s="387">
        <v>30</v>
      </c>
      <c r="K67" s="396">
        <v>103</v>
      </c>
      <c r="L67" s="397">
        <v>191.125</v>
      </c>
      <c r="M67" s="398">
        <v>41.485714285714288</v>
      </c>
      <c r="N67" s="398">
        <v>55.2</v>
      </c>
      <c r="O67" s="398">
        <v>95.3</v>
      </c>
      <c r="P67" s="390">
        <v>100</v>
      </c>
      <c r="Q67" s="399">
        <v>3.625</v>
      </c>
      <c r="R67" s="402">
        <v>257.60000000000002</v>
      </c>
      <c r="S67" s="398">
        <v>5</v>
      </c>
      <c r="T67" s="398">
        <v>2.2000000000000011</v>
      </c>
      <c r="U67" s="398">
        <v>420</v>
      </c>
      <c r="V67" s="400">
        <v>3.02</v>
      </c>
      <c r="W67" s="398">
        <v>104.7</v>
      </c>
      <c r="X67" s="398">
        <v>6.55</v>
      </c>
      <c r="Y67" s="398">
        <v>3.5500000000000016</v>
      </c>
      <c r="Z67" s="383">
        <v>8</v>
      </c>
      <c r="AA67" s="394">
        <v>100</v>
      </c>
    </row>
    <row r="68" spans="1:27" ht="16.5" customHeight="1">
      <c r="A68" s="383" t="b">
        <v>1</v>
      </c>
      <c r="B68" s="384" t="s">
        <v>86</v>
      </c>
      <c r="C68" s="383">
        <v>100100002</v>
      </c>
      <c r="D68" s="383">
        <v>16</v>
      </c>
      <c r="E68" s="395">
        <v>5117</v>
      </c>
      <c r="F68" s="385">
        <v>11804.710523966853</v>
      </c>
      <c r="G68" s="401">
        <v>2350</v>
      </c>
      <c r="H68" s="387">
        <v>3</v>
      </c>
      <c r="I68" s="387">
        <v>10</v>
      </c>
      <c r="J68" s="387">
        <v>30</v>
      </c>
      <c r="K68" s="396">
        <v>105</v>
      </c>
      <c r="L68" s="397">
        <v>198</v>
      </c>
      <c r="M68" s="398">
        <v>41.932491389207804</v>
      </c>
      <c r="N68" s="398">
        <v>56.4</v>
      </c>
      <c r="O68" s="398">
        <v>96.8</v>
      </c>
      <c r="P68" s="390">
        <v>100</v>
      </c>
      <c r="Q68" s="399">
        <v>3.6289999999999996</v>
      </c>
      <c r="R68" s="402">
        <v>258.24</v>
      </c>
      <c r="S68" s="398">
        <v>5.1840000000000002</v>
      </c>
      <c r="T68" s="398">
        <v>2.2800000000000011</v>
      </c>
      <c r="U68" s="398">
        <v>433</v>
      </c>
      <c r="V68" s="400">
        <v>3.02</v>
      </c>
      <c r="W68" s="398">
        <v>104.85999999999999</v>
      </c>
      <c r="X68" s="398">
        <v>6.7</v>
      </c>
      <c r="Y68" s="398">
        <v>3.680000000000001</v>
      </c>
      <c r="Z68" s="383">
        <v>8</v>
      </c>
      <c r="AA68" s="394">
        <v>100</v>
      </c>
    </row>
    <row r="69" spans="1:27" ht="16.5" customHeight="1">
      <c r="A69" s="383" t="b">
        <v>1</v>
      </c>
      <c r="B69" s="384" t="s">
        <v>87</v>
      </c>
      <c r="C69" s="383">
        <v>100100002</v>
      </c>
      <c r="D69" s="383">
        <v>17</v>
      </c>
      <c r="E69" s="395">
        <v>5400</v>
      </c>
      <c r="F69" s="385">
        <v>11950.033261783317</v>
      </c>
      <c r="G69" s="401">
        <v>2350</v>
      </c>
      <c r="H69" s="387">
        <v>3</v>
      </c>
      <c r="I69" s="387">
        <v>10</v>
      </c>
      <c r="J69" s="387">
        <v>30</v>
      </c>
      <c r="K69" s="396">
        <v>108</v>
      </c>
      <c r="L69" s="397">
        <v>205.125</v>
      </c>
      <c r="M69" s="398">
        <v>42.383391003460211</v>
      </c>
      <c r="N69" s="398">
        <v>57.7</v>
      </c>
      <c r="O69" s="398">
        <v>98.3</v>
      </c>
      <c r="P69" s="390">
        <v>100</v>
      </c>
      <c r="Q69" s="399">
        <v>3.633</v>
      </c>
      <c r="R69" s="402">
        <v>258.88</v>
      </c>
      <c r="S69" s="398">
        <v>5.3680000000000003</v>
      </c>
      <c r="T69" s="398">
        <v>2.3600000000000012</v>
      </c>
      <c r="U69" s="398">
        <v>446</v>
      </c>
      <c r="V69" s="400">
        <v>3.02</v>
      </c>
      <c r="W69" s="398">
        <v>105.01999999999998</v>
      </c>
      <c r="X69" s="398">
        <v>6.85</v>
      </c>
      <c r="Y69" s="398">
        <v>3.8100000000000009</v>
      </c>
      <c r="Z69" s="383">
        <v>8</v>
      </c>
      <c r="AA69" s="394">
        <v>100</v>
      </c>
    </row>
    <row r="70" spans="1:27" ht="16.5" customHeight="1">
      <c r="A70" s="383" t="b">
        <v>1</v>
      </c>
      <c r="B70" s="384" t="s">
        <v>88</v>
      </c>
      <c r="C70" s="383">
        <v>100100002</v>
      </c>
      <c r="D70" s="383">
        <v>18</v>
      </c>
      <c r="E70" s="395">
        <v>5692</v>
      </c>
      <c r="F70" s="385">
        <v>12097.185013920458</v>
      </c>
      <c r="G70" s="401">
        <v>2350</v>
      </c>
      <c r="H70" s="387">
        <v>3</v>
      </c>
      <c r="I70" s="387">
        <v>10</v>
      </c>
      <c r="J70" s="387">
        <v>30</v>
      </c>
      <c r="K70" s="396">
        <v>111</v>
      </c>
      <c r="L70" s="397">
        <v>212.5</v>
      </c>
      <c r="M70" s="398">
        <v>42.838470451911938</v>
      </c>
      <c r="N70" s="398">
        <v>58.9</v>
      </c>
      <c r="O70" s="398">
        <v>99.8</v>
      </c>
      <c r="P70" s="390">
        <v>100</v>
      </c>
      <c r="Q70" s="399">
        <v>3.637</v>
      </c>
      <c r="R70" s="402">
        <v>259.52000000000004</v>
      </c>
      <c r="S70" s="398">
        <v>5.5519999999999996</v>
      </c>
      <c r="T70" s="398">
        <v>2.4400000000000013</v>
      </c>
      <c r="U70" s="398">
        <v>460</v>
      </c>
      <c r="V70" s="400">
        <v>3.02</v>
      </c>
      <c r="W70" s="398">
        <v>105.18000000000002</v>
      </c>
      <c r="X70" s="398">
        <v>7</v>
      </c>
      <c r="Y70" s="398">
        <v>3.9400000000000013</v>
      </c>
      <c r="Z70" s="383">
        <v>8</v>
      </c>
      <c r="AA70" s="394">
        <v>100</v>
      </c>
    </row>
    <row r="71" spans="1:27" ht="16.5" customHeight="1">
      <c r="A71" s="383" t="b">
        <v>1</v>
      </c>
      <c r="B71" s="384" t="s">
        <v>89</v>
      </c>
      <c r="C71" s="383">
        <v>100100002</v>
      </c>
      <c r="D71" s="383">
        <v>19</v>
      </c>
      <c r="E71" s="395">
        <v>5993</v>
      </c>
      <c r="F71" s="385">
        <v>12246.079097037164</v>
      </c>
      <c r="G71" s="401">
        <v>2350</v>
      </c>
      <c r="H71" s="387">
        <v>3</v>
      </c>
      <c r="I71" s="387">
        <v>10</v>
      </c>
      <c r="J71" s="387">
        <v>30</v>
      </c>
      <c r="K71" s="396">
        <v>113</v>
      </c>
      <c r="L71" s="397">
        <v>220.125</v>
      </c>
      <c r="M71" s="398">
        <v>43.2977881257276</v>
      </c>
      <c r="N71" s="398">
        <v>60.2</v>
      </c>
      <c r="O71" s="398">
        <v>101.3</v>
      </c>
      <c r="P71" s="390">
        <v>100</v>
      </c>
      <c r="Q71" s="399">
        <v>3.641</v>
      </c>
      <c r="R71" s="402">
        <v>260.16000000000003</v>
      </c>
      <c r="S71" s="398">
        <v>5.7359999999999998</v>
      </c>
      <c r="T71" s="398">
        <v>2.5200000000000014</v>
      </c>
      <c r="U71" s="398">
        <v>473</v>
      </c>
      <c r="V71" s="400">
        <v>3.02</v>
      </c>
      <c r="W71" s="398">
        <v>105.34</v>
      </c>
      <c r="X71" s="398">
        <v>7.1499999999999995</v>
      </c>
      <c r="Y71" s="398">
        <v>4.0700000000000021</v>
      </c>
      <c r="Z71" s="383">
        <v>8</v>
      </c>
      <c r="AA71" s="394">
        <v>100</v>
      </c>
    </row>
    <row r="72" spans="1:27" ht="16.5" customHeight="1">
      <c r="A72" s="383" t="b">
        <v>1</v>
      </c>
      <c r="B72" s="384" t="s">
        <v>90</v>
      </c>
      <c r="C72" s="383">
        <v>100100002</v>
      </c>
      <c r="D72" s="383">
        <v>20</v>
      </c>
      <c r="E72" s="395">
        <v>7566</v>
      </c>
      <c r="F72" s="385">
        <v>12396.637559331797</v>
      </c>
      <c r="G72" s="401">
        <v>2350</v>
      </c>
      <c r="H72" s="387">
        <v>3</v>
      </c>
      <c r="I72" s="387">
        <v>10</v>
      </c>
      <c r="J72" s="387">
        <v>30</v>
      </c>
      <c r="K72" s="396">
        <v>139</v>
      </c>
      <c r="L72" s="397">
        <v>228</v>
      </c>
      <c r="M72" s="398">
        <v>43.761403508771934</v>
      </c>
      <c r="N72" s="398">
        <v>66.900000000000006</v>
      </c>
      <c r="O72" s="398">
        <v>113.8</v>
      </c>
      <c r="P72" s="390">
        <v>100</v>
      </c>
      <c r="Q72" s="399">
        <v>3.645</v>
      </c>
      <c r="R72" s="402">
        <v>260.8</v>
      </c>
      <c r="S72" s="398">
        <v>5.92</v>
      </c>
      <c r="T72" s="398">
        <v>2.6000000000000014</v>
      </c>
      <c r="U72" s="398">
        <v>487</v>
      </c>
      <c r="V72" s="400">
        <v>3.45</v>
      </c>
      <c r="W72" s="398">
        <v>105.5</v>
      </c>
      <c r="X72" s="398">
        <v>7.3</v>
      </c>
      <c r="Y72" s="398">
        <v>4.2000000000000011</v>
      </c>
      <c r="Z72" s="383">
        <v>8</v>
      </c>
      <c r="AA72" s="394">
        <v>100</v>
      </c>
    </row>
    <row r="73" spans="1:27" ht="16.5" customHeight="1">
      <c r="A73" s="383" t="b">
        <v>1</v>
      </c>
      <c r="B73" s="384" t="s">
        <v>91</v>
      </c>
      <c r="C73" s="383">
        <v>100100002</v>
      </c>
      <c r="D73" s="383">
        <v>21</v>
      </c>
      <c r="E73" s="395">
        <v>9546</v>
      </c>
      <c r="F73" s="385">
        <v>12548.789884236512</v>
      </c>
      <c r="G73" s="401">
        <v>2300</v>
      </c>
      <c r="H73" s="387">
        <v>3</v>
      </c>
      <c r="I73" s="387">
        <v>10</v>
      </c>
      <c r="J73" s="387">
        <v>30</v>
      </c>
      <c r="K73" s="396">
        <v>160</v>
      </c>
      <c r="L73" s="397">
        <v>265.33600000000001</v>
      </c>
      <c r="M73" s="398">
        <v>81.481673541543913</v>
      </c>
      <c r="N73" s="398">
        <v>115.5</v>
      </c>
      <c r="O73" s="398">
        <v>186.4</v>
      </c>
      <c r="P73" s="390">
        <v>100</v>
      </c>
      <c r="Q73" s="399">
        <v>4.6515000000000004</v>
      </c>
      <c r="R73" s="402">
        <v>277.60000000000002</v>
      </c>
      <c r="S73" s="398">
        <v>6.64</v>
      </c>
      <c r="T73" s="398">
        <v>2.7000000000000011</v>
      </c>
      <c r="U73" s="398">
        <v>678</v>
      </c>
      <c r="V73" s="400">
        <v>3.8</v>
      </c>
      <c r="W73" s="398">
        <v>105.72999999999999</v>
      </c>
      <c r="X73" s="398">
        <v>9.14</v>
      </c>
      <c r="Y73" s="398">
        <v>5.2320000000000011</v>
      </c>
      <c r="Z73" s="383">
        <v>8</v>
      </c>
      <c r="AA73" s="394">
        <v>100</v>
      </c>
    </row>
    <row r="74" spans="1:27" ht="16.5" customHeight="1">
      <c r="A74" s="383" t="b">
        <v>1</v>
      </c>
      <c r="B74" s="384" t="s">
        <v>92</v>
      </c>
      <c r="C74" s="383">
        <v>100100002</v>
      </c>
      <c r="D74" s="383">
        <v>22</v>
      </c>
      <c r="E74" s="395">
        <v>10294</v>
      </c>
      <c r="F74" s="385">
        <v>12702.47194226124</v>
      </c>
      <c r="G74" s="401">
        <v>2300</v>
      </c>
      <c r="H74" s="387">
        <v>3</v>
      </c>
      <c r="I74" s="387">
        <v>10</v>
      </c>
      <c r="J74" s="387">
        <v>30</v>
      </c>
      <c r="K74" s="396">
        <v>165</v>
      </c>
      <c r="L74" s="397">
        <v>277.50400000000008</v>
      </c>
      <c r="M74" s="398">
        <v>82.753444180522592</v>
      </c>
      <c r="N74" s="398">
        <v>117.3</v>
      </c>
      <c r="O74" s="398">
        <v>188.7</v>
      </c>
      <c r="P74" s="390">
        <v>100</v>
      </c>
      <c r="Q74" s="399">
        <v>4.6580000000000004</v>
      </c>
      <c r="R74" s="402">
        <v>278.40000000000003</v>
      </c>
      <c r="S74" s="398">
        <v>6.8800000000000017</v>
      </c>
      <c r="T74" s="398">
        <v>2.8000000000000016</v>
      </c>
      <c r="U74" s="398">
        <v>707</v>
      </c>
      <c r="V74" s="400">
        <v>3.8</v>
      </c>
      <c r="W74" s="398">
        <v>105.96</v>
      </c>
      <c r="X74" s="398">
        <v>9.3800000000000026</v>
      </c>
      <c r="Y74" s="398">
        <v>5.4240000000000013</v>
      </c>
      <c r="Z74" s="383">
        <v>8</v>
      </c>
      <c r="AA74" s="394">
        <v>100</v>
      </c>
    </row>
    <row r="75" spans="1:27" ht="16.5" customHeight="1">
      <c r="A75" s="383" t="b">
        <v>1</v>
      </c>
      <c r="B75" s="384" t="s">
        <v>93</v>
      </c>
      <c r="C75" s="383">
        <v>100100002</v>
      </c>
      <c r="D75" s="383">
        <v>23</v>
      </c>
      <c r="E75" s="395">
        <v>11074</v>
      </c>
      <c r="F75" s="385">
        <v>12857.62513383745</v>
      </c>
      <c r="G75" s="401">
        <v>2300</v>
      </c>
      <c r="H75" s="387">
        <v>3</v>
      </c>
      <c r="I75" s="387">
        <v>10</v>
      </c>
      <c r="J75" s="387">
        <v>30</v>
      </c>
      <c r="K75" s="396">
        <v>169</v>
      </c>
      <c r="L75" s="397">
        <v>290.10400000000004</v>
      </c>
      <c r="M75" s="398">
        <v>84.045002992220248</v>
      </c>
      <c r="N75" s="398">
        <v>119</v>
      </c>
      <c r="O75" s="398">
        <v>191</v>
      </c>
      <c r="P75" s="390">
        <v>100</v>
      </c>
      <c r="Q75" s="399">
        <v>4.6645000000000003</v>
      </c>
      <c r="R75" s="402">
        <v>279.20000000000005</v>
      </c>
      <c r="S75" s="398">
        <v>7.120000000000001</v>
      </c>
      <c r="T75" s="398">
        <v>2.9000000000000012</v>
      </c>
      <c r="U75" s="398">
        <v>736</v>
      </c>
      <c r="V75" s="400">
        <v>3.8</v>
      </c>
      <c r="W75" s="398">
        <v>106.19000000000001</v>
      </c>
      <c r="X75" s="398">
        <v>9.620000000000001</v>
      </c>
      <c r="Y75" s="398">
        <v>5.6160000000000014</v>
      </c>
      <c r="Z75" s="383">
        <v>8</v>
      </c>
      <c r="AA75" s="394">
        <v>100</v>
      </c>
    </row>
    <row r="76" spans="1:27" ht="16.5" customHeight="1">
      <c r="A76" s="383" t="b">
        <v>1</v>
      </c>
      <c r="B76" s="384" t="s">
        <v>94</v>
      </c>
      <c r="C76" s="383">
        <v>100100002</v>
      </c>
      <c r="D76" s="383">
        <v>24</v>
      </c>
      <c r="E76" s="395">
        <v>11884</v>
      </c>
      <c r="F76" s="385">
        <v>13014.19568119332</v>
      </c>
      <c r="G76" s="401">
        <v>2300</v>
      </c>
      <c r="H76" s="387">
        <v>3</v>
      </c>
      <c r="I76" s="387">
        <v>10</v>
      </c>
      <c r="J76" s="387">
        <v>30</v>
      </c>
      <c r="K76" s="396">
        <v>173</v>
      </c>
      <c r="L76" s="397">
        <v>303.13600000000008</v>
      </c>
      <c r="M76" s="398">
        <v>85.356815440289509</v>
      </c>
      <c r="N76" s="398">
        <v>120.7</v>
      </c>
      <c r="O76" s="398">
        <v>193.3</v>
      </c>
      <c r="P76" s="390">
        <v>100</v>
      </c>
      <c r="Q76" s="399">
        <v>4.6710000000000003</v>
      </c>
      <c r="R76" s="402">
        <v>280.00000000000006</v>
      </c>
      <c r="S76" s="398">
        <v>7.360000000000003</v>
      </c>
      <c r="T76" s="398">
        <v>3.0000000000000018</v>
      </c>
      <c r="U76" s="398">
        <v>766</v>
      </c>
      <c r="V76" s="400">
        <v>3.8</v>
      </c>
      <c r="W76" s="398">
        <v>106.42</v>
      </c>
      <c r="X76" s="398">
        <v>9.860000000000003</v>
      </c>
      <c r="Y76" s="398">
        <v>5.8080000000000016</v>
      </c>
      <c r="Z76" s="383">
        <v>8</v>
      </c>
      <c r="AA76" s="394">
        <v>100</v>
      </c>
    </row>
    <row r="77" spans="1:27" ht="16.5" customHeight="1">
      <c r="A77" s="383" t="b">
        <v>1</v>
      </c>
      <c r="B77" s="384" t="s">
        <v>95</v>
      </c>
      <c r="C77" s="383">
        <v>100100002</v>
      </c>
      <c r="D77" s="383">
        <v>25</v>
      </c>
      <c r="E77" s="395">
        <v>12726</v>
      </c>
      <c r="F77" s="385">
        <v>13172.134037950871</v>
      </c>
      <c r="G77" s="401">
        <v>2300</v>
      </c>
      <c r="H77" s="387">
        <v>3</v>
      </c>
      <c r="I77" s="387">
        <v>10</v>
      </c>
      <c r="J77" s="387">
        <v>30</v>
      </c>
      <c r="K77" s="396">
        <v>178</v>
      </c>
      <c r="L77" s="397">
        <v>316.60000000000014</v>
      </c>
      <c r="M77" s="398">
        <v>86.68936170212767</v>
      </c>
      <c r="N77" s="398">
        <v>133.9</v>
      </c>
      <c r="O77" s="398">
        <v>215.6</v>
      </c>
      <c r="P77" s="390">
        <v>100</v>
      </c>
      <c r="Q77" s="399">
        <v>4.6775000000000002</v>
      </c>
      <c r="R77" s="402">
        <v>280.8</v>
      </c>
      <c r="S77" s="398">
        <v>7.6000000000000023</v>
      </c>
      <c r="T77" s="398">
        <v>3.1000000000000014</v>
      </c>
      <c r="U77" s="398">
        <v>795</v>
      </c>
      <c r="V77" s="400">
        <v>4.28</v>
      </c>
      <c r="W77" s="398">
        <v>106.65</v>
      </c>
      <c r="X77" s="398">
        <v>10.100000000000003</v>
      </c>
      <c r="Y77" s="398">
        <v>6.0000000000000018</v>
      </c>
      <c r="Z77" s="383">
        <v>8</v>
      </c>
      <c r="AA77" s="394">
        <v>100</v>
      </c>
    </row>
    <row r="78" spans="1:27" ht="16.5" customHeight="1">
      <c r="A78" s="383" t="b">
        <v>1</v>
      </c>
      <c r="B78" s="384" t="s">
        <v>96</v>
      </c>
      <c r="C78" s="383">
        <v>100100002</v>
      </c>
      <c r="D78" s="383">
        <v>26</v>
      </c>
      <c r="E78" s="395">
        <v>13600</v>
      </c>
      <c r="F78" s="385">
        <v>13331.394392752787</v>
      </c>
      <c r="G78" s="401">
        <v>2250</v>
      </c>
      <c r="H78" s="387">
        <v>3</v>
      </c>
      <c r="I78" s="387">
        <v>10</v>
      </c>
      <c r="J78" s="387">
        <v>30</v>
      </c>
      <c r="K78" s="396">
        <v>182</v>
      </c>
      <c r="L78" s="397">
        <v>330.49600000000021</v>
      </c>
      <c r="M78" s="398">
        <v>88.043137254901964</v>
      </c>
      <c r="N78" s="398">
        <v>135.69999999999999</v>
      </c>
      <c r="O78" s="398">
        <v>218</v>
      </c>
      <c r="P78" s="390">
        <v>100</v>
      </c>
      <c r="Q78" s="399">
        <v>4.6840000000000002</v>
      </c>
      <c r="R78" s="402">
        <v>281.60000000000002</v>
      </c>
      <c r="S78" s="398">
        <v>7.8400000000000043</v>
      </c>
      <c r="T78" s="398">
        <v>3.2000000000000011</v>
      </c>
      <c r="U78" s="398">
        <v>824</v>
      </c>
      <c r="V78" s="400">
        <v>4.28</v>
      </c>
      <c r="W78" s="398">
        <v>106.88</v>
      </c>
      <c r="X78" s="398">
        <v>10.340000000000003</v>
      </c>
      <c r="Y78" s="398">
        <v>6.1920000000000019</v>
      </c>
      <c r="Z78" s="383">
        <v>8</v>
      </c>
      <c r="AA78" s="394">
        <v>100</v>
      </c>
    </row>
    <row r="79" spans="1:27" ht="16.5" customHeight="1">
      <c r="A79" s="383" t="b">
        <v>1</v>
      </c>
      <c r="B79" s="384" t="s">
        <v>97</v>
      </c>
      <c r="C79" s="383">
        <v>100100002</v>
      </c>
      <c r="D79" s="383">
        <v>27</v>
      </c>
      <c r="E79" s="395">
        <v>14505</v>
      </c>
      <c r="F79" s="385">
        <v>13491.934248758058</v>
      </c>
      <c r="G79" s="401">
        <v>2250</v>
      </c>
      <c r="H79" s="387">
        <v>3</v>
      </c>
      <c r="I79" s="387">
        <v>10</v>
      </c>
      <c r="J79" s="387">
        <v>30</v>
      </c>
      <c r="K79" s="396">
        <v>187</v>
      </c>
      <c r="L79" s="397">
        <v>344.82400000000024</v>
      </c>
      <c r="M79" s="398">
        <v>89.418653489808534</v>
      </c>
      <c r="N79" s="398">
        <v>137.6</v>
      </c>
      <c r="O79" s="398">
        <v>220.5</v>
      </c>
      <c r="P79" s="390">
        <v>100</v>
      </c>
      <c r="Q79" s="399">
        <v>4.6905000000000001</v>
      </c>
      <c r="R79" s="402">
        <v>282.40000000000003</v>
      </c>
      <c r="S79" s="398">
        <v>8.0800000000000036</v>
      </c>
      <c r="T79" s="398">
        <v>3.3000000000000012</v>
      </c>
      <c r="U79" s="398">
        <v>853</v>
      </c>
      <c r="V79" s="400">
        <v>4.28</v>
      </c>
      <c r="W79" s="398">
        <v>107.10999999999999</v>
      </c>
      <c r="X79" s="398">
        <v>10.580000000000004</v>
      </c>
      <c r="Y79" s="398">
        <v>6.3840000000000021</v>
      </c>
      <c r="Z79" s="383">
        <v>8</v>
      </c>
      <c r="AA79" s="394">
        <v>100</v>
      </c>
    </row>
    <row r="80" spans="1:27" ht="16.5" customHeight="1">
      <c r="A80" s="383" t="b">
        <v>1</v>
      </c>
      <c r="B80" s="384" t="s">
        <v>98</v>
      </c>
      <c r="C80" s="383">
        <v>100100002</v>
      </c>
      <c r="D80" s="383">
        <v>28</v>
      </c>
      <c r="E80" s="395">
        <v>15441</v>
      </c>
      <c r="F80" s="385">
        <v>13653.714064921032</v>
      </c>
      <c r="G80" s="401">
        <v>2250</v>
      </c>
      <c r="H80" s="387">
        <v>3</v>
      </c>
      <c r="I80" s="387">
        <v>10</v>
      </c>
      <c r="J80" s="387">
        <v>30</v>
      </c>
      <c r="K80" s="396">
        <v>191</v>
      </c>
      <c r="L80" s="397">
        <v>359.58400000000029</v>
      </c>
      <c r="M80" s="398">
        <v>90.816438356164397</v>
      </c>
      <c r="N80" s="398">
        <v>139.4</v>
      </c>
      <c r="O80" s="398">
        <v>222.9</v>
      </c>
      <c r="P80" s="390">
        <v>100</v>
      </c>
      <c r="Q80" s="399">
        <v>4.6970000000000001</v>
      </c>
      <c r="R80" s="402">
        <v>283.20000000000005</v>
      </c>
      <c r="S80" s="398">
        <v>8.3200000000000074</v>
      </c>
      <c r="T80" s="398">
        <v>3.4000000000000012</v>
      </c>
      <c r="U80" s="398">
        <v>882</v>
      </c>
      <c r="V80" s="400">
        <v>4.29</v>
      </c>
      <c r="W80" s="398">
        <v>107.34</v>
      </c>
      <c r="X80" s="398">
        <v>10.820000000000006</v>
      </c>
      <c r="Y80" s="398">
        <v>6.5760000000000032</v>
      </c>
      <c r="Z80" s="383">
        <v>8</v>
      </c>
      <c r="AA80" s="394">
        <v>100</v>
      </c>
    </row>
    <row r="81" spans="1:27" ht="16.5" customHeight="1">
      <c r="A81" s="383" t="b">
        <v>1</v>
      </c>
      <c r="B81" s="384" t="s">
        <v>99</v>
      </c>
      <c r="C81" s="383">
        <v>100100002</v>
      </c>
      <c r="D81" s="383">
        <v>29</v>
      </c>
      <c r="E81" s="395">
        <v>16408</v>
      </c>
      <c r="F81" s="385">
        <v>13816.696948011459</v>
      </c>
      <c r="G81" s="401">
        <v>2250</v>
      </c>
      <c r="H81" s="387">
        <v>3</v>
      </c>
      <c r="I81" s="387">
        <v>10</v>
      </c>
      <c r="J81" s="387">
        <v>30</v>
      </c>
      <c r="K81" s="396">
        <v>196</v>
      </c>
      <c r="L81" s="397">
        <v>374.77600000000029</v>
      </c>
      <c r="M81" s="398">
        <v>92.237037037037041</v>
      </c>
      <c r="N81" s="398">
        <v>141.19999999999999</v>
      </c>
      <c r="O81" s="398">
        <v>225.4</v>
      </c>
      <c r="P81" s="390">
        <v>100</v>
      </c>
      <c r="Q81" s="399">
        <v>4.7035</v>
      </c>
      <c r="R81" s="402">
        <v>284</v>
      </c>
      <c r="S81" s="398">
        <v>8.5600000000000058</v>
      </c>
      <c r="T81" s="398">
        <v>3.5000000000000013</v>
      </c>
      <c r="U81" s="398">
        <v>911</v>
      </c>
      <c r="V81" s="400">
        <v>4.29</v>
      </c>
      <c r="W81" s="398">
        <v>107.57000000000001</v>
      </c>
      <c r="X81" s="398">
        <v>11.060000000000006</v>
      </c>
      <c r="Y81" s="398">
        <v>6.7680000000000033</v>
      </c>
      <c r="Z81" s="383">
        <v>8</v>
      </c>
      <c r="AA81" s="394">
        <v>100</v>
      </c>
    </row>
    <row r="82" spans="1:27" ht="16.5" customHeight="1">
      <c r="A82" s="383" t="b">
        <v>1</v>
      </c>
      <c r="B82" s="384" t="s">
        <v>100</v>
      </c>
      <c r="C82" s="383">
        <v>100100002</v>
      </c>
      <c r="D82" s="383">
        <v>30</v>
      </c>
      <c r="E82" s="395">
        <v>20308</v>
      </c>
      <c r="F82" s="385">
        <v>13980.848386632733</v>
      </c>
      <c r="G82" s="401">
        <v>2250</v>
      </c>
      <c r="H82" s="387">
        <v>3</v>
      </c>
      <c r="I82" s="387">
        <v>10</v>
      </c>
      <c r="J82" s="387">
        <v>30</v>
      </c>
      <c r="K82" s="396">
        <v>234</v>
      </c>
      <c r="L82" s="397">
        <v>390.40000000000038</v>
      </c>
      <c r="M82" s="398">
        <v>93.681012658227843</v>
      </c>
      <c r="N82" s="398">
        <v>154.9</v>
      </c>
      <c r="O82" s="398">
        <v>248.5</v>
      </c>
      <c r="P82" s="390">
        <v>100</v>
      </c>
      <c r="Q82" s="399">
        <v>4.71</v>
      </c>
      <c r="R82" s="402">
        <v>284.80000000000007</v>
      </c>
      <c r="S82" s="398">
        <v>8.8000000000000043</v>
      </c>
      <c r="T82" s="398">
        <v>3.6000000000000014</v>
      </c>
      <c r="U82" s="398">
        <v>940</v>
      </c>
      <c r="V82" s="400">
        <v>4.7699999999999996</v>
      </c>
      <c r="W82" s="398">
        <v>107.8</v>
      </c>
      <c r="X82" s="398">
        <v>11.300000000000006</v>
      </c>
      <c r="Y82" s="398">
        <v>6.9600000000000035</v>
      </c>
      <c r="Z82" s="383">
        <v>8</v>
      </c>
      <c r="AA82" s="394">
        <v>100</v>
      </c>
    </row>
    <row r="83" spans="1:27" ht="16.5" customHeight="1">
      <c r="A83" s="383" t="b">
        <v>1</v>
      </c>
      <c r="B83" s="384" t="s">
        <v>101</v>
      </c>
      <c r="C83" s="383">
        <v>100100002</v>
      </c>
      <c r="D83" s="383">
        <v>31</v>
      </c>
      <c r="E83" s="395">
        <v>21510</v>
      </c>
      <c r="F83" s="385">
        <v>14146.136020253121</v>
      </c>
      <c r="G83" s="401">
        <v>2200</v>
      </c>
      <c r="H83" s="387">
        <v>3</v>
      </c>
      <c r="I83" s="387">
        <v>10</v>
      </c>
      <c r="J83" s="387">
        <v>30</v>
      </c>
      <c r="K83" s="396">
        <v>239</v>
      </c>
      <c r="L83" s="397">
        <v>406.45600000000042</v>
      </c>
      <c r="M83" s="398">
        <v>95.148947032546289</v>
      </c>
      <c r="N83" s="398">
        <v>156.80000000000001</v>
      </c>
      <c r="O83" s="398">
        <v>251.1</v>
      </c>
      <c r="P83" s="390">
        <v>100</v>
      </c>
      <c r="Q83" s="399">
        <v>4.7164999999999999</v>
      </c>
      <c r="R83" s="402">
        <v>285.60000000000002</v>
      </c>
      <c r="S83" s="398">
        <v>9.0400000000000063</v>
      </c>
      <c r="T83" s="398">
        <v>3.7000000000000015</v>
      </c>
      <c r="U83" s="398">
        <v>969</v>
      </c>
      <c r="V83" s="400">
        <v>4.7699999999999996</v>
      </c>
      <c r="W83" s="398">
        <v>108.03</v>
      </c>
      <c r="X83" s="398">
        <v>11.540000000000006</v>
      </c>
      <c r="Y83" s="398">
        <v>7.1520000000000037</v>
      </c>
      <c r="Z83" s="383">
        <v>8</v>
      </c>
      <c r="AA83" s="394">
        <v>100</v>
      </c>
    </row>
    <row r="84" spans="1:27" ht="16.5" customHeight="1">
      <c r="A84" s="383" t="b">
        <v>1</v>
      </c>
      <c r="B84" s="384" t="s">
        <v>102</v>
      </c>
      <c r="C84" s="383">
        <v>100100002</v>
      </c>
      <c r="D84" s="383">
        <v>32</v>
      </c>
      <c r="E84" s="395">
        <v>22748</v>
      </c>
      <c r="F84" s="385">
        <v>14312.529437621874</v>
      </c>
      <c r="G84" s="401">
        <v>2200</v>
      </c>
      <c r="H84" s="387">
        <v>3</v>
      </c>
      <c r="I84" s="387">
        <v>10</v>
      </c>
      <c r="J84" s="387">
        <v>30</v>
      </c>
      <c r="K84" s="396">
        <v>245</v>
      </c>
      <c r="L84" s="397">
        <v>422.94400000000047</v>
      </c>
      <c r="M84" s="398">
        <v>96.641441441441458</v>
      </c>
      <c r="N84" s="398">
        <v>158.69999999999999</v>
      </c>
      <c r="O84" s="398">
        <v>253.7</v>
      </c>
      <c r="P84" s="390">
        <v>100</v>
      </c>
      <c r="Q84" s="399">
        <v>4.7229999999999999</v>
      </c>
      <c r="R84" s="402">
        <v>286.39999999999998</v>
      </c>
      <c r="S84" s="398">
        <v>9.2800000000000065</v>
      </c>
      <c r="T84" s="398">
        <v>3.8000000000000012</v>
      </c>
      <c r="U84" s="398">
        <v>999</v>
      </c>
      <c r="V84" s="400">
        <v>4.7699999999999996</v>
      </c>
      <c r="W84" s="398">
        <v>108.25999999999999</v>
      </c>
      <c r="X84" s="398">
        <v>11.780000000000006</v>
      </c>
      <c r="Y84" s="398">
        <v>7.3440000000000039</v>
      </c>
      <c r="Z84" s="383">
        <v>8</v>
      </c>
      <c r="AA84" s="394">
        <v>100</v>
      </c>
    </row>
    <row r="85" spans="1:27" ht="16.5" customHeight="1">
      <c r="A85" s="383" t="b">
        <v>1</v>
      </c>
      <c r="B85" s="384" t="s">
        <v>103</v>
      </c>
      <c r="C85" s="383">
        <v>100100002</v>
      </c>
      <c r="D85" s="383">
        <v>33</v>
      </c>
      <c r="E85" s="395">
        <v>24022</v>
      </c>
      <c r="F85" s="385">
        <v>14479.999999999998</v>
      </c>
      <c r="G85" s="401">
        <v>2200</v>
      </c>
      <c r="H85" s="387">
        <v>3</v>
      </c>
      <c r="I85" s="387">
        <v>10</v>
      </c>
      <c r="J85" s="387">
        <v>30</v>
      </c>
      <c r="K85" s="396">
        <v>250</v>
      </c>
      <c r="L85" s="397">
        <v>439.86400000000049</v>
      </c>
      <c r="M85" s="398">
        <v>98.159117456197251</v>
      </c>
      <c r="N85" s="398">
        <v>160.6</v>
      </c>
      <c r="O85" s="398">
        <v>256.3</v>
      </c>
      <c r="P85" s="390">
        <v>100</v>
      </c>
      <c r="Q85" s="399">
        <v>4.7294999999999998</v>
      </c>
      <c r="R85" s="402">
        <v>287.20000000000005</v>
      </c>
      <c r="S85" s="398">
        <v>9.5200000000000085</v>
      </c>
      <c r="T85" s="398">
        <v>3.9000000000000012</v>
      </c>
      <c r="U85" s="398">
        <v>1028</v>
      </c>
      <c r="V85" s="400">
        <v>4.78</v>
      </c>
      <c r="W85" s="398">
        <v>108.49000000000001</v>
      </c>
      <c r="X85" s="398">
        <v>12.020000000000008</v>
      </c>
      <c r="Y85" s="398">
        <v>7.536000000000004</v>
      </c>
      <c r="Z85" s="383">
        <v>8</v>
      </c>
      <c r="AA85" s="394">
        <v>100</v>
      </c>
    </row>
    <row r="86" spans="1:27" ht="16.5" customHeight="1">
      <c r="A86" s="383" t="b">
        <v>1</v>
      </c>
      <c r="B86" s="384" t="s">
        <v>104</v>
      </c>
      <c r="C86" s="383">
        <v>100100002</v>
      </c>
      <c r="D86" s="383">
        <v>34</v>
      </c>
      <c r="E86" s="395">
        <v>25334</v>
      </c>
      <c r="F86" s="385">
        <v>14648.520685467636</v>
      </c>
      <c r="G86" s="401">
        <v>2200</v>
      </c>
      <c r="H86" s="387">
        <v>3</v>
      </c>
      <c r="I86" s="387">
        <v>10</v>
      </c>
      <c r="J86" s="387">
        <v>30</v>
      </c>
      <c r="K86" s="396">
        <v>256</v>
      </c>
      <c r="L86" s="397">
        <v>457.21600000000058</v>
      </c>
      <c r="M86" s="398">
        <v>99.702617801047097</v>
      </c>
      <c r="N86" s="398">
        <v>162.5</v>
      </c>
      <c r="O86" s="398">
        <v>258.89999999999998</v>
      </c>
      <c r="P86" s="390">
        <v>100</v>
      </c>
      <c r="Q86" s="399">
        <v>4.7359999999999998</v>
      </c>
      <c r="R86" s="402">
        <v>288.00000000000006</v>
      </c>
      <c r="S86" s="398">
        <v>9.7600000000000069</v>
      </c>
      <c r="T86" s="398">
        <v>4.0000000000000018</v>
      </c>
      <c r="U86" s="398">
        <v>1057</v>
      </c>
      <c r="V86" s="400">
        <v>4.78</v>
      </c>
      <c r="W86" s="398">
        <v>108.72</v>
      </c>
      <c r="X86" s="398">
        <v>12.260000000000009</v>
      </c>
      <c r="Y86" s="398">
        <v>7.7280000000000042</v>
      </c>
      <c r="Z86" s="383">
        <v>8</v>
      </c>
      <c r="AA86" s="394">
        <v>100</v>
      </c>
    </row>
    <row r="87" spans="1:27" ht="16.5" customHeight="1">
      <c r="A87" s="383" t="b">
        <v>1</v>
      </c>
      <c r="B87" s="384" t="s">
        <v>105</v>
      </c>
      <c r="C87" s="383">
        <v>100100002</v>
      </c>
      <c r="D87" s="383">
        <v>35</v>
      </c>
      <c r="E87" s="395">
        <v>26682</v>
      </c>
      <c r="F87" s="385">
        <v>14818.065951229724</v>
      </c>
      <c r="G87" s="401">
        <v>2200</v>
      </c>
      <c r="H87" s="387">
        <v>3</v>
      </c>
      <c r="I87" s="387">
        <v>10</v>
      </c>
      <c r="J87" s="387">
        <v>30</v>
      </c>
      <c r="K87" s="396">
        <v>262</v>
      </c>
      <c r="L87" s="397">
        <v>475.00000000000063</v>
      </c>
      <c r="M87" s="398">
        <v>101.27260726072608</v>
      </c>
      <c r="N87" s="398">
        <v>176.7</v>
      </c>
      <c r="O87" s="398">
        <v>283</v>
      </c>
      <c r="P87" s="390">
        <v>100</v>
      </c>
      <c r="Q87" s="399">
        <v>4.7424999999999997</v>
      </c>
      <c r="R87" s="402">
        <v>288.8</v>
      </c>
      <c r="S87" s="398">
        <v>10.000000000000009</v>
      </c>
      <c r="T87" s="398">
        <v>4.1000000000000014</v>
      </c>
      <c r="U87" s="398">
        <v>1086</v>
      </c>
      <c r="V87" s="400">
        <v>5.26</v>
      </c>
      <c r="W87" s="398">
        <v>108.95</v>
      </c>
      <c r="X87" s="398">
        <v>12.500000000000009</v>
      </c>
      <c r="Y87" s="398">
        <v>7.9200000000000035</v>
      </c>
      <c r="Z87" s="383">
        <v>8</v>
      </c>
      <c r="AA87" s="394">
        <v>100</v>
      </c>
    </row>
    <row r="88" spans="1:27" ht="16.5" customHeight="1">
      <c r="A88" s="383" t="b">
        <v>1</v>
      </c>
      <c r="B88" s="384" t="s">
        <v>106</v>
      </c>
      <c r="C88" s="383">
        <v>100100002</v>
      </c>
      <c r="D88" s="383">
        <v>36</v>
      </c>
      <c r="E88" s="395">
        <v>28066</v>
      </c>
      <c r="F88" s="385">
        <v>14988.611611368971</v>
      </c>
      <c r="G88" s="401">
        <v>2150</v>
      </c>
      <c r="H88" s="387">
        <v>3</v>
      </c>
      <c r="I88" s="387">
        <v>10</v>
      </c>
      <c r="J88" s="387">
        <v>30</v>
      </c>
      <c r="K88" s="396">
        <v>267</v>
      </c>
      <c r="L88" s="397">
        <v>493.21600000000069</v>
      </c>
      <c r="M88" s="398">
        <v>102.86977363515312</v>
      </c>
      <c r="N88" s="398">
        <v>178.7</v>
      </c>
      <c r="O88" s="398">
        <v>285.7</v>
      </c>
      <c r="P88" s="390">
        <v>100</v>
      </c>
      <c r="Q88" s="399">
        <v>4.7489999999999997</v>
      </c>
      <c r="R88" s="402">
        <v>289.60000000000002</v>
      </c>
      <c r="S88" s="398">
        <v>10.240000000000009</v>
      </c>
      <c r="T88" s="398">
        <v>4.2000000000000011</v>
      </c>
      <c r="U88" s="398">
        <v>1115</v>
      </c>
      <c r="V88" s="400">
        <v>5.26</v>
      </c>
      <c r="W88" s="398">
        <v>109.17999999999999</v>
      </c>
      <c r="X88" s="398">
        <v>12.740000000000009</v>
      </c>
      <c r="Y88" s="398">
        <v>8.1120000000000054</v>
      </c>
      <c r="Z88" s="383">
        <v>8</v>
      </c>
      <c r="AA88" s="394">
        <v>100</v>
      </c>
    </row>
    <row r="89" spans="1:27" ht="16.5" customHeight="1">
      <c r="A89" s="383" t="b">
        <v>1</v>
      </c>
      <c r="B89" s="384" t="s">
        <v>107</v>
      </c>
      <c r="C89" s="383">
        <v>100100002</v>
      </c>
      <c r="D89" s="383">
        <v>37</v>
      </c>
      <c r="E89" s="395">
        <v>29487</v>
      </c>
      <c r="F89" s="385">
        <v>15160.134727919629</v>
      </c>
      <c r="G89" s="401">
        <v>2150</v>
      </c>
      <c r="H89" s="387">
        <v>3</v>
      </c>
      <c r="I89" s="387">
        <v>10</v>
      </c>
      <c r="J89" s="387">
        <v>30</v>
      </c>
      <c r="K89" s="396">
        <v>273</v>
      </c>
      <c r="L89" s="397">
        <v>511.86400000000071</v>
      </c>
      <c r="M89" s="398">
        <v>104.49482874412357</v>
      </c>
      <c r="N89" s="398">
        <v>180.7</v>
      </c>
      <c r="O89" s="398">
        <v>288.5</v>
      </c>
      <c r="P89" s="390">
        <v>100</v>
      </c>
      <c r="Q89" s="399">
        <v>4.7555000000000005</v>
      </c>
      <c r="R89" s="402">
        <v>290.40000000000003</v>
      </c>
      <c r="S89" s="398">
        <v>10.480000000000011</v>
      </c>
      <c r="T89" s="398">
        <v>4.3000000000000016</v>
      </c>
      <c r="U89" s="398">
        <v>1144</v>
      </c>
      <c r="V89" s="400">
        <v>5.26</v>
      </c>
      <c r="W89" s="398">
        <v>109.41</v>
      </c>
      <c r="X89" s="398">
        <v>12.980000000000011</v>
      </c>
      <c r="Y89" s="398">
        <v>8.3040000000000056</v>
      </c>
      <c r="Z89" s="383">
        <v>8</v>
      </c>
      <c r="AA89" s="394">
        <v>100</v>
      </c>
    </row>
    <row r="90" spans="1:27" ht="16.5" customHeight="1">
      <c r="A90" s="383" t="b">
        <v>1</v>
      </c>
      <c r="B90" s="384" t="s">
        <v>108</v>
      </c>
      <c r="C90" s="383">
        <v>100100002</v>
      </c>
      <c r="D90" s="383">
        <v>38</v>
      </c>
      <c r="E90" s="395">
        <v>30945</v>
      </c>
      <c r="F90" s="385">
        <v>15332.613513479357</v>
      </c>
      <c r="G90" s="401">
        <v>2150</v>
      </c>
      <c r="H90" s="387">
        <v>3</v>
      </c>
      <c r="I90" s="387">
        <v>10</v>
      </c>
      <c r="J90" s="387">
        <v>30</v>
      </c>
      <c r="K90" s="396">
        <v>279</v>
      </c>
      <c r="L90" s="397">
        <v>530.94400000000087</v>
      </c>
      <c r="M90" s="398">
        <v>106.14850948509483</v>
      </c>
      <c r="N90" s="398">
        <v>182.7</v>
      </c>
      <c r="O90" s="398">
        <v>291.2</v>
      </c>
      <c r="P90" s="390">
        <v>100</v>
      </c>
      <c r="Q90" s="399">
        <v>4.7619999999999996</v>
      </c>
      <c r="R90" s="402">
        <v>291.20000000000005</v>
      </c>
      <c r="S90" s="398">
        <v>10.720000000000011</v>
      </c>
      <c r="T90" s="398">
        <v>4.4000000000000021</v>
      </c>
      <c r="U90" s="398">
        <v>1173</v>
      </c>
      <c r="V90" s="400">
        <v>5.27</v>
      </c>
      <c r="W90" s="398">
        <v>109.63999999999999</v>
      </c>
      <c r="X90" s="398">
        <v>13.220000000000011</v>
      </c>
      <c r="Y90" s="398">
        <v>8.4960000000000058</v>
      </c>
      <c r="Z90" s="383">
        <v>8</v>
      </c>
      <c r="AA90" s="394">
        <v>100</v>
      </c>
    </row>
    <row r="91" spans="1:27" ht="16.5" customHeight="1">
      <c r="A91" s="383" t="b">
        <v>1</v>
      </c>
      <c r="B91" s="384" t="s">
        <v>109</v>
      </c>
      <c r="C91" s="383">
        <v>100100002</v>
      </c>
      <c r="D91" s="383">
        <v>39</v>
      </c>
      <c r="E91" s="395">
        <v>32439</v>
      </c>
      <c r="F91" s="385">
        <v>15506.027243857092</v>
      </c>
      <c r="G91" s="401">
        <v>2150</v>
      </c>
      <c r="H91" s="387">
        <v>3</v>
      </c>
      <c r="I91" s="387">
        <v>10</v>
      </c>
      <c r="J91" s="387">
        <v>30</v>
      </c>
      <c r="K91" s="396">
        <v>285</v>
      </c>
      <c r="L91" s="397">
        <v>550.45600000000081</v>
      </c>
      <c r="M91" s="398">
        <v>107.8315789473684</v>
      </c>
      <c r="N91" s="398">
        <v>184.7</v>
      </c>
      <c r="O91" s="398">
        <v>294</v>
      </c>
      <c r="P91" s="390">
        <v>100</v>
      </c>
      <c r="Q91" s="399">
        <v>4.7684999999999995</v>
      </c>
      <c r="R91" s="402">
        <v>292</v>
      </c>
      <c r="S91" s="398">
        <v>10.960000000000012</v>
      </c>
      <c r="T91" s="398">
        <v>4.5000000000000009</v>
      </c>
      <c r="U91" s="398">
        <v>1202</v>
      </c>
      <c r="V91" s="400">
        <v>5.27</v>
      </c>
      <c r="W91" s="398">
        <v>109.87</v>
      </c>
      <c r="X91" s="398">
        <v>13.460000000000012</v>
      </c>
      <c r="Y91" s="398">
        <v>8.6880000000000042</v>
      </c>
      <c r="Z91" s="383">
        <v>8</v>
      </c>
      <c r="AA91" s="394">
        <v>100</v>
      </c>
    </row>
    <row r="92" spans="1:27" ht="16.5" customHeight="1">
      <c r="A92" s="383" t="b">
        <v>1</v>
      </c>
      <c r="B92" s="384" t="s">
        <v>110</v>
      </c>
      <c r="C92" s="383">
        <v>100100002</v>
      </c>
      <c r="D92" s="383">
        <v>40</v>
      </c>
      <c r="E92" s="395">
        <v>38823</v>
      </c>
      <c r="F92" s="385">
        <v>15680.356179484832</v>
      </c>
      <c r="G92" s="401">
        <v>2150</v>
      </c>
      <c r="H92" s="387">
        <v>3</v>
      </c>
      <c r="I92" s="387">
        <v>10</v>
      </c>
      <c r="J92" s="387">
        <v>30</v>
      </c>
      <c r="K92" s="396">
        <v>333</v>
      </c>
      <c r="L92" s="397">
        <v>570.40000000000089</v>
      </c>
      <c r="M92" s="398">
        <v>109.54482758620686</v>
      </c>
      <c r="N92" s="398">
        <v>199.4</v>
      </c>
      <c r="O92" s="398">
        <v>319</v>
      </c>
      <c r="P92" s="390">
        <v>100</v>
      </c>
      <c r="Q92" s="399">
        <v>4.7750000000000004</v>
      </c>
      <c r="R92" s="402">
        <v>292.8</v>
      </c>
      <c r="S92" s="398">
        <v>11.200000000000012</v>
      </c>
      <c r="T92" s="398">
        <v>4.6000000000000014</v>
      </c>
      <c r="U92" s="398">
        <v>1232</v>
      </c>
      <c r="V92" s="400">
        <v>5.75</v>
      </c>
      <c r="W92" s="398">
        <v>110.1</v>
      </c>
      <c r="X92" s="398">
        <v>13.700000000000012</v>
      </c>
      <c r="Y92" s="398">
        <v>8.8800000000000061</v>
      </c>
      <c r="Z92" s="383">
        <v>8</v>
      </c>
      <c r="AA92" s="394">
        <v>100</v>
      </c>
    </row>
    <row r="93" spans="1:27" ht="16.5" customHeight="1">
      <c r="A93" s="383" t="b">
        <v>1</v>
      </c>
      <c r="B93" s="384" t="s">
        <v>111</v>
      </c>
      <c r="C93" s="383">
        <v>100100002</v>
      </c>
      <c r="D93" s="383">
        <v>41</v>
      </c>
      <c r="E93" s="395">
        <v>40613</v>
      </c>
      <c r="F93" s="385">
        <v>15855.581494511127</v>
      </c>
      <c r="G93" s="401">
        <v>2100</v>
      </c>
      <c r="H93" s="387">
        <v>3</v>
      </c>
      <c r="I93" s="387">
        <v>10</v>
      </c>
      <c r="J93" s="387">
        <v>30</v>
      </c>
      <c r="K93" s="396">
        <v>340</v>
      </c>
      <c r="L93" s="397">
        <v>590.77600000000098</v>
      </c>
      <c r="M93" s="398">
        <v>111.28907446068195</v>
      </c>
      <c r="N93" s="398">
        <v>201.5</v>
      </c>
      <c r="O93" s="398">
        <v>321.89999999999998</v>
      </c>
      <c r="P93" s="390">
        <v>100</v>
      </c>
      <c r="Q93" s="399">
        <v>4.7814999999999994</v>
      </c>
      <c r="R93" s="402">
        <v>293.60000000000002</v>
      </c>
      <c r="S93" s="398">
        <v>11.440000000000012</v>
      </c>
      <c r="T93" s="398">
        <v>4.7000000000000011</v>
      </c>
      <c r="U93" s="398">
        <v>1261</v>
      </c>
      <c r="V93" s="400">
        <v>5.76</v>
      </c>
      <c r="W93" s="398">
        <v>110.33</v>
      </c>
      <c r="X93" s="398">
        <v>13.940000000000012</v>
      </c>
      <c r="Y93" s="398">
        <v>9.0720000000000063</v>
      </c>
      <c r="Z93" s="383">
        <v>8</v>
      </c>
      <c r="AA93" s="394">
        <v>100</v>
      </c>
    </row>
    <row r="94" spans="1:27" ht="16.5" customHeight="1">
      <c r="A94" s="383" t="b">
        <v>1</v>
      </c>
      <c r="B94" s="384" t="s">
        <v>112</v>
      </c>
      <c r="C94" s="383">
        <v>100100002</v>
      </c>
      <c r="D94" s="383">
        <v>42</v>
      </c>
      <c r="E94" s="395">
        <v>42446</v>
      </c>
      <c r="F94" s="385">
        <v>16031.685212651502</v>
      </c>
      <c r="G94" s="401">
        <v>2100</v>
      </c>
      <c r="H94" s="387">
        <v>3</v>
      </c>
      <c r="I94" s="387">
        <v>10</v>
      </c>
      <c r="J94" s="387">
        <v>30</v>
      </c>
      <c r="K94" s="396">
        <v>347</v>
      </c>
      <c r="L94" s="397">
        <v>611.58400000000097</v>
      </c>
      <c r="M94" s="398">
        <v>113.06516853932582</v>
      </c>
      <c r="N94" s="398">
        <v>203.6</v>
      </c>
      <c r="O94" s="398">
        <v>324.8</v>
      </c>
      <c r="P94" s="390">
        <v>100</v>
      </c>
      <c r="Q94" s="399">
        <v>4.7879999999999994</v>
      </c>
      <c r="R94" s="402">
        <v>294.40000000000003</v>
      </c>
      <c r="S94" s="398">
        <v>11.680000000000014</v>
      </c>
      <c r="T94" s="398">
        <v>4.8000000000000016</v>
      </c>
      <c r="U94" s="398">
        <v>1290</v>
      </c>
      <c r="V94" s="400">
        <v>5.76</v>
      </c>
      <c r="W94" s="398">
        <v>110.55999999999999</v>
      </c>
      <c r="X94" s="398">
        <v>14.180000000000014</v>
      </c>
      <c r="Y94" s="398">
        <v>9.2640000000000065</v>
      </c>
      <c r="Z94" s="383">
        <v>8</v>
      </c>
      <c r="AA94" s="394">
        <v>100</v>
      </c>
    </row>
    <row r="95" spans="1:27" ht="16.5" customHeight="1">
      <c r="A95" s="383" t="b">
        <v>1</v>
      </c>
      <c r="B95" s="384" t="s">
        <v>113</v>
      </c>
      <c r="C95" s="383">
        <v>100100002</v>
      </c>
      <c r="D95" s="383">
        <v>43</v>
      </c>
      <c r="E95" s="395">
        <v>44320</v>
      </c>
      <c r="F95" s="385">
        <v>16208.650149002255</v>
      </c>
      <c r="G95" s="401">
        <v>2100</v>
      </c>
      <c r="H95" s="387">
        <v>3</v>
      </c>
      <c r="I95" s="387">
        <v>10</v>
      </c>
      <c r="J95" s="387">
        <v>30</v>
      </c>
      <c r="K95" s="396">
        <v>354</v>
      </c>
      <c r="L95" s="397">
        <v>632.82400000000121</v>
      </c>
      <c r="M95" s="398">
        <v>114.87399007795887</v>
      </c>
      <c r="N95" s="398">
        <v>205.7</v>
      </c>
      <c r="O95" s="398">
        <v>327.7</v>
      </c>
      <c r="P95" s="390">
        <v>100</v>
      </c>
      <c r="Q95" s="399">
        <v>4.7945000000000002</v>
      </c>
      <c r="R95" s="402">
        <v>295.20000000000005</v>
      </c>
      <c r="S95" s="398">
        <v>11.920000000000014</v>
      </c>
      <c r="T95" s="398">
        <v>4.9000000000000012</v>
      </c>
      <c r="U95" s="398">
        <v>1319</v>
      </c>
      <c r="V95" s="400">
        <v>5.76</v>
      </c>
      <c r="W95" s="398">
        <v>110.78999999999999</v>
      </c>
      <c r="X95" s="398">
        <v>14.420000000000014</v>
      </c>
      <c r="Y95" s="398">
        <v>9.4560000000000048</v>
      </c>
      <c r="Z95" s="383">
        <v>8</v>
      </c>
      <c r="AA95" s="394">
        <v>100</v>
      </c>
    </row>
    <row r="96" spans="1:27" ht="16.5" customHeight="1">
      <c r="A96" s="383" t="b">
        <v>1</v>
      </c>
      <c r="B96" s="384" t="s">
        <v>114</v>
      </c>
      <c r="C96" s="383">
        <v>100100002</v>
      </c>
      <c r="D96" s="383">
        <v>44</v>
      </c>
      <c r="E96" s="395">
        <v>46237</v>
      </c>
      <c r="F96" s="385">
        <v>16386.459857134112</v>
      </c>
      <c r="G96" s="401">
        <v>2100</v>
      </c>
      <c r="H96" s="387">
        <v>3</v>
      </c>
      <c r="I96" s="387">
        <v>10</v>
      </c>
      <c r="J96" s="387">
        <v>30</v>
      </c>
      <c r="K96" s="396">
        <v>361</v>
      </c>
      <c r="L96" s="397">
        <v>654.49600000000123</v>
      </c>
      <c r="M96" s="398">
        <v>116.71645207439195</v>
      </c>
      <c r="N96" s="398">
        <v>207.8</v>
      </c>
      <c r="O96" s="398">
        <v>330.6</v>
      </c>
      <c r="P96" s="390">
        <v>100</v>
      </c>
      <c r="Q96" s="399">
        <v>4.8009999999999993</v>
      </c>
      <c r="R96" s="402">
        <v>296</v>
      </c>
      <c r="S96" s="398">
        <v>12.160000000000014</v>
      </c>
      <c r="T96" s="398">
        <v>5.0000000000000009</v>
      </c>
      <c r="U96" s="398">
        <v>1348</v>
      </c>
      <c r="V96" s="400">
        <v>5.77</v>
      </c>
      <c r="W96" s="398">
        <v>111.02000000000001</v>
      </c>
      <c r="X96" s="398">
        <v>14.660000000000014</v>
      </c>
      <c r="Y96" s="398">
        <v>9.6480000000000068</v>
      </c>
      <c r="Z96" s="383">
        <v>8</v>
      </c>
      <c r="AA96" s="394">
        <v>100</v>
      </c>
    </row>
    <row r="97" spans="1:27" ht="16.5" customHeight="1">
      <c r="A97" s="383" t="b">
        <v>1</v>
      </c>
      <c r="B97" s="384" t="s">
        <v>115</v>
      </c>
      <c r="C97" s="383">
        <v>100100002</v>
      </c>
      <c r="D97" s="383">
        <v>45</v>
      </c>
      <c r="E97" s="395">
        <v>48194</v>
      </c>
      <c r="F97" s="385">
        <v>16565.098580874517</v>
      </c>
      <c r="G97" s="401">
        <v>2100</v>
      </c>
      <c r="H97" s="387">
        <v>3</v>
      </c>
      <c r="I97" s="387">
        <v>10</v>
      </c>
      <c r="J97" s="387">
        <v>30</v>
      </c>
      <c r="K97" s="396">
        <v>368</v>
      </c>
      <c r="L97" s="397">
        <v>676.60000000000127</v>
      </c>
      <c r="M97" s="398">
        <v>118.59350180505409</v>
      </c>
      <c r="N97" s="398">
        <v>223</v>
      </c>
      <c r="O97" s="398">
        <v>356.5</v>
      </c>
      <c r="P97" s="390">
        <v>100</v>
      </c>
      <c r="Q97" s="399">
        <v>4.8075000000000001</v>
      </c>
      <c r="R97" s="402">
        <v>296.8</v>
      </c>
      <c r="S97" s="398">
        <v>12.400000000000015</v>
      </c>
      <c r="T97" s="398">
        <v>5.1000000000000014</v>
      </c>
      <c r="U97" s="398">
        <v>1377</v>
      </c>
      <c r="V97" s="400">
        <v>6.25</v>
      </c>
      <c r="W97" s="398">
        <v>111.25</v>
      </c>
      <c r="X97" s="398">
        <v>14.900000000000015</v>
      </c>
      <c r="Y97" s="398">
        <v>9.840000000000007</v>
      </c>
      <c r="Z97" s="383">
        <v>8</v>
      </c>
      <c r="AA97" s="394">
        <v>100</v>
      </c>
    </row>
    <row r="98" spans="1:27" ht="16.5" customHeight="1">
      <c r="A98" s="383" t="b">
        <v>1</v>
      </c>
      <c r="B98" s="384" t="s">
        <v>116</v>
      </c>
      <c r="C98" s="383">
        <v>100100002</v>
      </c>
      <c r="D98" s="383">
        <v>46</v>
      </c>
      <c r="E98" s="395">
        <v>50194</v>
      </c>
      <c r="F98" s="385">
        <v>16744.551210265719</v>
      </c>
      <c r="G98" s="401">
        <v>2000</v>
      </c>
      <c r="H98" s="387">
        <v>3</v>
      </c>
      <c r="I98" s="387">
        <v>10</v>
      </c>
      <c r="J98" s="387">
        <v>30</v>
      </c>
      <c r="K98" s="396">
        <v>375</v>
      </c>
      <c r="L98" s="397">
        <v>699.13600000000145</v>
      </c>
      <c r="M98" s="398">
        <v>120.50612244897955</v>
      </c>
      <c r="N98" s="398">
        <v>225.2</v>
      </c>
      <c r="O98" s="398">
        <v>359.5</v>
      </c>
      <c r="P98" s="390">
        <v>100</v>
      </c>
      <c r="Q98" s="399">
        <v>4.8140000000000001</v>
      </c>
      <c r="R98" s="402">
        <v>297.60000000000002</v>
      </c>
      <c r="S98" s="398">
        <v>12.640000000000015</v>
      </c>
      <c r="T98" s="398">
        <v>5.2000000000000011</v>
      </c>
      <c r="U98" s="398">
        <v>1406</v>
      </c>
      <c r="V98" s="400">
        <v>6.25</v>
      </c>
      <c r="W98" s="398">
        <v>111.47999999999999</v>
      </c>
      <c r="X98" s="398">
        <v>15.140000000000015</v>
      </c>
      <c r="Y98" s="398">
        <v>10.032000000000007</v>
      </c>
      <c r="Z98" s="383">
        <v>8</v>
      </c>
      <c r="AA98" s="394">
        <v>100</v>
      </c>
    </row>
    <row r="99" spans="1:27" ht="16.5" customHeight="1">
      <c r="A99" s="383" t="b">
        <v>1</v>
      </c>
      <c r="B99" s="384" t="s">
        <v>117</v>
      </c>
      <c r="C99" s="383">
        <v>100100002</v>
      </c>
      <c r="D99" s="383">
        <v>47</v>
      </c>
      <c r="E99" s="395">
        <v>52236</v>
      </c>
      <c r="F99" s="385">
        <v>16924.803241251866</v>
      </c>
      <c r="G99" s="401">
        <v>2000</v>
      </c>
      <c r="H99" s="387">
        <v>3</v>
      </c>
      <c r="I99" s="387">
        <v>10</v>
      </c>
      <c r="J99" s="387">
        <v>30</v>
      </c>
      <c r="K99" s="396">
        <v>383</v>
      </c>
      <c r="L99" s="397">
        <v>722.10400000000141</v>
      </c>
      <c r="M99" s="398">
        <v>122.45533480500366</v>
      </c>
      <c r="N99" s="398">
        <v>227.3</v>
      </c>
      <c r="O99" s="398">
        <v>362.6</v>
      </c>
      <c r="P99" s="390">
        <v>100</v>
      </c>
      <c r="Q99" s="399">
        <v>4.8204999999999991</v>
      </c>
      <c r="R99" s="402">
        <v>298.40000000000003</v>
      </c>
      <c r="S99" s="398">
        <v>12.880000000000019</v>
      </c>
      <c r="T99" s="398">
        <v>5.3000000000000016</v>
      </c>
      <c r="U99" s="398">
        <v>1435</v>
      </c>
      <c r="V99" s="400">
        <v>6.26</v>
      </c>
      <c r="W99" s="398">
        <v>111.71</v>
      </c>
      <c r="X99" s="398">
        <v>15.380000000000017</v>
      </c>
      <c r="Y99" s="398">
        <v>10.224000000000006</v>
      </c>
      <c r="Z99" s="383">
        <v>8</v>
      </c>
      <c r="AA99" s="394">
        <v>100</v>
      </c>
    </row>
    <row r="100" spans="1:27" ht="16.5" customHeight="1">
      <c r="A100" s="383" t="b">
        <v>1</v>
      </c>
      <c r="B100" s="384" t="s">
        <v>118</v>
      </c>
      <c r="C100" s="383">
        <v>100100002</v>
      </c>
      <c r="D100" s="383">
        <v>48</v>
      </c>
      <c r="E100" s="395">
        <v>54319</v>
      </c>
      <c r="F100" s="385">
        <v>17105.84073870509</v>
      </c>
      <c r="G100" s="401">
        <v>2000</v>
      </c>
      <c r="H100" s="387">
        <v>3</v>
      </c>
      <c r="I100" s="387">
        <v>10</v>
      </c>
      <c r="J100" s="387">
        <v>30</v>
      </c>
      <c r="K100" s="396">
        <v>390</v>
      </c>
      <c r="L100" s="397">
        <v>745.50400000000161</v>
      </c>
      <c r="M100" s="398">
        <v>124.44219910846952</v>
      </c>
      <c r="N100" s="398">
        <v>229.5</v>
      </c>
      <c r="O100" s="398">
        <v>365.6</v>
      </c>
      <c r="P100" s="390">
        <v>100</v>
      </c>
      <c r="Q100" s="399">
        <v>4.827</v>
      </c>
      <c r="R100" s="402">
        <v>299.20000000000005</v>
      </c>
      <c r="S100" s="398">
        <v>13.120000000000015</v>
      </c>
      <c r="T100" s="398">
        <v>5.4000000000000012</v>
      </c>
      <c r="U100" s="398">
        <v>1464</v>
      </c>
      <c r="V100" s="400">
        <v>6.26</v>
      </c>
      <c r="W100" s="398">
        <v>111.93999999999998</v>
      </c>
      <c r="X100" s="398">
        <v>15.620000000000017</v>
      </c>
      <c r="Y100" s="398">
        <v>10.416000000000007</v>
      </c>
      <c r="Z100" s="383">
        <v>8</v>
      </c>
      <c r="AA100" s="394">
        <v>100</v>
      </c>
    </row>
    <row r="101" spans="1:27" ht="16.5" customHeight="1">
      <c r="A101" s="383" t="b">
        <v>1</v>
      </c>
      <c r="B101" s="384" t="s">
        <v>119</v>
      </c>
      <c r="C101" s="383">
        <v>100100002</v>
      </c>
      <c r="D101" s="383">
        <v>49</v>
      </c>
      <c r="E101" s="395">
        <v>56444</v>
      </c>
      <c r="F101" s="385">
        <v>17287.650302448536</v>
      </c>
      <c r="G101" s="401">
        <v>2000</v>
      </c>
      <c r="H101" s="387">
        <v>3</v>
      </c>
      <c r="I101" s="387">
        <v>10</v>
      </c>
      <c r="J101" s="387">
        <v>30</v>
      </c>
      <c r="K101" s="396">
        <v>398</v>
      </c>
      <c r="L101" s="397">
        <v>769.3360000000016</v>
      </c>
      <c r="M101" s="398">
        <v>126.4678169542385</v>
      </c>
      <c r="N101" s="398">
        <v>231.7</v>
      </c>
      <c r="O101" s="398">
        <v>368.7</v>
      </c>
      <c r="P101" s="390">
        <v>100</v>
      </c>
      <c r="Q101" s="399">
        <v>4.8334999999999999</v>
      </c>
      <c r="R101" s="402">
        <v>300.00000000000006</v>
      </c>
      <c r="S101" s="398">
        <v>13.360000000000017</v>
      </c>
      <c r="T101" s="398">
        <v>5.5000000000000018</v>
      </c>
      <c r="U101" s="398">
        <v>1494</v>
      </c>
      <c r="V101" s="400">
        <v>6.26</v>
      </c>
      <c r="W101" s="398">
        <v>112.17</v>
      </c>
      <c r="X101" s="398">
        <v>15.860000000000017</v>
      </c>
      <c r="Y101" s="398">
        <v>10.608000000000008</v>
      </c>
      <c r="Z101" s="383">
        <v>8</v>
      </c>
      <c r="AA101" s="394">
        <v>100</v>
      </c>
    </row>
    <row r="102" spans="1:27" ht="16.5" customHeight="1">
      <c r="A102" s="383" t="b">
        <v>1</v>
      </c>
      <c r="B102" s="384" t="s">
        <v>120</v>
      </c>
      <c r="C102" s="383">
        <v>100100002</v>
      </c>
      <c r="D102" s="383">
        <v>50</v>
      </c>
      <c r="E102" s="395">
        <v>65936</v>
      </c>
      <c r="F102" s="385">
        <v>17470.219035975933</v>
      </c>
      <c r="G102" s="401">
        <v>2000</v>
      </c>
      <c r="H102" s="387">
        <v>3</v>
      </c>
      <c r="I102" s="387">
        <v>10</v>
      </c>
      <c r="J102" s="387">
        <v>30</v>
      </c>
      <c r="K102" s="396">
        <v>456</v>
      </c>
      <c r="L102" s="397">
        <v>793.60000000000161</v>
      </c>
      <c r="M102" s="398">
        <v>128.5333333333333</v>
      </c>
      <c r="N102" s="398">
        <v>247.4</v>
      </c>
      <c r="O102" s="398">
        <v>395.5</v>
      </c>
      <c r="P102" s="390">
        <v>100</v>
      </c>
      <c r="Q102" s="399">
        <v>4.84</v>
      </c>
      <c r="R102" s="402">
        <v>300.8</v>
      </c>
      <c r="S102" s="398">
        <v>13.600000000000017</v>
      </c>
      <c r="T102" s="398">
        <v>5.6000000000000014</v>
      </c>
      <c r="U102" s="398">
        <v>1523</v>
      </c>
      <c r="V102" s="400">
        <v>6.75</v>
      </c>
      <c r="W102" s="398">
        <v>112.4</v>
      </c>
      <c r="X102" s="398">
        <v>16.100000000000016</v>
      </c>
      <c r="Y102" s="398">
        <v>10.800000000000008</v>
      </c>
      <c r="Z102" s="383">
        <v>8</v>
      </c>
      <c r="AA102" s="394">
        <v>100</v>
      </c>
    </row>
    <row r="103" spans="1:27" ht="16.5" customHeight="1">
      <c r="A103" s="383" t="b">
        <v>1</v>
      </c>
      <c r="B103" s="384" t="s">
        <v>121</v>
      </c>
      <c r="C103" s="383">
        <v>100100003</v>
      </c>
      <c r="D103" s="383">
        <v>1</v>
      </c>
      <c r="E103" s="395">
        <v>1956</v>
      </c>
      <c r="F103" s="385">
        <v>10000</v>
      </c>
      <c r="G103" s="386">
        <v>2500</v>
      </c>
      <c r="H103" s="387">
        <v>3</v>
      </c>
      <c r="I103" s="387">
        <v>10</v>
      </c>
      <c r="J103" s="387">
        <v>30</v>
      </c>
      <c r="K103" s="396">
        <v>69</v>
      </c>
      <c r="L103" s="397">
        <v>216.64000000000001</v>
      </c>
      <c r="M103" s="398">
        <v>33.344496124031011</v>
      </c>
      <c r="N103" s="398">
        <v>22.5</v>
      </c>
      <c r="O103" s="398">
        <v>44</v>
      </c>
      <c r="P103" s="390">
        <v>100</v>
      </c>
      <c r="Q103" s="399">
        <v>1.5325</v>
      </c>
      <c r="R103" s="403">
        <v>204.32</v>
      </c>
      <c r="S103" s="398">
        <v>3.9760000000000004</v>
      </c>
      <c r="T103" s="398">
        <v>2.7600000000000002</v>
      </c>
      <c r="U103" s="398">
        <v>54</v>
      </c>
      <c r="V103" s="400">
        <v>1.06</v>
      </c>
      <c r="W103" s="398">
        <v>101.19</v>
      </c>
      <c r="X103" s="398">
        <v>6.82</v>
      </c>
      <c r="Y103" s="398">
        <v>0.64800000000000013</v>
      </c>
      <c r="Z103" s="383">
        <v>8</v>
      </c>
      <c r="AA103" s="394">
        <v>100</v>
      </c>
    </row>
    <row r="104" spans="1:27" ht="16.5" customHeight="1">
      <c r="A104" s="383" t="b">
        <v>1</v>
      </c>
      <c r="B104" s="384" t="s">
        <v>122</v>
      </c>
      <c r="C104" s="383">
        <v>100100003</v>
      </c>
      <c r="D104" s="383">
        <v>2</v>
      </c>
      <c r="E104" s="395">
        <v>2097</v>
      </c>
      <c r="F104" s="385">
        <v>10070</v>
      </c>
      <c r="G104" s="386">
        <v>2500</v>
      </c>
      <c r="H104" s="387">
        <v>7</v>
      </c>
      <c r="I104" s="387">
        <v>10</v>
      </c>
      <c r="J104" s="387">
        <v>30</v>
      </c>
      <c r="K104" s="396">
        <v>71</v>
      </c>
      <c r="L104" s="397">
        <v>234.56000000000003</v>
      </c>
      <c r="M104" s="398">
        <v>39.211606217616577</v>
      </c>
      <c r="N104" s="398">
        <v>34.4</v>
      </c>
      <c r="O104" s="398">
        <v>45.2</v>
      </c>
      <c r="P104" s="390">
        <v>100</v>
      </c>
      <c r="Q104" s="399">
        <v>1.5349999999999999</v>
      </c>
      <c r="R104" s="403">
        <v>204.64</v>
      </c>
      <c r="S104" s="398">
        <v>4.2720000000000011</v>
      </c>
      <c r="T104" s="398">
        <v>2.9200000000000004</v>
      </c>
      <c r="U104" s="398">
        <v>58</v>
      </c>
      <c r="V104" s="400">
        <v>1.06</v>
      </c>
      <c r="W104" s="398">
        <v>101.28</v>
      </c>
      <c r="X104" s="398">
        <v>7.1400000000000006</v>
      </c>
      <c r="Y104" s="398">
        <v>0.69600000000000006</v>
      </c>
      <c r="Z104" s="383">
        <v>8</v>
      </c>
      <c r="AA104" s="394">
        <v>100</v>
      </c>
    </row>
    <row r="105" spans="1:27" ht="16.5" customHeight="1">
      <c r="A105" s="383" t="b">
        <v>1</v>
      </c>
      <c r="B105" s="384" t="s">
        <v>123</v>
      </c>
      <c r="C105" s="383">
        <v>100100003</v>
      </c>
      <c r="D105" s="383">
        <v>3</v>
      </c>
      <c r="E105" s="395">
        <v>2248</v>
      </c>
      <c r="F105" s="385">
        <v>10160.817769699584</v>
      </c>
      <c r="G105" s="386">
        <v>2500</v>
      </c>
      <c r="H105" s="387">
        <v>3</v>
      </c>
      <c r="I105" s="387">
        <v>10</v>
      </c>
      <c r="J105" s="387">
        <v>30</v>
      </c>
      <c r="K105" s="396">
        <v>73</v>
      </c>
      <c r="L105" s="397">
        <v>253.76000000000005</v>
      </c>
      <c r="M105" s="398">
        <v>39.522909090909089</v>
      </c>
      <c r="N105" s="398">
        <v>35.6</v>
      </c>
      <c r="O105" s="398">
        <v>46.5</v>
      </c>
      <c r="P105" s="390">
        <v>100</v>
      </c>
      <c r="Q105" s="399">
        <v>1.5375000000000001</v>
      </c>
      <c r="R105" s="403">
        <v>204.95999999999998</v>
      </c>
      <c r="S105" s="398">
        <v>4.5680000000000005</v>
      </c>
      <c r="T105" s="398">
        <v>3.0800000000000005</v>
      </c>
      <c r="U105" s="398">
        <v>63</v>
      </c>
      <c r="V105" s="400">
        <v>1.06</v>
      </c>
      <c r="W105" s="398">
        <v>101.37</v>
      </c>
      <c r="X105" s="398">
        <v>7.4600000000000009</v>
      </c>
      <c r="Y105" s="398">
        <v>0.74400000000000011</v>
      </c>
      <c r="Z105" s="383">
        <v>8</v>
      </c>
      <c r="AA105" s="394">
        <v>100</v>
      </c>
    </row>
    <row r="106" spans="1:27" ht="16.5" customHeight="1">
      <c r="A106" s="383" t="b">
        <v>1</v>
      </c>
      <c r="B106" s="384" t="s">
        <v>124</v>
      </c>
      <c r="C106" s="383">
        <v>100100003</v>
      </c>
      <c r="D106" s="383">
        <v>4</v>
      </c>
      <c r="E106" s="395">
        <v>2408</v>
      </c>
      <c r="F106" s="385">
        <v>10261.603497319258</v>
      </c>
      <c r="G106" s="386">
        <v>2500</v>
      </c>
      <c r="H106" s="387">
        <v>3</v>
      </c>
      <c r="I106" s="387">
        <v>10</v>
      </c>
      <c r="J106" s="387">
        <v>30</v>
      </c>
      <c r="K106" s="396">
        <v>75</v>
      </c>
      <c r="L106" s="397">
        <v>274.24000000000007</v>
      </c>
      <c r="M106" s="398">
        <v>39.835833333333341</v>
      </c>
      <c r="N106" s="398">
        <v>36.799999999999997</v>
      </c>
      <c r="O106" s="398">
        <v>47.7</v>
      </c>
      <c r="P106" s="390">
        <v>100</v>
      </c>
      <c r="Q106" s="399">
        <v>1.54</v>
      </c>
      <c r="R106" s="403">
        <v>205.27999999999997</v>
      </c>
      <c r="S106" s="398">
        <v>4.8640000000000008</v>
      </c>
      <c r="T106" s="398">
        <v>3.2400000000000007</v>
      </c>
      <c r="U106" s="398">
        <v>67</v>
      </c>
      <c r="V106" s="400">
        <v>1.06</v>
      </c>
      <c r="W106" s="398">
        <v>101.46000000000001</v>
      </c>
      <c r="X106" s="398">
        <v>7.7800000000000011</v>
      </c>
      <c r="Y106" s="398">
        <v>0.79200000000000015</v>
      </c>
      <c r="Z106" s="383">
        <v>8</v>
      </c>
      <c r="AA106" s="394">
        <v>100</v>
      </c>
    </row>
    <row r="107" spans="1:27" ht="16.5" customHeight="1">
      <c r="A107" s="383" t="b">
        <v>1</v>
      </c>
      <c r="B107" s="384" t="s">
        <v>125</v>
      </c>
      <c r="C107" s="383">
        <v>100100003</v>
      </c>
      <c r="D107" s="383">
        <v>5</v>
      </c>
      <c r="E107" s="395">
        <v>2577</v>
      </c>
      <c r="F107" s="385">
        <v>10369.46221501641</v>
      </c>
      <c r="G107" s="386">
        <v>2500</v>
      </c>
      <c r="H107" s="387">
        <v>3</v>
      </c>
      <c r="I107" s="387">
        <v>10</v>
      </c>
      <c r="J107" s="387">
        <v>30</v>
      </c>
      <c r="K107" s="396">
        <v>77</v>
      </c>
      <c r="L107" s="397">
        <v>296.00000000000011</v>
      </c>
      <c r="M107" s="398">
        <v>40.150391644908623</v>
      </c>
      <c r="N107" s="398">
        <v>45.2</v>
      </c>
      <c r="O107" s="398">
        <v>58.6</v>
      </c>
      <c r="P107" s="390">
        <v>100</v>
      </c>
      <c r="Q107" s="399">
        <v>1.5425</v>
      </c>
      <c r="R107" s="403">
        <v>205.6</v>
      </c>
      <c r="S107" s="398">
        <v>5.160000000000001</v>
      </c>
      <c r="T107" s="398">
        <v>3.4000000000000008</v>
      </c>
      <c r="U107" s="398">
        <v>71</v>
      </c>
      <c r="V107" s="400">
        <v>1.32</v>
      </c>
      <c r="W107" s="398">
        <v>101.55</v>
      </c>
      <c r="X107" s="398">
        <v>8.1000000000000014</v>
      </c>
      <c r="Y107" s="398">
        <v>0.84000000000000041</v>
      </c>
      <c r="Z107" s="383">
        <v>8</v>
      </c>
      <c r="AA107" s="394">
        <v>100</v>
      </c>
    </row>
    <row r="108" spans="1:27" ht="16.5" customHeight="1">
      <c r="A108" s="383" t="b">
        <v>1</v>
      </c>
      <c r="B108" s="384" t="s">
        <v>126</v>
      </c>
      <c r="C108" s="383">
        <v>100100003</v>
      </c>
      <c r="D108" s="383">
        <v>6</v>
      </c>
      <c r="E108" s="395">
        <v>2756</v>
      </c>
      <c r="F108" s="385">
        <v>10482.905381511426</v>
      </c>
      <c r="G108" s="386">
        <v>2450</v>
      </c>
      <c r="H108" s="387">
        <v>3</v>
      </c>
      <c r="I108" s="387">
        <v>10</v>
      </c>
      <c r="J108" s="387">
        <v>30</v>
      </c>
      <c r="K108" s="396">
        <v>80</v>
      </c>
      <c r="L108" s="397">
        <v>319.04000000000013</v>
      </c>
      <c r="M108" s="398">
        <v>40.466596858638745</v>
      </c>
      <c r="N108" s="398">
        <v>46.4</v>
      </c>
      <c r="O108" s="398">
        <v>59.9</v>
      </c>
      <c r="P108" s="390">
        <v>100</v>
      </c>
      <c r="Q108" s="399">
        <v>1.5449999999999999</v>
      </c>
      <c r="R108" s="403">
        <v>205.92</v>
      </c>
      <c r="S108" s="398">
        <v>5.4560000000000022</v>
      </c>
      <c r="T108" s="398">
        <v>3.5600000000000009</v>
      </c>
      <c r="U108" s="398">
        <v>75</v>
      </c>
      <c r="V108" s="400">
        <v>1.32</v>
      </c>
      <c r="W108" s="398">
        <v>101.64</v>
      </c>
      <c r="X108" s="398">
        <v>8.4200000000000017</v>
      </c>
      <c r="Y108" s="398">
        <v>0.88800000000000023</v>
      </c>
      <c r="Z108" s="383">
        <v>8</v>
      </c>
      <c r="AA108" s="394">
        <v>100</v>
      </c>
    </row>
    <row r="109" spans="1:27" ht="16.5" customHeight="1">
      <c r="A109" s="383" t="b">
        <v>1</v>
      </c>
      <c r="B109" s="384" t="s">
        <v>127</v>
      </c>
      <c r="C109" s="383">
        <v>100100003</v>
      </c>
      <c r="D109" s="383">
        <v>7</v>
      </c>
      <c r="E109" s="395">
        <v>2943</v>
      </c>
      <c r="F109" s="385">
        <v>10601.007014064207</v>
      </c>
      <c r="G109" s="386">
        <v>2450</v>
      </c>
      <c r="H109" s="387">
        <v>3</v>
      </c>
      <c r="I109" s="387">
        <v>10</v>
      </c>
      <c r="J109" s="387">
        <v>30</v>
      </c>
      <c r="K109" s="396">
        <v>82</v>
      </c>
      <c r="L109" s="397">
        <v>343.36000000000013</v>
      </c>
      <c r="M109" s="398">
        <v>40.784461942257217</v>
      </c>
      <c r="N109" s="398">
        <v>47.6</v>
      </c>
      <c r="O109" s="398">
        <v>61.2</v>
      </c>
      <c r="P109" s="390">
        <v>100</v>
      </c>
      <c r="Q109" s="399">
        <v>1.5475000000000001</v>
      </c>
      <c r="R109" s="403">
        <v>206.23999999999998</v>
      </c>
      <c r="S109" s="398">
        <v>5.7520000000000016</v>
      </c>
      <c r="T109" s="398">
        <v>3.7200000000000011</v>
      </c>
      <c r="U109" s="398">
        <v>79</v>
      </c>
      <c r="V109" s="400">
        <v>1.32</v>
      </c>
      <c r="W109" s="398">
        <v>101.72999999999999</v>
      </c>
      <c r="X109" s="398">
        <v>8.740000000000002</v>
      </c>
      <c r="Y109" s="398">
        <v>0.93600000000000028</v>
      </c>
      <c r="Z109" s="383">
        <v>8</v>
      </c>
      <c r="AA109" s="394">
        <v>100</v>
      </c>
    </row>
    <row r="110" spans="1:27" ht="16.5" customHeight="1">
      <c r="A110" s="383" t="b">
        <v>1</v>
      </c>
      <c r="B110" s="384" t="s">
        <v>128</v>
      </c>
      <c r="C110" s="383">
        <v>100100003</v>
      </c>
      <c r="D110" s="383">
        <v>8</v>
      </c>
      <c r="E110" s="395">
        <v>3139</v>
      </c>
      <c r="F110" s="385">
        <v>10723.12884918133</v>
      </c>
      <c r="G110" s="386">
        <v>2450</v>
      </c>
      <c r="H110" s="387">
        <v>3</v>
      </c>
      <c r="I110" s="387">
        <v>10</v>
      </c>
      <c r="J110" s="387">
        <v>30</v>
      </c>
      <c r="K110" s="396">
        <v>84</v>
      </c>
      <c r="L110" s="397">
        <v>368.96000000000021</v>
      </c>
      <c r="M110" s="398">
        <v>41.103999999999999</v>
      </c>
      <c r="N110" s="398">
        <v>48.8</v>
      </c>
      <c r="O110" s="398">
        <v>62.4</v>
      </c>
      <c r="P110" s="390">
        <v>100</v>
      </c>
      <c r="Q110" s="399">
        <v>1.55</v>
      </c>
      <c r="R110" s="403">
        <v>206.56</v>
      </c>
      <c r="S110" s="398">
        <v>6.0480000000000018</v>
      </c>
      <c r="T110" s="398">
        <v>3.8800000000000012</v>
      </c>
      <c r="U110" s="398">
        <v>84</v>
      </c>
      <c r="V110" s="400">
        <v>1.33</v>
      </c>
      <c r="W110" s="398">
        <v>101.82000000000001</v>
      </c>
      <c r="X110" s="398">
        <v>9.0600000000000023</v>
      </c>
      <c r="Y110" s="398">
        <v>0.98400000000000032</v>
      </c>
      <c r="Z110" s="383">
        <v>8</v>
      </c>
      <c r="AA110" s="394">
        <v>100</v>
      </c>
    </row>
    <row r="111" spans="1:27" ht="16.5" customHeight="1">
      <c r="A111" s="383" t="b">
        <v>1</v>
      </c>
      <c r="B111" s="384" t="s">
        <v>129</v>
      </c>
      <c r="C111" s="383">
        <v>100100003</v>
      </c>
      <c r="D111" s="383">
        <v>9</v>
      </c>
      <c r="E111" s="395">
        <v>3344</v>
      </c>
      <c r="F111" s="385">
        <v>10848.801277245822</v>
      </c>
      <c r="G111" s="386">
        <v>2450</v>
      </c>
      <c r="H111" s="387">
        <v>3</v>
      </c>
      <c r="I111" s="387">
        <v>10</v>
      </c>
      <c r="J111" s="387">
        <v>30</v>
      </c>
      <c r="K111" s="396">
        <v>86</v>
      </c>
      <c r="L111" s="397">
        <v>395.8400000000002</v>
      </c>
      <c r="M111" s="398">
        <v>41.425224274406332</v>
      </c>
      <c r="N111" s="398">
        <v>50</v>
      </c>
      <c r="O111" s="398">
        <v>63.7</v>
      </c>
      <c r="P111" s="390">
        <v>100</v>
      </c>
      <c r="Q111" s="399">
        <v>1.5525</v>
      </c>
      <c r="R111" s="403">
        <v>206.88</v>
      </c>
      <c r="S111" s="398">
        <v>6.3440000000000021</v>
      </c>
      <c r="T111" s="398">
        <v>4.0400000000000009</v>
      </c>
      <c r="U111" s="398">
        <v>88</v>
      </c>
      <c r="V111" s="400">
        <v>1.33</v>
      </c>
      <c r="W111" s="398">
        <v>101.91</v>
      </c>
      <c r="X111" s="398">
        <v>9.3800000000000026</v>
      </c>
      <c r="Y111" s="398">
        <v>1.0320000000000005</v>
      </c>
      <c r="Z111" s="383">
        <v>8</v>
      </c>
      <c r="AA111" s="394">
        <v>100</v>
      </c>
    </row>
    <row r="112" spans="1:27" ht="16.5" customHeight="1">
      <c r="A112" s="383" t="b">
        <v>1</v>
      </c>
      <c r="B112" s="384" t="s">
        <v>130</v>
      </c>
      <c r="C112" s="383">
        <v>100100003</v>
      </c>
      <c r="D112" s="383">
        <v>10</v>
      </c>
      <c r="E112" s="395">
        <v>4450</v>
      </c>
      <c r="F112" s="385">
        <v>10977.662711566676</v>
      </c>
      <c r="G112" s="386">
        <v>2450</v>
      </c>
      <c r="H112" s="387">
        <v>3</v>
      </c>
      <c r="I112" s="387">
        <v>10</v>
      </c>
      <c r="J112" s="387">
        <v>30</v>
      </c>
      <c r="K112" s="396">
        <v>111</v>
      </c>
      <c r="L112" s="397">
        <v>424.00000000000023</v>
      </c>
      <c r="M112" s="398">
        <v>41.748148148148147</v>
      </c>
      <c r="N112" s="398">
        <v>58.7</v>
      </c>
      <c r="O112" s="398">
        <v>74.900000000000006</v>
      </c>
      <c r="P112" s="390">
        <v>100</v>
      </c>
      <c r="Q112" s="399">
        <v>1.5549999999999999</v>
      </c>
      <c r="R112" s="403">
        <v>207.2</v>
      </c>
      <c r="S112" s="398">
        <v>6.6400000000000015</v>
      </c>
      <c r="T112" s="398">
        <v>4.2000000000000011</v>
      </c>
      <c r="U112" s="398">
        <v>92</v>
      </c>
      <c r="V112" s="400">
        <v>1.59</v>
      </c>
      <c r="W112" s="398">
        <v>102</v>
      </c>
      <c r="X112" s="398">
        <v>9.7000000000000028</v>
      </c>
      <c r="Y112" s="398">
        <v>1.0800000000000005</v>
      </c>
      <c r="Z112" s="383">
        <v>8</v>
      </c>
      <c r="AA112" s="394">
        <v>100</v>
      </c>
    </row>
    <row r="113" spans="1:27" ht="16.5" customHeight="1">
      <c r="A113" s="383" t="b">
        <v>1</v>
      </c>
      <c r="B113" s="384" t="s">
        <v>131</v>
      </c>
      <c r="C113" s="383">
        <v>100100003</v>
      </c>
      <c r="D113" s="383">
        <v>11</v>
      </c>
      <c r="E113" s="395">
        <v>4729</v>
      </c>
      <c r="F113" s="385">
        <v>11109.425234722779</v>
      </c>
      <c r="G113" s="386">
        <v>2400</v>
      </c>
      <c r="H113" s="387">
        <v>3</v>
      </c>
      <c r="I113" s="387">
        <v>10</v>
      </c>
      <c r="J113" s="387">
        <v>30</v>
      </c>
      <c r="K113" s="396">
        <v>114</v>
      </c>
      <c r="L113" s="397">
        <v>453.44000000000028</v>
      </c>
      <c r="M113" s="398">
        <v>42.072785145888595</v>
      </c>
      <c r="N113" s="398">
        <v>59.9</v>
      </c>
      <c r="O113" s="398">
        <v>76.3</v>
      </c>
      <c r="P113" s="390">
        <v>100</v>
      </c>
      <c r="Q113" s="399">
        <v>1.5575000000000001</v>
      </c>
      <c r="R113" s="403">
        <v>207.51999999999998</v>
      </c>
      <c r="S113" s="398">
        <v>6.9360000000000035</v>
      </c>
      <c r="T113" s="398">
        <v>4.3600000000000012</v>
      </c>
      <c r="U113" s="398">
        <v>96</v>
      </c>
      <c r="V113" s="400">
        <v>1.59</v>
      </c>
      <c r="W113" s="398">
        <v>102.09</v>
      </c>
      <c r="X113" s="398">
        <v>10.020000000000003</v>
      </c>
      <c r="Y113" s="398">
        <v>1.1280000000000006</v>
      </c>
      <c r="Z113" s="383">
        <v>8</v>
      </c>
      <c r="AA113" s="394">
        <v>100</v>
      </c>
    </row>
    <row r="114" spans="1:27" ht="16.5" customHeight="1">
      <c r="A114" s="383" t="b">
        <v>1</v>
      </c>
      <c r="B114" s="384" t="s">
        <v>132</v>
      </c>
      <c r="C114" s="383">
        <v>100100003</v>
      </c>
      <c r="D114" s="383">
        <v>12</v>
      </c>
      <c r="E114" s="395">
        <v>5020</v>
      </c>
      <c r="F114" s="385">
        <v>11243.853584975677</v>
      </c>
      <c r="G114" s="386">
        <v>2400</v>
      </c>
      <c r="H114" s="387">
        <v>3</v>
      </c>
      <c r="I114" s="387">
        <v>10</v>
      </c>
      <c r="J114" s="387">
        <v>30</v>
      </c>
      <c r="K114" s="396">
        <v>117</v>
      </c>
      <c r="L114" s="397">
        <v>484.16000000000031</v>
      </c>
      <c r="M114" s="398">
        <v>42.399148936170207</v>
      </c>
      <c r="N114" s="398">
        <v>61.2</v>
      </c>
      <c r="O114" s="398">
        <v>77.599999999999994</v>
      </c>
      <c r="P114" s="390">
        <v>100</v>
      </c>
      <c r="Q114" s="399">
        <v>1.56</v>
      </c>
      <c r="R114" s="403">
        <v>207.83999999999997</v>
      </c>
      <c r="S114" s="398">
        <v>7.232000000000002</v>
      </c>
      <c r="T114" s="398">
        <v>4.5200000000000014</v>
      </c>
      <c r="U114" s="398">
        <v>100</v>
      </c>
      <c r="V114" s="400">
        <v>1.59</v>
      </c>
      <c r="W114" s="398">
        <v>102.17999999999999</v>
      </c>
      <c r="X114" s="398">
        <v>10.340000000000003</v>
      </c>
      <c r="Y114" s="398">
        <v>1.1760000000000006</v>
      </c>
      <c r="Z114" s="383">
        <v>8</v>
      </c>
      <c r="AA114" s="394">
        <v>100</v>
      </c>
    </row>
    <row r="115" spans="1:27" ht="16.5" customHeight="1">
      <c r="A115" s="383" t="b">
        <v>1</v>
      </c>
      <c r="B115" s="384" t="s">
        <v>133</v>
      </c>
      <c r="C115" s="383">
        <v>100100003</v>
      </c>
      <c r="D115" s="383">
        <v>13</v>
      </c>
      <c r="E115" s="395">
        <v>5323</v>
      </c>
      <c r="F115" s="385">
        <v>11380.751536794469</v>
      </c>
      <c r="G115" s="386">
        <v>2400</v>
      </c>
      <c r="H115" s="387">
        <v>3</v>
      </c>
      <c r="I115" s="387">
        <v>10</v>
      </c>
      <c r="J115" s="387">
        <v>30</v>
      </c>
      <c r="K115" s="396">
        <v>120</v>
      </c>
      <c r="L115" s="397">
        <v>516.16000000000031</v>
      </c>
      <c r="M115" s="398">
        <v>42.727253333333337</v>
      </c>
      <c r="N115" s="398">
        <v>62.4</v>
      </c>
      <c r="O115" s="398">
        <v>78.900000000000006</v>
      </c>
      <c r="P115" s="390">
        <v>100</v>
      </c>
      <c r="Q115" s="399">
        <v>1.5625</v>
      </c>
      <c r="R115" s="403">
        <v>208.16</v>
      </c>
      <c r="S115" s="398">
        <v>7.5280000000000031</v>
      </c>
      <c r="T115" s="398">
        <v>4.6800000000000015</v>
      </c>
      <c r="U115" s="398">
        <v>105</v>
      </c>
      <c r="V115" s="400">
        <v>1.59</v>
      </c>
      <c r="W115" s="398">
        <v>102.27000000000001</v>
      </c>
      <c r="X115" s="398">
        <v>10.660000000000004</v>
      </c>
      <c r="Y115" s="398">
        <v>1.2240000000000006</v>
      </c>
      <c r="Z115" s="383">
        <v>8</v>
      </c>
      <c r="AA115" s="394">
        <v>100</v>
      </c>
    </row>
    <row r="116" spans="1:27" ht="16.5" customHeight="1">
      <c r="A116" s="383" t="b">
        <v>1</v>
      </c>
      <c r="B116" s="384" t="s">
        <v>134</v>
      </c>
      <c r="C116" s="383">
        <v>100100003</v>
      </c>
      <c r="D116" s="383">
        <v>14</v>
      </c>
      <c r="E116" s="395">
        <v>5637</v>
      </c>
      <c r="F116" s="385">
        <v>11519.952663624677</v>
      </c>
      <c r="G116" s="386">
        <v>2400</v>
      </c>
      <c r="H116" s="387">
        <v>3</v>
      </c>
      <c r="I116" s="387">
        <v>10</v>
      </c>
      <c r="J116" s="387">
        <v>30</v>
      </c>
      <c r="K116" s="396">
        <v>123</v>
      </c>
      <c r="L116" s="397">
        <v>549.4400000000004</v>
      </c>
      <c r="M116" s="398">
        <v>43.057112299465246</v>
      </c>
      <c r="N116" s="398">
        <v>63.7</v>
      </c>
      <c r="O116" s="398">
        <v>80.3</v>
      </c>
      <c r="P116" s="390">
        <v>100</v>
      </c>
      <c r="Q116" s="399">
        <v>1.5649999999999999</v>
      </c>
      <c r="R116" s="403">
        <v>208.48</v>
      </c>
      <c r="S116" s="398">
        <v>7.8240000000000034</v>
      </c>
      <c r="T116" s="398">
        <v>4.8400000000000016</v>
      </c>
      <c r="U116" s="398">
        <v>109</v>
      </c>
      <c r="V116" s="400">
        <v>1.6</v>
      </c>
      <c r="W116" s="398">
        <v>102.36</v>
      </c>
      <c r="X116" s="398">
        <v>10.980000000000004</v>
      </c>
      <c r="Y116" s="398">
        <v>1.2720000000000007</v>
      </c>
      <c r="Z116" s="383">
        <v>8</v>
      </c>
      <c r="AA116" s="394">
        <v>100</v>
      </c>
    </row>
    <row r="117" spans="1:27" ht="16.5" customHeight="1">
      <c r="A117" s="383" t="b">
        <v>1</v>
      </c>
      <c r="B117" s="384" t="s">
        <v>135</v>
      </c>
      <c r="C117" s="383">
        <v>100100003</v>
      </c>
      <c r="D117" s="383">
        <v>15</v>
      </c>
      <c r="E117" s="395">
        <v>5962</v>
      </c>
      <c r="F117" s="385">
        <v>11661.313839010985</v>
      </c>
      <c r="G117" s="386">
        <v>2400</v>
      </c>
      <c r="H117" s="387">
        <v>3</v>
      </c>
      <c r="I117" s="387">
        <v>10</v>
      </c>
      <c r="J117" s="387">
        <v>30</v>
      </c>
      <c r="K117" s="396">
        <v>127</v>
      </c>
      <c r="L117" s="397">
        <v>584.00000000000045</v>
      </c>
      <c r="M117" s="398">
        <v>43.388739946380703</v>
      </c>
      <c r="N117" s="398">
        <v>72.599999999999994</v>
      </c>
      <c r="O117" s="398">
        <v>91.8</v>
      </c>
      <c r="P117" s="390">
        <v>100</v>
      </c>
      <c r="Q117" s="399">
        <v>1.5674999999999999</v>
      </c>
      <c r="R117" s="403">
        <v>208.79999999999998</v>
      </c>
      <c r="S117" s="398">
        <v>8.1200000000000028</v>
      </c>
      <c r="T117" s="398">
        <v>5.0000000000000018</v>
      </c>
      <c r="U117" s="398">
        <v>113</v>
      </c>
      <c r="V117" s="400">
        <v>1.86</v>
      </c>
      <c r="W117" s="398">
        <v>102.45</v>
      </c>
      <c r="X117" s="398">
        <v>11.300000000000004</v>
      </c>
      <c r="Y117" s="398">
        <v>1.3200000000000007</v>
      </c>
      <c r="Z117" s="383">
        <v>8</v>
      </c>
      <c r="AA117" s="394">
        <v>100</v>
      </c>
    </row>
    <row r="118" spans="1:27" ht="16.5" customHeight="1">
      <c r="A118" s="383" t="b">
        <v>1</v>
      </c>
      <c r="B118" s="384" t="s">
        <v>136</v>
      </c>
      <c r="C118" s="383">
        <v>100100003</v>
      </c>
      <c r="D118" s="383">
        <v>16</v>
      </c>
      <c r="E118" s="395">
        <v>6299</v>
      </c>
      <c r="F118" s="385">
        <v>11804.710523966853</v>
      </c>
      <c r="G118" s="386">
        <v>2350</v>
      </c>
      <c r="H118" s="387">
        <v>3</v>
      </c>
      <c r="I118" s="387">
        <v>10</v>
      </c>
      <c r="J118" s="387">
        <v>30</v>
      </c>
      <c r="K118" s="396">
        <v>130</v>
      </c>
      <c r="L118" s="397">
        <v>619.84000000000049</v>
      </c>
      <c r="M118" s="398">
        <v>43.722150537634413</v>
      </c>
      <c r="N118" s="398">
        <v>73.900000000000006</v>
      </c>
      <c r="O118" s="398">
        <v>93.1</v>
      </c>
      <c r="P118" s="390">
        <v>100</v>
      </c>
      <c r="Q118" s="399">
        <v>1.57</v>
      </c>
      <c r="R118" s="403">
        <v>209.12</v>
      </c>
      <c r="S118" s="398">
        <v>8.4160000000000039</v>
      </c>
      <c r="T118" s="398">
        <v>5.1600000000000019</v>
      </c>
      <c r="U118" s="398">
        <v>117</v>
      </c>
      <c r="V118" s="400">
        <v>1.86</v>
      </c>
      <c r="W118" s="398">
        <v>102.54</v>
      </c>
      <c r="X118" s="398">
        <v>11.620000000000005</v>
      </c>
      <c r="Y118" s="398">
        <v>1.3680000000000008</v>
      </c>
      <c r="Z118" s="383">
        <v>8</v>
      </c>
      <c r="AA118" s="394">
        <v>100</v>
      </c>
    </row>
    <row r="119" spans="1:27" ht="16.5" customHeight="1">
      <c r="A119" s="383" t="b">
        <v>1</v>
      </c>
      <c r="B119" s="384" t="s">
        <v>137</v>
      </c>
      <c r="C119" s="383">
        <v>100100003</v>
      </c>
      <c r="D119" s="383">
        <v>17</v>
      </c>
      <c r="E119" s="395">
        <v>6647</v>
      </c>
      <c r="F119" s="385">
        <v>11950.033261783317</v>
      </c>
      <c r="G119" s="386">
        <v>2350</v>
      </c>
      <c r="H119" s="387">
        <v>3</v>
      </c>
      <c r="I119" s="387">
        <v>10</v>
      </c>
      <c r="J119" s="387">
        <v>30</v>
      </c>
      <c r="K119" s="396">
        <v>133</v>
      </c>
      <c r="L119" s="397">
        <v>656.9600000000006</v>
      </c>
      <c r="M119" s="398">
        <v>44.057358490566031</v>
      </c>
      <c r="N119" s="398">
        <v>75.099999999999994</v>
      </c>
      <c r="O119" s="398">
        <v>94.5</v>
      </c>
      <c r="P119" s="390">
        <v>100</v>
      </c>
      <c r="Q119" s="399">
        <v>1.5725</v>
      </c>
      <c r="R119" s="403">
        <v>209.44</v>
      </c>
      <c r="S119" s="398">
        <v>8.7120000000000033</v>
      </c>
      <c r="T119" s="398">
        <v>5.3200000000000021</v>
      </c>
      <c r="U119" s="398">
        <v>121</v>
      </c>
      <c r="V119" s="400">
        <v>1.86</v>
      </c>
      <c r="W119" s="398">
        <v>102.63</v>
      </c>
      <c r="X119" s="398">
        <v>11.940000000000005</v>
      </c>
      <c r="Y119" s="398">
        <v>1.4160000000000008</v>
      </c>
      <c r="Z119" s="383">
        <v>8</v>
      </c>
      <c r="AA119" s="394">
        <v>100</v>
      </c>
    </row>
    <row r="120" spans="1:27" ht="16.5" customHeight="1">
      <c r="A120" s="383" t="b">
        <v>1</v>
      </c>
      <c r="B120" s="384" t="s">
        <v>138</v>
      </c>
      <c r="C120" s="383">
        <v>100100003</v>
      </c>
      <c r="D120" s="383">
        <v>18</v>
      </c>
      <c r="E120" s="395">
        <v>7006</v>
      </c>
      <c r="F120" s="385">
        <v>12097.185013920458</v>
      </c>
      <c r="G120" s="386">
        <v>2350</v>
      </c>
      <c r="H120" s="387">
        <v>3</v>
      </c>
      <c r="I120" s="387">
        <v>10</v>
      </c>
      <c r="J120" s="387">
        <v>30</v>
      </c>
      <c r="K120" s="396">
        <v>136</v>
      </c>
      <c r="L120" s="397">
        <v>695.36000000000058</v>
      </c>
      <c r="M120" s="398">
        <v>44.394378378378384</v>
      </c>
      <c r="N120" s="398">
        <v>76.400000000000006</v>
      </c>
      <c r="O120" s="398">
        <v>95.9</v>
      </c>
      <c r="P120" s="390">
        <v>100</v>
      </c>
      <c r="Q120" s="399">
        <v>1.575</v>
      </c>
      <c r="R120" s="403">
        <v>209.76</v>
      </c>
      <c r="S120" s="398">
        <v>9.0080000000000027</v>
      </c>
      <c r="T120" s="398">
        <v>5.4800000000000022</v>
      </c>
      <c r="U120" s="398">
        <v>126</v>
      </c>
      <c r="V120" s="400">
        <v>1.87</v>
      </c>
      <c r="W120" s="398">
        <v>102.72</v>
      </c>
      <c r="X120" s="398">
        <v>12.260000000000005</v>
      </c>
      <c r="Y120" s="398">
        <v>1.4640000000000009</v>
      </c>
      <c r="Z120" s="383">
        <v>8</v>
      </c>
      <c r="AA120" s="394">
        <v>100</v>
      </c>
    </row>
    <row r="121" spans="1:27" ht="16.5" customHeight="1">
      <c r="A121" s="383" t="b">
        <v>1</v>
      </c>
      <c r="B121" s="384" t="s">
        <v>139</v>
      </c>
      <c r="C121" s="383">
        <v>100100003</v>
      </c>
      <c r="D121" s="383">
        <v>19</v>
      </c>
      <c r="E121" s="395">
        <v>7377</v>
      </c>
      <c r="F121" s="385">
        <v>12246.079097037164</v>
      </c>
      <c r="G121" s="386">
        <v>2350</v>
      </c>
      <c r="H121" s="387">
        <v>3</v>
      </c>
      <c r="I121" s="387">
        <v>10</v>
      </c>
      <c r="J121" s="387">
        <v>30</v>
      </c>
      <c r="K121" s="396">
        <v>140</v>
      </c>
      <c r="L121" s="397">
        <v>735.04000000000065</v>
      </c>
      <c r="M121" s="398">
        <v>44.733224932249314</v>
      </c>
      <c r="N121" s="398">
        <v>77.7</v>
      </c>
      <c r="O121" s="398">
        <v>97.3</v>
      </c>
      <c r="P121" s="390">
        <v>100</v>
      </c>
      <c r="Q121" s="399">
        <v>1.5774999999999999</v>
      </c>
      <c r="R121" s="403">
        <v>210.07999999999998</v>
      </c>
      <c r="S121" s="398">
        <v>9.3040000000000056</v>
      </c>
      <c r="T121" s="398">
        <v>5.6400000000000023</v>
      </c>
      <c r="U121" s="398">
        <v>130</v>
      </c>
      <c r="V121" s="400">
        <v>1.87</v>
      </c>
      <c r="W121" s="398">
        <v>102.80999999999999</v>
      </c>
      <c r="X121" s="398">
        <v>12.580000000000005</v>
      </c>
      <c r="Y121" s="398">
        <v>1.5120000000000009</v>
      </c>
      <c r="Z121" s="383">
        <v>8</v>
      </c>
      <c r="AA121" s="394">
        <v>100</v>
      </c>
    </row>
    <row r="122" spans="1:27" ht="16.5" customHeight="1">
      <c r="A122" s="383" t="b">
        <v>1</v>
      </c>
      <c r="B122" s="384" t="s">
        <v>140</v>
      </c>
      <c r="C122" s="383">
        <v>100100003</v>
      </c>
      <c r="D122" s="383">
        <v>20</v>
      </c>
      <c r="E122" s="395">
        <v>9312</v>
      </c>
      <c r="F122" s="385">
        <v>12396.637559331797</v>
      </c>
      <c r="G122" s="386">
        <v>2350</v>
      </c>
      <c r="H122" s="387">
        <v>3</v>
      </c>
      <c r="I122" s="387">
        <v>10</v>
      </c>
      <c r="J122" s="387">
        <v>30</v>
      </c>
      <c r="K122" s="396">
        <v>172</v>
      </c>
      <c r="L122" s="397">
        <v>776.00000000000068</v>
      </c>
      <c r="M122" s="398">
        <v>45.073913043478264</v>
      </c>
      <c r="N122" s="398">
        <v>86.8</v>
      </c>
      <c r="O122" s="398">
        <v>109.1</v>
      </c>
      <c r="P122" s="390">
        <v>100</v>
      </c>
      <c r="Q122" s="399">
        <v>1.58</v>
      </c>
      <c r="R122" s="403">
        <v>210.39999999999998</v>
      </c>
      <c r="S122" s="398">
        <v>9.600000000000005</v>
      </c>
      <c r="T122" s="398">
        <v>5.8000000000000025</v>
      </c>
      <c r="U122" s="398">
        <v>134</v>
      </c>
      <c r="V122" s="400">
        <v>2.13</v>
      </c>
      <c r="W122" s="398">
        <v>102.9</v>
      </c>
      <c r="X122" s="398">
        <v>12.900000000000006</v>
      </c>
      <c r="Y122" s="398">
        <v>1.5600000000000009</v>
      </c>
      <c r="Z122" s="383">
        <v>8</v>
      </c>
      <c r="AA122" s="394">
        <v>100</v>
      </c>
    </row>
    <row r="123" spans="1:27" ht="16.5" customHeight="1">
      <c r="A123" s="383" t="b">
        <v>1</v>
      </c>
      <c r="B123" s="384" t="s">
        <v>141</v>
      </c>
      <c r="C123" s="383">
        <v>100100003</v>
      </c>
      <c r="D123" s="383">
        <v>21</v>
      </c>
      <c r="E123" s="395">
        <v>11749</v>
      </c>
      <c r="F123" s="385">
        <v>12548.789884236512</v>
      </c>
      <c r="G123" s="386">
        <v>2300</v>
      </c>
      <c r="H123" s="387">
        <v>3</v>
      </c>
      <c r="I123" s="387">
        <v>10</v>
      </c>
      <c r="J123" s="387">
        <v>30</v>
      </c>
      <c r="K123" s="396">
        <v>198</v>
      </c>
      <c r="L123" s="397">
        <v>974.80000000000075</v>
      </c>
      <c r="M123" s="398">
        <v>71.479607415485262</v>
      </c>
      <c r="N123" s="398">
        <v>110.6</v>
      </c>
      <c r="O123" s="398">
        <v>177.8</v>
      </c>
      <c r="P123" s="390">
        <v>100</v>
      </c>
      <c r="Q123" s="399">
        <v>2.5830000000000002</v>
      </c>
      <c r="R123" s="403">
        <v>226.80000000000004</v>
      </c>
      <c r="S123" s="398">
        <v>9.9680000000000053</v>
      </c>
      <c r="T123" s="398">
        <v>6.0600000000000032</v>
      </c>
      <c r="U123" s="398">
        <v>232</v>
      </c>
      <c r="V123" s="400">
        <v>2.34</v>
      </c>
      <c r="W123" s="398">
        <v>103.01000000000002</v>
      </c>
      <c r="X123" s="398">
        <v>14.650000000000007</v>
      </c>
      <c r="Y123" s="398">
        <v>2.430000000000001</v>
      </c>
      <c r="Z123" s="383">
        <v>8</v>
      </c>
      <c r="AA123" s="394">
        <v>100</v>
      </c>
    </row>
    <row r="124" spans="1:27" ht="16.5" customHeight="1">
      <c r="A124" s="383" t="b">
        <v>1</v>
      </c>
      <c r="B124" s="384" t="s">
        <v>142</v>
      </c>
      <c r="C124" s="383">
        <v>100100003</v>
      </c>
      <c r="D124" s="383">
        <v>22</v>
      </c>
      <c r="E124" s="395">
        <v>12669</v>
      </c>
      <c r="F124" s="385">
        <v>12702.47194226124</v>
      </c>
      <c r="G124" s="386">
        <v>2300</v>
      </c>
      <c r="H124" s="387">
        <v>3</v>
      </c>
      <c r="I124" s="387">
        <v>10</v>
      </c>
      <c r="J124" s="387">
        <v>30</v>
      </c>
      <c r="K124" s="396">
        <v>203</v>
      </c>
      <c r="L124" s="397">
        <v>1040.8000000000009</v>
      </c>
      <c r="M124" s="398">
        <v>72.133041575492342</v>
      </c>
      <c r="N124" s="398">
        <v>112.1</v>
      </c>
      <c r="O124" s="398">
        <v>179.8</v>
      </c>
      <c r="P124" s="390">
        <v>100</v>
      </c>
      <c r="Q124" s="399">
        <v>2.5860000000000003</v>
      </c>
      <c r="R124" s="403">
        <v>227.20000000000002</v>
      </c>
      <c r="S124" s="398">
        <v>10.336000000000006</v>
      </c>
      <c r="T124" s="398">
        <v>6.3200000000000038</v>
      </c>
      <c r="U124" s="398">
        <v>240</v>
      </c>
      <c r="V124" s="400">
        <v>2.35</v>
      </c>
      <c r="W124" s="398">
        <v>103.12</v>
      </c>
      <c r="X124" s="398">
        <v>15.100000000000007</v>
      </c>
      <c r="Y124" s="398">
        <v>2.5200000000000014</v>
      </c>
      <c r="Z124" s="383">
        <v>8</v>
      </c>
      <c r="AA124" s="394">
        <v>100</v>
      </c>
    </row>
    <row r="125" spans="1:27" ht="16.5" customHeight="1">
      <c r="A125" s="383" t="b">
        <v>1</v>
      </c>
      <c r="B125" s="384" t="s">
        <v>143</v>
      </c>
      <c r="C125" s="383">
        <v>100100003</v>
      </c>
      <c r="D125" s="383">
        <v>23</v>
      </c>
      <c r="E125" s="395">
        <v>13629</v>
      </c>
      <c r="F125" s="385">
        <v>12857.62513383745</v>
      </c>
      <c r="G125" s="386">
        <v>2300</v>
      </c>
      <c r="H125" s="387">
        <v>3</v>
      </c>
      <c r="I125" s="387">
        <v>10</v>
      </c>
      <c r="J125" s="387">
        <v>30</v>
      </c>
      <c r="K125" s="396">
        <v>208</v>
      </c>
      <c r="L125" s="397">
        <v>1109.2000000000012</v>
      </c>
      <c r="M125" s="398">
        <v>72.790779363336995</v>
      </c>
      <c r="N125" s="398">
        <v>113.7</v>
      </c>
      <c r="O125" s="398">
        <v>181.7</v>
      </c>
      <c r="P125" s="390">
        <v>100</v>
      </c>
      <c r="Q125" s="399">
        <v>2.589</v>
      </c>
      <c r="R125" s="403">
        <v>227.60000000000002</v>
      </c>
      <c r="S125" s="398">
        <v>10.704000000000006</v>
      </c>
      <c r="T125" s="398">
        <v>6.5800000000000027</v>
      </c>
      <c r="U125" s="398">
        <v>249</v>
      </c>
      <c r="V125" s="400">
        <v>2.35</v>
      </c>
      <c r="W125" s="398">
        <v>103.22999999999999</v>
      </c>
      <c r="X125" s="398">
        <v>15.550000000000006</v>
      </c>
      <c r="Y125" s="398">
        <v>2.6100000000000012</v>
      </c>
      <c r="Z125" s="383">
        <v>8</v>
      </c>
      <c r="AA125" s="394">
        <v>100</v>
      </c>
    </row>
    <row r="126" spans="1:27" ht="16.5" customHeight="1">
      <c r="A126" s="383" t="b">
        <v>1</v>
      </c>
      <c r="B126" s="384" t="s">
        <v>144</v>
      </c>
      <c r="C126" s="383">
        <v>100100003</v>
      </c>
      <c r="D126" s="383">
        <v>24</v>
      </c>
      <c r="E126" s="395">
        <v>14626</v>
      </c>
      <c r="F126" s="385">
        <v>13014.19568119332</v>
      </c>
      <c r="G126" s="386">
        <v>2300</v>
      </c>
      <c r="H126" s="387">
        <v>3</v>
      </c>
      <c r="I126" s="387">
        <v>10</v>
      </c>
      <c r="J126" s="387">
        <v>30</v>
      </c>
      <c r="K126" s="396">
        <v>213</v>
      </c>
      <c r="L126" s="397">
        <v>1180.0000000000009</v>
      </c>
      <c r="M126" s="398">
        <v>73.452863436123337</v>
      </c>
      <c r="N126" s="398">
        <v>115.2</v>
      </c>
      <c r="O126" s="398">
        <v>183.6</v>
      </c>
      <c r="P126" s="390">
        <v>100</v>
      </c>
      <c r="Q126" s="399">
        <v>2.5920000000000001</v>
      </c>
      <c r="R126" s="403">
        <v>228</v>
      </c>
      <c r="S126" s="398">
        <v>11.072000000000006</v>
      </c>
      <c r="T126" s="398">
        <v>6.8400000000000016</v>
      </c>
      <c r="U126" s="398">
        <v>257</v>
      </c>
      <c r="V126" s="400">
        <v>2.35</v>
      </c>
      <c r="W126" s="398">
        <v>103.34</v>
      </c>
      <c r="X126" s="398">
        <v>16.000000000000007</v>
      </c>
      <c r="Y126" s="398">
        <v>2.7000000000000011</v>
      </c>
      <c r="Z126" s="383">
        <v>8</v>
      </c>
      <c r="AA126" s="394">
        <v>100</v>
      </c>
    </row>
    <row r="127" spans="1:27" ht="16.5" customHeight="1">
      <c r="A127" s="383" t="b">
        <v>1</v>
      </c>
      <c r="B127" s="384" t="s">
        <v>145</v>
      </c>
      <c r="C127" s="383">
        <v>100100003</v>
      </c>
      <c r="D127" s="383">
        <v>25</v>
      </c>
      <c r="E127" s="395">
        <v>15663</v>
      </c>
      <c r="F127" s="385">
        <v>13172.134037950871</v>
      </c>
      <c r="G127" s="386">
        <v>2300</v>
      </c>
      <c r="H127" s="387">
        <v>3</v>
      </c>
      <c r="I127" s="387">
        <v>10</v>
      </c>
      <c r="J127" s="387">
        <v>30</v>
      </c>
      <c r="K127" s="396">
        <v>219</v>
      </c>
      <c r="L127" s="397">
        <v>1253.200000000001</v>
      </c>
      <c r="M127" s="398">
        <v>74.11933701657459</v>
      </c>
      <c r="N127" s="398">
        <v>127.4</v>
      </c>
      <c r="O127" s="398">
        <v>204.3</v>
      </c>
      <c r="P127" s="390">
        <v>100</v>
      </c>
      <c r="Q127" s="399">
        <v>2.5950000000000002</v>
      </c>
      <c r="R127" s="403">
        <v>228.40000000000003</v>
      </c>
      <c r="S127" s="398">
        <v>11.440000000000005</v>
      </c>
      <c r="T127" s="398">
        <v>7.1000000000000014</v>
      </c>
      <c r="U127" s="398">
        <v>266</v>
      </c>
      <c r="V127" s="400">
        <v>2.64</v>
      </c>
      <c r="W127" s="398">
        <v>103.45</v>
      </c>
      <c r="X127" s="398">
        <v>16.450000000000006</v>
      </c>
      <c r="Y127" s="398">
        <v>2.7900000000000014</v>
      </c>
      <c r="Z127" s="383">
        <v>8</v>
      </c>
      <c r="AA127" s="394">
        <v>100</v>
      </c>
    </row>
    <row r="128" spans="1:27" ht="16.5" customHeight="1">
      <c r="A128" s="383" t="b">
        <v>1</v>
      </c>
      <c r="B128" s="384" t="s">
        <v>146</v>
      </c>
      <c r="C128" s="383">
        <v>100100003</v>
      </c>
      <c r="D128" s="383">
        <v>26</v>
      </c>
      <c r="E128" s="395">
        <v>16738</v>
      </c>
      <c r="F128" s="385">
        <v>13331.394392752787</v>
      </c>
      <c r="G128" s="386">
        <v>2250</v>
      </c>
      <c r="H128" s="387">
        <v>3</v>
      </c>
      <c r="I128" s="387">
        <v>10</v>
      </c>
      <c r="J128" s="387">
        <v>30</v>
      </c>
      <c r="K128" s="396">
        <v>224</v>
      </c>
      <c r="L128" s="397">
        <v>1328.8000000000009</v>
      </c>
      <c r="M128" s="398">
        <v>74.79024390243903</v>
      </c>
      <c r="N128" s="398">
        <v>129</v>
      </c>
      <c r="O128" s="398">
        <v>206.3</v>
      </c>
      <c r="P128" s="390">
        <v>100</v>
      </c>
      <c r="Q128" s="399">
        <v>2.5980000000000003</v>
      </c>
      <c r="R128" s="403">
        <v>228.8</v>
      </c>
      <c r="S128" s="398">
        <v>11.808000000000005</v>
      </c>
      <c r="T128" s="398">
        <v>7.3600000000000012</v>
      </c>
      <c r="U128" s="398">
        <v>274</v>
      </c>
      <c r="V128" s="400">
        <v>2.65</v>
      </c>
      <c r="W128" s="398">
        <v>103.56000000000002</v>
      </c>
      <c r="X128" s="398">
        <v>16.900000000000006</v>
      </c>
      <c r="Y128" s="398">
        <v>2.8800000000000012</v>
      </c>
      <c r="Z128" s="383">
        <v>8</v>
      </c>
      <c r="AA128" s="394">
        <v>100</v>
      </c>
    </row>
    <row r="129" spans="1:27" ht="16.5" customHeight="1">
      <c r="A129" s="383" t="b">
        <v>1</v>
      </c>
      <c r="B129" s="384" t="s">
        <v>147</v>
      </c>
      <c r="C129" s="383">
        <v>100100003</v>
      </c>
      <c r="D129" s="383">
        <v>27</v>
      </c>
      <c r="E129" s="395">
        <v>17852</v>
      </c>
      <c r="F129" s="385">
        <v>13491.934248758058</v>
      </c>
      <c r="G129" s="386">
        <v>2250</v>
      </c>
      <c r="H129" s="387">
        <v>3</v>
      </c>
      <c r="I129" s="387">
        <v>10</v>
      </c>
      <c r="J129" s="387">
        <v>30</v>
      </c>
      <c r="K129" s="396">
        <v>230</v>
      </c>
      <c r="L129" s="397">
        <v>1406.8000000000011</v>
      </c>
      <c r="M129" s="398">
        <v>75.465628476084547</v>
      </c>
      <c r="N129" s="398">
        <v>130.6</v>
      </c>
      <c r="O129" s="398">
        <v>208.3</v>
      </c>
      <c r="P129" s="390">
        <v>100</v>
      </c>
      <c r="Q129" s="399">
        <v>2.6010000000000004</v>
      </c>
      <c r="R129" s="403">
        <v>229.20000000000002</v>
      </c>
      <c r="S129" s="398">
        <v>12.176000000000005</v>
      </c>
      <c r="T129" s="398">
        <v>7.62</v>
      </c>
      <c r="U129" s="398">
        <v>282</v>
      </c>
      <c r="V129" s="400">
        <v>2.65</v>
      </c>
      <c r="W129" s="398">
        <v>103.67</v>
      </c>
      <c r="X129" s="398">
        <v>17.350000000000009</v>
      </c>
      <c r="Y129" s="398">
        <v>2.9700000000000011</v>
      </c>
      <c r="Z129" s="383">
        <v>8</v>
      </c>
      <c r="AA129" s="394">
        <v>100</v>
      </c>
    </row>
    <row r="130" spans="1:27" ht="16.5" customHeight="1">
      <c r="A130" s="383" t="b">
        <v>1</v>
      </c>
      <c r="B130" s="384" t="s">
        <v>148</v>
      </c>
      <c r="C130" s="383">
        <v>100100003</v>
      </c>
      <c r="D130" s="383">
        <v>28</v>
      </c>
      <c r="E130" s="395">
        <v>19004</v>
      </c>
      <c r="F130" s="385">
        <v>13653.714064921032</v>
      </c>
      <c r="G130" s="386">
        <v>2250</v>
      </c>
      <c r="H130" s="387">
        <v>3</v>
      </c>
      <c r="I130" s="387">
        <v>10</v>
      </c>
      <c r="J130" s="387">
        <v>30</v>
      </c>
      <c r="K130" s="396">
        <v>235</v>
      </c>
      <c r="L130" s="397">
        <v>1487.2000000000012</v>
      </c>
      <c r="M130" s="398">
        <v>76.145535714285728</v>
      </c>
      <c r="N130" s="398">
        <v>132.19999999999999</v>
      </c>
      <c r="O130" s="398">
        <v>210.4</v>
      </c>
      <c r="P130" s="390">
        <v>100</v>
      </c>
      <c r="Q130" s="399">
        <v>2.6039999999999996</v>
      </c>
      <c r="R130" s="403">
        <v>229.60000000000002</v>
      </c>
      <c r="S130" s="398">
        <v>12.544000000000008</v>
      </c>
      <c r="T130" s="398">
        <v>7.879999999999999</v>
      </c>
      <c r="U130" s="398">
        <v>291</v>
      </c>
      <c r="V130" s="400">
        <v>2.65</v>
      </c>
      <c r="W130" s="398">
        <v>103.78</v>
      </c>
      <c r="X130" s="398">
        <v>17.800000000000004</v>
      </c>
      <c r="Y130" s="398">
        <v>3.0600000000000014</v>
      </c>
      <c r="Z130" s="383">
        <v>8</v>
      </c>
      <c r="AA130" s="394">
        <v>100</v>
      </c>
    </row>
    <row r="131" spans="1:27" ht="16.5" customHeight="1">
      <c r="A131" s="383" t="b">
        <v>1</v>
      </c>
      <c r="B131" s="384" t="s">
        <v>149</v>
      </c>
      <c r="C131" s="383">
        <v>100100003</v>
      </c>
      <c r="D131" s="383">
        <v>29</v>
      </c>
      <c r="E131" s="395">
        <v>20194</v>
      </c>
      <c r="F131" s="385">
        <v>13816.696948011459</v>
      </c>
      <c r="G131" s="386">
        <v>2250</v>
      </c>
      <c r="H131" s="387">
        <v>3</v>
      </c>
      <c r="I131" s="387">
        <v>10</v>
      </c>
      <c r="J131" s="387">
        <v>30</v>
      </c>
      <c r="K131" s="396">
        <v>241</v>
      </c>
      <c r="L131" s="397">
        <v>1570.0000000000011</v>
      </c>
      <c r="M131" s="398">
        <v>76.830011198208297</v>
      </c>
      <c r="N131" s="398">
        <v>133.80000000000001</v>
      </c>
      <c r="O131" s="398">
        <v>212.4</v>
      </c>
      <c r="P131" s="390">
        <v>100</v>
      </c>
      <c r="Q131" s="399">
        <v>2.6069999999999998</v>
      </c>
      <c r="R131" s="403">
        <v>230.00000000000003</v>
      </c>
      <c r="S131" s="398">
        <v>12.912000000000006</v>
      </c>
      <c r="T131" s="398">
        <v>8.1399999999999988</v>
      </c>
      <c r="U131" s="398">
        <v>299</v>
      </c>
      <c r="V131" s="400">
        <v>2.65</v>
      </c>
      <c r="W131" s="398">
        <v>103.89000000000001</v>
      </c>
      <c r="X131" s="398">
        <v>18.250000000000007</v>
      </c>
      <c r="Y131" s="398">
        <v>3.1500000000000012</v>
      </c>
      <c r="Z131" s="383">
        <v>8</v>
      </c>
      <c r="AA131" s="394">
        <v>100</v>
      </c>
    </row>
    <row r="132" spans="1:27" ht="16.5" customHeight="1">
      <c r="A132" s="383" t="b">
        <v>1</v>
      </c>
      <c r="B132" s="384" t="s">
        <v>150</v>
      </c>
      <c r="C132" s="383">
        <v>100100003</v>
      </c>
      <c r="D132" s="383">
        <v>30</v>
      </c>
      <c r="E132" s="395">
        <v>24995</v>
      </c>
      <c r="F132" s="385">
        <v>13980.848386632733</v>
      </c>
      <c r="G132" s="386">
        <v>2250</v>
      </c>
      <c r="H132" s="387">
        <v>3</v>
      </c>
      <c r="I132" s="387">
        <v>10</v>
      </c>
      <c r="J132" s="387">
        <v>30</v>
      </c>
      <c r="K132" s="396">
        <v>288</v>
      </c>
      <c r="L132" s="397">
        <v>1655.2000000000012</v>
      </c>
      <c r="M132" s="398">
        <v>77.519101123595519</v>
      </c>
      <c r="N132" s="398">
        <v>146.4</v>
      </c>
      <c r="O132" s="398">
        <v>233.7</v>
      </c>
      <c r="P132" s="390">
        <v>100</v>
      </c>
      <c r="Q132" s="399">
        <v>2.61</v>
      </c>
      <c r="R132" s="403">
        <v>230.40000000000003</v>
      </c>
      <c r="S132" s="398">
        <v>13.280000000000006</v>
      </c>
      <c r="T132" s="398">
        <v>8.3999999999999986</v>
      </c>
      <c r="U132" s="398">
        <v>308</v>
      </c>
      <c r="V132" s="400">
        <v>2.95</v>
      </c>
      <c r="W132" s="398">
        <v>104</v>
      </c>
      <c r="X132" s="398">
        <v>18.700000000000006</v>
      </c>
      <c r="Y132" s="398">
        <v>3.2400000000000011</v>
      </c>
      <c r="Z132" s="383">
        <v>8</v>
      </c>
      <c r="AA132" s="394">
        <v>100</v>
      </c>
    </row>
    <row r="133" spans="1:27" ht="16.5" customHeight="1">
      <c r="A133" s="383" t="b">
        <v>1</v>
      </c>
      <c r="B133" s="384" t="s">
        <v>151</v>
      </c>
      <c r="C133" s="383">
        <v>100100003</v>
      </c>
      <c r="D133" s="383">
        <v>31</v>
      </c>
      <c r="E133" s="395">
        <v>26474</v>
      </c>
      <c r="F133" s="385">
        <v>14146.136020253121</v>
      </c>
      <c r="G133" s="386">
        <v>2200</v>
      </c>
      <c r="H133" s="387">
        <v>3</v>
      </c>
      <c r="I133" s="387">
        <v>10</v>
      </c>
      <c r="J133" s="387">
        <v>30</v>
      </c>
      <c r="K133" s="396">
        <v>295</v>
      </c>
      <c r="L133" s="397">
        <v>1742.8000000000011</v>
      </c>
      <c r="M133" s="398">
        <v>78.212852311161242</v>
      </c>
      <c r="N133" s="398">
        <v>148.1</v>
      </c>
      <c r="O133" s="398">
        <v>235.8</v>
      </c>
      <c r="P133" s="390">
        <v>100</v>
      </c>
      <c r="Q133" s="399">
        <v>2.613</v>
      </c>
      <c r="R133" s="403">
        <v>230.8</v>
      </c>
      <c r="S133" s="398">
        <v>13.648000000000007</v>
      </c>
      <c r="T133" s="398">
        <v>8.6599999999999984</v>
      </c>
      <c r="U133" s="398">
        <v>316</v>
      </c>
      <c r="V133" s="400">
        <v>2.95</v>
      </c>
      <c r="W133" s="398">
        <v>104.11000000000001</v>
      </c>
      <c r="X133" s="398">
        <v>19.150000000000006</v>
      </c>
      <c r="Y133" s="398">
        <v>3.330000000000001</v>
      </c>
      <c r="Z133" s="383">
        <v>8</v>
      </c>
      <c r="AA133" s="394">
        <v>100</v>
      </c>
    </row>
    <row r="134" spans="1:27" ht="16.5" customHeight="1">
      <c r="A134" s="383" t="b">
        <v>1</v>
      </c>
      <c r="B134" s="384" t="s">
        <v>152</v>
      </c>
      <c r="C134" s="383">
        <v>100100003</v>
      </c>
      <c r="D134" s="383">
        <v>32</v>
      </c>
      <c r="E134" s="395">
        <v>27998</v>
      </c>
      <c r="F134" s="385">
        <v>14312.529437621874</v>
      </c>
      <c r="G134" s="386">
        <v>2200</v>
      </c>
      <c r="H134" s="387">
        <v>3</v>
      </c>
      <c r="I134" s="387">
        <v>10</v>
      </c>
      <c r="J134" s="387">
        <v>30</v>
      </c>
      <c r="K134" s="396">
        <v>301</v>
      </c>
      <c r="L134" s="397">
        <v>1832.8000000000013</v>
      </c>
      <c r="M134" s="398">
        <v>78.911312217194592</v>
      </c>
      <c r="N134" s="398">
        <v>149.69999999999999</v>
      </c>
      <c r="O134" s="398">
        <v>238</v>
      </c>
      <c r="P134" s="390">
        <v>100</v>
      </c>
      <c r="Q134" s="399">
        <v>2.6160000000000001</v>
      </c>
      <c r="R134" s="403">
        <v>231.20000000000002</v>
      </c>
      <c r="S134" s="398">
        <v>14.016000000000005</v>
      </c>
      <c r="T134" s="398">
        <v>8.9199999999999982</v>
      </c>
      <c r="U134" s="398">
        <v>324</v>
      </c>
      <c r="V134" s="400">
        <v>2.95</v>
      </c>
      <c r="W134" s="398">
        <v>104.22</v>
      </c>
      <c r="X134" s="398">
        <v>19.600000000000009</v>
      </c>
      <c r="Y134" s="398">
        <v>3.4200000000000008</v>
      </c>
      <c r="Z134" s="383">
        <v>8</v>
      </c>
      <c r="AA134" s="394">
        <v>100</v>
      </c>
    </row>
    <row r="135" spans="1:27" ht="16.5" customHeight="1">
      <c r="A135" s="383" t="b">
        <v>1</v>
      </c>
      <c r="B135" s="384" t="s">
        <v>153</v>
      </c>
      <c r="C135" s="383">
        <v>100100003</v>
      </c>
      <c r="D135" s="383">
        <v>33</v>
      </c>
      <c r="E135" s="395">
        <v>29566</v>
      </c>
      <c r="F135" s="385">
        <v>14479.999999999998</v>
      </c>
      <c r="G135" s="386">
        <v>2200</v>
      </c>
      <c r="H135" s="387">
        <v>3</v>
      </c>
      <c r="I135" s="387">
        <v>10</v>
      </c>
      <c r="J135" s="387">
        <v>30</v>
      </c>
      <c r="K135" s="396">
        <v>308</v>
      </c>
      <c r="L135" s="397">
        <v>1925.2000000000014</v>
      </c>
      <c r="M135" s="398">
        <v>79.614528944381419</v>
      </c>
      <c r="N135" s="398">
        <v>151.30000000000001</v>
      </c>
      <c r="O135" s="398">
        <v>240.1</v>
      </c>
      <c r="P135" s="390">
        <v>100</v>
      </c>
      <c r="Q135" s="399">
        <v>2.6190000000000002</v>
      </c>
      <c r="R135" s="403">
        <v>231.60000000000002</v>
      </c>
      <c r="S135" s="398">
        <v>14.384000000000006</v>
      </c>
      <c r="T135" s="398">
        <v>9.1799999999999962</v>
      </c>
      <c r="U135" s="398">
        <v>333</v>
      </c>
      <c r="V135" s="400">
        <v>2.95</v>
      </c>
      <c r="W135" s="398">
        <v>104.33000000000001</v>
      </c>
      <c r="X135" s="398">
        <v>20.050000000000008</v>
      </c>
      <c r="Y135" s="398">
        <v>3.5100000000000007</v>
      </c>
      <c r="Z135" s="383">
        <v>8</v>
      </c>
      <c r="AA135" s="394">
        <v>100</v>
      </c>
    </row>
    <row r="136" spans="1:27" ht="16.5" customHeight="1">
      <c r="A136" s="383" t="b">
        <v>1</v>
      </c>
      <c r="B136" s="384" t="s">
        <v>154</v>
      </c>
      <c r="C136" s="383">
        <v>100100003</v>
      </c>
      <c r="D136" s="383">
        <v>34</v>
      </c>
      <c r="E136" s="395">
        <v>31180</v>
      </c>
      <c r="F136" s="385">
        <v>14648.520685467636</v>
      </c>
      <c r="G136" s="386">
        <v>2200</v>
      </c>
      <c r="H136" s="387">
        <v>3</v>
      </c>
      <c r="I136" s="387">
        <v>10</v>
      </c>
      <c r="J136" s="387">
        <v>30</v>
      </c>
      <c r="K136" s="396">
        <v>315</v>
      </c>
      <c r="L136" s="397">
        <v>2020.0000000000014</v>
      </c>
      <c r="M136" s="398">
        <v>80.322551252847404</v>
      </c>
      <c r="N136" s="398">
        <v>153</v>
      </c>
      <c r="O136" s="398">
        <v>242.2</v>
      </c>
      <c r="P136" s="390">
        <v>100</v>
      </c>
      <c r="Q136" s="399">
        <v>2.6219999999999999</v>
      </c>
      <c r="R136" s="403">
        <v>232.00000000000003</v>
      </c>
      <c r="S136" s="398">
        <v>14.752000000000006</v>
      </c>
      <c r="T136" s="398">
        <v>9.4399999999999959</v>
      </c>
      <c r="U136" s="398">
        <v>341</v>
      </c>
      <c r="V136" s="400">
        <v>2.95</v>
      </c>
      <c r="W136" s="398">
        <v>104.44000000000001</v>
      </c>
      <c r="X136" s="398">
        <v>20.500000000000007</v>
      </c>
      <c r="Y136" s="398">
        <v>3.6000000000000014</v>
      </c>
      <c r="Z136" s="383">
        <v>8</v>
      </c>
      <c r="AA136" s="394">
        <v>100</v>
      </c>
    </row>
    <row r="137" spans="1:27" ht="16.5" customHeight="1">
      <c r="A137" s="383" t="b">
        <v>1</v>
      </c>
      <c r="B137" s="384" t="s">
        <v>155</v>
      </c>
      <c r="C137" s="383">
        <v>100100003</v>
      </c>
      <c r="D137" s="383">
        <v>35</v>
      </c>
      <c r="E137" s="395">
        <v>32839</v>
      </c>
      <c r="F137" s="385">
        <v>14818.065951229724</v>
      </c>
      <c r="G137" s="386">
        <v>2200</v>
      </c>
      <c r="H137" s="387">
        <v>3</v>
      </c>
      <c r="I137" s="387">
        <v>10</v>
      </c>
      <c r="J137" s="387">
        <v>30</v>
      </c>
      <c r="K137" s="396">
        <v>322</v>
      </c>
      <c r="L137" s="397">
        <v>2117.2000000000016</v>
      </c>
      <c r="M137" s="398">
        <v>81.035428571428596</v>
      </c>
      <c r="N137" s="398">
        <v>166</v>
      </c>
      <c r="O137" s="398">
        <v>264.2</v>
      </c>
      <c r="P137" s="390">
        <v>100</v>
      </c>
      <c r="Q137" s="399">
        <v>2.625</v>
      </c>
      <c r="R137" s="403">
        <v>232.40000000000003</v>
      </c>
      <c r="S137" s="398">
        <v>15.120000000000008</v>
      </c>
      <c r="T137" s="398">
        <v>9.6999999999999957</v>
      </c>
      <c r="U137" s="398">
        <v>350</v>
      </c>
      <c r="V137" s="400">
        <v>3.25</v>
      </c>
      <c r="W137" s="398">
        <v>104.55</v>
      </c>
      <c r="X137" s="398">
        <v>20.950000000000006</v>
      </c>
      <c r="Y137" s="398">
        <v>3.6900000000000013</v>
      </c>
      <c r="Z137" s="383">
        <v>8</v>
      </c>
      <c r="AA137" s="394">
        <v>100</v>
      </c>
    </row>
    <row r="138" spans="1:27" ht="16.5" customHeight="1">
      <c r="A138" s="383" t="b">
        <v>1</v>
      </c>
      <c r="B138" s="384" t="s">
        <v>156</v>
      </c>
      <c r="C138" s="383">
        <v>100100003</v>
      </c>
      <c r="D138" s="383">
        <v>36</v>
      </c>
      <c r="E138" s="395">
        <v>34543</v>
      </c>
      <c r="F138" s="385">
        <v>14988.611611368971</v>
      </c>
      <c r="G138" s="386">
        <v>2150</v>
      </c>
      <c r="H138" s="387">
        <v>3</v>
      </c>
      <c r="I138" s="387">
        <v>10</v>
      </c>
      <c r="J138" s="387">
        <v>30</v>
      </c>
      <c r="K138" s="396">
        <v>329</v>
      </c>
      <c r="L138" s="397">
        <v>2216.8000000000011</v>
      </c>
      <c r="M138" s="398">
        <v>81.753211009174336</v>
      </c>
      <c r="N138" s="398">
        <v>167.7</v>
      </c>
      <c r="O138" s="398">
        <v>266.5</v>
      </c>
      <c r="P138" s="390">
        <v>100</v>
      </c>
      <c r="Q138" s="399">
        <v>2.6280000000000001</v>
      </c>
      <c r="R138" s="403">
        <v>232.8</v>
      </c>
      <c r="S138" s="398">
        <v>15.488000000000007</v>
      </c>
      <c r="T138" s="398">
        <v>9.9599999999999955</v>
      </c>
      <c r="U138" s="398">
        <v>358</v>
      </c>
      <c r="V138" s="400">
        <v>3.25</v>
      </c>
      <c r="W138" s="398">
        <v>104.66</v>
      </c>
      <c r="X138" s="398">
        <v>21.400000000000006</v>
      </c>
      <c r="Y138" s="398">
        <v>3.7800000000000011</v>
      </c>
      <c r="Z138" s="383">
        <v>8</v>
      </c>
      <c r="AA138" s="394">
        <v>100</v>
      </c>
    </row>
    <row r="139" spans="1:27" ht="16.5" customHeight="1">
      <c r="A139" s="383" t="b">
        <v>1</v>
      </c>
      <c r="B139" s="384" t="s">
        <v>157</v>
      </c>
      <c r="C139" s="383">
        <v>100100003</v>
      </c>
      <c r="D139" s="383">
        <v>37</v>
      </c>
      <c r="E139" s="395">
        <v>36292</v>
      </c>
      <c r="F139" s="385">
        <v>15160.134727919629</v>
      </c>
      <c r="G139" s="386">
        <v>2150</v>
      </c>
      <c r="H139" s="387">
        <v>3</v>
      </c>
      <c r="I139" s="387">
        <v>10</v>
      </c>
      <c r="J139" s="387">
        <v>30</v>
      </c>
      <c r="K139" s="396">
        <v>336</v>
      </c>
      <c r="L139" s="397">
        <v>2318.8000000000015</v>
      </c>
      <c r="M139" s="398">
        <v>82.475949367088631</v>
      </c>
      <c r="N139" s="398">
        <v>169.4</v>
      </c>
      <c r="O139" s="398">
        <v>268.7</v>
      </c>
      <c r="P139" s="390">
        <v>100</v>
      </c>
      <c r="Q139" s="399">
        <v>2.6310000000000002</v>
      </c>
      <c r="R139" s="403">
        <v>233.2</v>
      </c>
      <c r="S139" s="398">
        <v>15.856000000000007</v>
      </c>
      <c r="T139" s="398">
        <v>10.219999999999994</v>
      </c>
      <c r="U139" s="398">
        <v>366</v>
      </c>
      <c r="V139" s="400">
        <v>3.25</v>
      </c>
      <c r="W139" s="398">
        <v>104.77000000000001</v>
      </c>
      <c r="X139" s="398">
        <v>21.850000000000009</v>
      </c>
      <c r="Y139" s="398">
        <v>3.8700000000000019</v>
      </c>
      <c r="Z139" s="383">
        <v>8</v>
      </c>
      <c r="AA139" s="394">
        <v>100</v>
      </c>
    </row>
    <row r="140" spans="1:27" ht="16.5" customHeight="1">
      <c r="A140" s="383" t="b">
        <v>1</v>
      </c>
      <c r="B140" s="384" t="s">
        <v>158</v>
      </c>
      <c r="C140" s="383">
        <v>100100003</v>
      </c>
      <c r="D140" s="383">
        <v>38</v>
      </c>
      <c r="E140" s="395">
        <v>38087</v>
      </c>
      <c r="F140" s="385">
        <v>15332.613513479357</v>
      </c>
      <c r="G140" s="386">
        <v>2150</v>
      </c>
      <c r="H140" s="387">
        <v>3</v>
      </c>
      <c r="I140" s="387">
        <v>10</v>
      </c>
      <c r="J140" s="387">
        <v>30</v>
      </c>
      <c r="K140" s="396">
        <v>344</v>
      </c>
      <c r="L140" s="397">
        <v>2423.2000000000016</v>
      </c>
      <c r="M140" s="398">
        <v>83.203695150115507</v>
      </c>
      <c r="N140" s="398">
        <v>171.1</v>
      </c>
      <c r="O140" s="398">
        <v>270.89999999999998</v>
      </c>
      <c r="P140" s="390">
        <v>100</v>
      </c>
      <c r="Q140" s="399">
        <v>2.6340000000000003</v>
      </c>
      <c r="R140" s="403">
        <v>233.60000000000002</v>
      </c>
      <c r="S140" s="398">
        <v>16.224000000000007</v>
      </c>
      <c r="T140" s="398">
        <v>10.479999999999993</v>
      </c>
      <c r="U140" s="398">
        <v>375</v>
      </c>
      <c r="V140" s="400">
        <v>3.25</v>
      </c>
      <c r="W140" s="398">
        <v>104.88</v>
      </c>
      <c r="X140" s="398">
        <v>22.300000000000008</v>
      </c>
      <c r="Y140" s="398">
        <v>3.9600000000000017</v>
      </c>
      <c r="Z140" s="383">
        <v>8</v>
      </c>
      <c r="AA140" s="394">
        <v>100</v>
      </c>
    </row>
    <row r="141" spans="1:27" ht="16.5" customHeight="1">
      <c r="A141" s="383" t="b">
        <v>1</v>
      </c>
      <c r="B141" s="384" t="s">
        <v>159</v>
      </c>
      <c r="C141" s="383">
        <v>100100003</v>
      </c>
      <c r="D141" s="383">
        <v>39</v>
      </c>
      <c r="E141" s="395">
        <v>39925</v>
      </c>
      <c r="F141" s="385">
        <v>15506.027243857092</v>
      </c>
      <c r="G141" s="386">
        <v>2150</v>
      </c>
      <c r="H141" s="387">
        <v>3</v>
      </c>
      <c r="I141" s="387">
        <v>10</v>
      </c>
      <c r="J141" s="387">
        <v>30</v>
      </c>
      <c r="K141" s="396">
        <v>351</v>
      </c>
      <c r="L141" s="397">
        <v>2530.0000000000014</v>
      </c>
      <c r="M141" s="398">
        <v>83.936500579374311</v>
      </c>
      <c r="N141" s="398">
        <v>172.8</v>
      </c>
      <c r="O141" s="398">
        <v>273.2</v>
      </c>
      <c r="P141" s="390">
        <v>100</v>
      </c>
      <c r="Q141" s="399">
        <v>2.637</v>
      </c>
      <c r="R141" s="403">
        <v>234.00000000000003</v>
      </c>
      <c r="S141" s="398">
        <v>16.592000000000006</v>
      </c>
      <c r="T141" s="398">
        <v>10.739999999999995</v>
      </c>
      <c r="U141" s="398">
        <v>383</v>
      </c>
      <c r="V141" s="400">
        <v>3.26</v>
      </c>
      <c r="W141" s="398">
        <v>104.99000000000001</v>
      </c>
      <c r="X141" s="398">
        <v>22.750000000000007</v>
      </c>
      <c r="Y141" s="398">
        <v>4.0500000000000016</v>
      </c>
      <c r="Z141" s="383">
        <v>8</v>
      </c>
      <c r="AA141" s="394">
        <v>100</v>
      </c>
    </row>
    <row r="142" spans="1:27" ht="16.5" customHeight="1">
      <c r="A142" s="383" t="b">
        <v>1</v>
      </c>
      <c r="B142" s="384" t="s">
        <v>160</v>
      </c>
      <c r="C142" s="383">
        <v>100100003</v>
      </c>
      <c r="D142" s="383">
        <v>40</v>
      </c>
      <c r="E142" s="395">
        <v>47782</v>
      </c>
      <c r="F142" s="385">
        <v>15680.356179484832</v>
      </c>
      <c r="G142" s="386">
        <v>2150</v>
      </c>
      <c r="H142" s="387">
        <v>3</v>
      </c>
      <c r="I142" s="387">
        <v>10</v>
      </c>
      <c r="J142" s="387">
        <v>30</v>
      </c>
      <c r="K142" s="396">
        <v>410</v>
      </c>
      <c r="L142" s="397">
        <v>2639.2000000000016</v>
      </c>
      <c r="M142" s="398">
        <v>84.674418604651194</v>
      </c>
      <c r="N142" s="398">
        <v>186.2</v>
      </c>
      <c r="O142" s="398">
        <v>295.8</v>
      </c>
      <c r="P142" s="390">
        <v>100</v>
      </c>
      <c r="Q142" s="399">
        <v>2.64</v>
      </c>
      <c r="R142" s="403">
        <v>234.4</v>
      </c>
      <c r="S142" s="398">
        <v>16.960000000000008</v>
      </c>
      <c r="T142" s="398">
        <v>10.999999999999993</v>
      </c>
      <c r="U142" s="398">
        <v>392</v>
      </c>
      <c r="V142" s="400">
        <v>3.55</v>
      </c>
      <c r="W142" s="398">
        <v>105.1</v>
      </c>
      <c r="X142" s="398">
        <v>23.200000000000006</v>
      </c>
      <c r="Y142" s="398">
        <v>4.1400000000000015</v>
      </c>
      <c r="Z142" s="383">
        <v>8</v>
      </c>
      <c r="AA142" s="394">
        <v>100</v>
      </c>
    </row>
    <row r="143" spans="1:27" ht="16.5" customHeight="1">
      <c r="A143" s="383" t="b">
        <v>1</v>
      </c>
      <c r="B143" s="384" t="s">
        <v>161</v>
      </c>
      <c r="C143" s="383">
        <v>100100003</v>
      </c>
      <c r="D143" s="383">
        <v>41</v>
      </c>
      <c r="E143" s="395">
        <v>49985</v>
      </c>
      <c r="F143" s="385">
        <v>15855.581494511127</v>
      </c>
      <c r="G143" s="386">
        <v>2100</v>
      </c>
      <c r="H143" s="387">
        <v>3</v>
      </c>
      <c r="I143" s="387">
        <v>10</v>
      </c>
      <c r="J143" s="387">
        <v>30</v>
      </c>
      <c r="K143" s="396">
        <v>418</v>
      </c>
      <c r="L143" s="397">
        <v>2750.8000000000015</v>
      </c>
      <c r="M143" s="398">
        <v>85.417502917152902</v>
      </c>
      <c r="N143" s="398">
        <v>187.9</v>
      </c>
      <c r="O143" s="398">
        <v>298.10000000000002</v>
      </c>
      <c r="P143" s="390">
        <v>100</v>
      </c>
      <c r="Q143" s="399">
        <v>2.6430000000000002</v>
      </c>
      <c r="R143" s="403">
        <v>234.8</v>
      </c>
      <c r="S143" s="398">
        <v>17.328000000000007</v>
      </c>
      <c r="T143" s="398">
        <v>11.259999999999993</v>
      </c>
      <c r="U143" s="398">
        <v>400</v>
      </c>
      <c r="V143" s="400">
        <v>3.56</v>
      </c>
      <c r="W143" s="398">
        <v>105.21000000000001</v>
      </c>
      <c r="X143" s="398">
        <v>23.650000000000006</v>
      </c>
      <c r="Y143" s="398">
        <v>4.2300000000000022</v>
      </c>
      <c r="Z143" s="383">
        <v>8</v>
      </c>
      <c r="AA143" s="394">
        <v>100</v>
      </c>
    </row>
    <row r="144" spans="1:27" ht="16.5" customHeight="1">
      <c r="A144" s="383" t="b">
        <v>1</v>
      </c>
      <c r="B144" s="384" t="s">
        <v>162</v>
      </c>
      <c r="C144" s="383">
        <v>100100003</v>
      </c>
      <c r="D144" s="383">
        <v>42</v>
      </c>
      <c r="E144" s="395">
        <v>52241</v>
      </c>
      <c r="F144" s="385">
        <v>16031.685212651502</v>
      </c>
      <c r="G144" s="386">
        <v>2100</v>
      </c>
      <c r="H144" s="387">
        <v>3</v>
      </c>
      <c r="I144" s="387">
        <v>10</v>
      </c>
      <c r="J144" s="387">
        <v>30</v>
      </c>
      <c r="K144" s="396">
        <v>427</v>
      </c>
      <c r="L144" s="397">
        <v>2864.8000000000015</v>
      </c>
      <c r="M144" s="398">
        <v>86.165807962529314</v>
      </c>
      <c r="N144" s="398">
        <v>189.7</v>
      </c>
      <c r="O144" s="398">
        <v>300.5</v>
      </c>
      <c r="P144" s="390">
        <v>100</v>
      </c>
      <c r="Q144" s="399">
        <v>2.6460000000000004</v>
      </c>
      <c r="R144" s="403">
        <v>235.20000000000005</v>
      </c>
      <c r="S144" s="398">
        <v>17.696000000000009</v>
      </c>
      <c r="T144" s="398">
        <v>11.519999999999992</v>
      </c>
      <c r="U144" s="398">
        <v>408</v>
      </c>
      <c r="V144" s="400">
        <v>3.56</v>
      </c>
      <c r="W144" s="398">
        <v>105.32000000000001</v>
      </c>
      <c r="X144" s="398">
        <v>24.100000000000009</v>
      </c>
      <c r="Y144" s="398">
        <v>4.3200000000000021</v>
      </c>
      <c r="Z144" s="383">
        <v>8</v>
      </c>
      <c r="AA144" s="394">
        <v>100</v>
      </c>
    </row>
    <row r="145" spans="1:27" ht="16.5" customHeight="1">
      <c r="A145" s="383" t="b">
        <v>1</v>
      </c>
      <c r="B145" s="384" t="s">
        <v>163</v>
      </c>
      <c r="C145" s="383">
        <v>100100003</v>
      </c>
      <c r="D145" s="383">
        <v>43</v>
      </c>
      <c r="E145" s="395">
        <v>54548</v>
      </c>
      <c r="F145" s="385">
        <v>16208.650149002255</v>
      </c>
      <c r="G145" s="386">
        <v>2100</v>
      </c>
      <c r="H145" s="387">
        <v>3</v>
      </c>
      <c r="I145" s="387">
        <v>10</v>
      </c>
      <c r="J145" s="387">
        <v>30</v>
      </c>
      <c r="K145" s="396">
        <v>435</v>
      </c>
      <c r="L145" s="397">
        <v>2981.2000000000012</v>
      </c>
      <c r="M145" s="398">
        <v>86.919388954171609</v>
      </c>
      <c r="N145" s="398">
        <v>191.5</v>
      </c>
      <c r="O145" s="398">
        <v>302.8</v>
      </c>
      <c r="P145" s="390">
        <v>100</v>
      </c>
      <c r="Q145" s="399">
        <v>2.6490000000000005</v>
      </c>
      <c r="R145" s="403">
        <v>235.60000000000002</v>
      </c>
      <c r="S145" s="398">
        <v>18.064000000000011</v>
      </c>
      <c r="T145" s="398">
        <v>11.77999999999999</v>
      </c>
      <c r="U145" s="398">
        <v>417</v>
      </c>
      <c r="V145" s="400">
        <v>3.56</v>
      </c>
      <c r="W145" s="398">
        <v>105.42999999999999</v>
      </c>
      <c r="X145" s="398">
        <v>24.550000000000008</v>
      </c>
      <c r="Y145" s="398">
        <v>4.4100000000000019</v>
      </c>
      <c r="Z145" s="383">
        <v>8</v>
      </c>
      <c r="AA145" s="394">
        <v>100</v>
      </c>
    </row>
    <row r="146" spans="1:27" ht="16.5" customHeight="1">
      <c r="A146" s="383" t="b">
        <v>1</v>
      </c>
      <c r="B146" s="384" t="s">
        <v>164</v>
      </c>
      <c r="C146" s="383">
        <v>100100003</v>
      </c>
      <c r="D146" s="383">
        <v>44</v>
      </c>
      <c r="E146" s="395">
        <v>56907</v>
      </c>
      <c r="F146" s="385">
        <v>16386.459857134112</v>
      </c>
      <c r="G146" s="386">
        <v>2100</v>
      </c>
      <c r="H146" s="387">
        <v>3</v>
      </c>
      <c r="I146" s="387">
        <v>10</v>
      </c>
      <c r="J146" s="387">
        <v>30</v>
      </c>
      <c r="K146" s="396">
        <v>444</v>
      </c>
      <c r="L146" s="397">
        <v>3100.0000000000014</v>
      </c>
      <c r="M146" s="398">
        <v>87.678301886792482</v>
      </c>
      <c r="N146" s="398">
        <v>193.2</v>
      </c>
      <c r="O146" s="398">
        <v>305.2</v>
      </c>
      <c r="P146" s="390">
        <v>100</v>
      </c>
      <c r="Q146" s="399">
        <v>2.6520000000000006</v>
      </c>
      <c r="R146" s="403">
        <v>236</v>
      </c>
      <c r="S146" s="398">
        <v>18.432000000000006</v>
      </c>
      <c r="T146" s="398">
        <v>12.03999999999999</v>
      </c>
      <c r="U146" s="398">
        <v>425</v>
      </c>
      <c r="V146" s="400">
        <v>3.56</v>
      </c>
      <c r="W146" s="398">
        <v>105.54</v>
      </c>
      <c r="X146" s="398">
        <v>25.000000000000007</v>
      </c>
      <c r="Y146" s="398">
        <v>4.5000000000000018</v>
      </c>
      <c r="Z146" s="383">
        <v>8</v>
      </c>
      <c r="AA146" s="394">
        <v>100</v>
      </c>
    </row>
    <row r="147" spans="1:27" ht="16.5" customHeight="1">
      <c r="A147" s="383" t="b">
        <v>1</v>
      </c>
      <c r="B147" s="384" t="s">
        <v>165</v>
      </c>
      <c r="C147" s="383">
        <v>100100003</v>
      </c>
      <c r="D147" s="383">
        <v>45</v>
      </c>
      <c r="E147" s="395">
        <v>59316</v>
      </c>
      <c r="F147" s="385">
        <v>16565.098580874517</v>
      </c>
      <c r="G147" s="386">
        <v>2100</v>
      </c>
      <c r="H147" s="387">
        <v>3</v>
      </c>
      <c r="I147" s="387">
        <v>10</v>
      </c>
      <c r="J147" s="387">
        <v>30</v>
      </c>
      <c r="K147" s="396">
        <v>453</v>
      </c>
      <c r="L147" s="397">
        <v>3221.2000000000016</v>
      </c>
      <c r="M147" s="398">
        <v>88.442603550295885</v>
      </c>
      <c r="N147" s="398">
        <v>207</v>
      </c>
      <c r="O147" s="398">
        <v>328.4</v>
      </c>
      <c r="P147" s="390">
        <v>100</v>
      </c>
      <c r="Q147" s="399">
        <v>2.6549999999999998</v>
      </c>
      <c r="R147" s="403">
        <v>236.4</v>
      </c>
      <c r="S147" s="398">
        <v>18.800000000000008</v>
      </c>
      <c r="T147" s="398">
        <v>12.29999999999999</v>
      </c>
      <c r="U147" s="398">
        <v>434</v>
      </c>
      <c r="V147" s="400">
        <v>3.86</v>
      </c>
      <c r="W147" s="398">
        <v>105.65</v>
      </c>
      <c r="X147" s="398">
        <v>25.450000000000006</v>
      </c>
      <c r="Y147" s="398">
        <v>4.5900000000000016</v>
      </c>
      <c r="Z147" s="383">
        <v>8</v>
      </c>
      <c r="AA147" s="394">
        <v>100</v>
      </c>
    </row>
    <row r="148" spans="1:27" ht="16.5" customHeight="1">
      <c r="A148" s="383" t="b">
        <v>1</v>
      </c>
      <c r="B148" s="384" t="s">
        <v>166</v>
      </c>
      <c r="C148" s="383">
        <v>100100003</v>
      </c>
      <c r="D148" s="383">
        <v>46</v>
      </c>
      <c r="E148" s="395">
        <v>61777</v>
      </c>
      <c r="F148" s="385">
        <v>16744.551210265719</v>
      </c>
      <c r="G148" s="386">
        <v>2000</v>
      </c>
      <c r="H148" s="387">
        <v>3</v>
      </c>
      <c r="I148" s="387">
        <v>10</v>
      </c>
      <c r="J148" s="387">
        <v>30</v>
      </c>
      <c r="K148" s="396">
        <v>462</v>
      </c>
      <c r="L148" s="397">
        <v>3344.8000000000015</v>
      </c>
      <c r="M148" s="398">
        <v>89.212351543943043</v>
      </c>
      <c r="N148" s="398">
        <v>208.8</v>
      </c>
      <c r="O148" s="398">
        <v>330.9</v>
      </c>
      <c r="P148" s="390">
        <v>100</v>
      </c>
      <c r="Q148" s="399">
        <v>2.6579999999999999</v>
      </c>
      <c r="R148" s="403">
        <v>236.80000000000004</v>
      </c>
      <c r="S148" s="398">
        <v>19.16800000000001</v>
      </c>
      <c r="T148" s="398">
        <v>12.559999999999988</v>
      </c>
      <c r="U148" s="398">
        <v>442</v>
      </c>
      <c r="V148" s="400">
        <v>3.86</v>
      </c>
      <c r="W148" s="398">
        <v>105.76000000000002</v>
      </c>
      <c r="X148" s="398">
        <v>25.900000000000006</v>
      </c>
      <c r="Y148" s="398">
        <v>4.6800000000000015</v>
      </c>
      <c r="Z148" s="383">
        <v>8</v>
      </c>
      <c r="AA148" s="394">
        <v>100</v>
      </c>
    </row>
    <row r="149" spans="1:27" ht="16.5" customHeight="1">
      <c r="A149" s="383" t="b">
        <v>1</v>
      </c>
      <c r="B149" s="384" t="s">
        <v>167</v>
      </c>
      <c r="C149" s="383">
        <v>100100003</v>
      </c>
      <c r="D149" s="383">
        <v>47</v>
      </c>
      <c r="E149" s="395">
        <v>64291</v>
      </c>
      <c r="F149" s="385">
        <v>16924.803241251866</v>
      </c>
      <c r="G149" s="386">
        <v>2000</v>
      </c>
      <c r="H149" s="387">
        <v>3</v>
      </c>
      <c r="I149" s="387">
        <v>10</v>
      </c>
      <c r="J149" s="387">
        <v>30</v>
      </c>
      <c r="K149" s="396">
        <v>471</v>
      </c>
      <c r="L149" s="397">
        <v>3470.8000000000015</v>
      </c>
      <c r="M149" s="398">
        <v>89.987604290822475</v>
      </c>
      <c r="N149" s="398">
        <v>210.6</v>
      </c>
      <c r="O149" s="398">
        <v>333.3</v>
      </c>
      <c r="P149" s="390">
        <v>100</v>
      </c>
      <c r="Q149" s="399">
        <v>2.661</v>
      </c>
      <c r="R149" s="403">
        <v>237.20000000000002</v>
      </c>
      <c r="S149" s="398">
        <v>19.536000000000005</v>
      </c>
      <c r="T149" s="398">
        <v>12.819999999999991</v>
      </c>
      <c r="U149" s="398">
        <v>450</v>
      </c>
      <c r="V149" s="400">
        <v>3.86</v>
      </c>
      <c r="W149" s="398">
        <v>105.87</v>
      </c>
      <c r="X149" s="398">
        <v>26.350000000000009</v>
      </c>
      <c r="Y149" s="398">
        <v>4.7700000000000014</v>
      </c>
      <c r="Z149" s="383">
        <v>8</v>
      </c>
      <c r="AA149" s="394">
        <v>100</v>
      </c>
    </row>
    <row r="150" spans="1:27" ht="16.5" customHeight="1">
      <c r="A150" s="383" t="b">
        <v>1</v>
      </c>
      <c r="B150" s="384" t="s">
        <v>168</v>
      </c>
      <c r="C150" s="383">
        <v>100100003</v>
      </c>
      <c r="D150" s="383">
        <v>48</v>
      </c>
      <c r="E150" s="395">
        <v>66854</v>
      </c>
      <c r="F150" s="385">
        <v>17105.84073870509</v>
      </c>
      <c r="G150" s="386">
        <v>2000</v>
      </c>
      <c r="H150" s="387">
        <v>3</v>
      </c>
      <c r="I150" s="387">
        <v>10</v>
      </c>
      <c r="J150" s="387">
        <v>30</v>
      </c>
      <c r="K150" s="396">
        <v>480</v>
      </c>
      <c r="L150" s="397">
        <v>3599.2000000000016</v>
      </c>
      <c r="M150" s="398">
        <v>90.768421052631624</v>
      </c>
      <c r="N150" s="398">
        <v>212.5</v>
      </c>
      <c r="O150" s="398">
        <v>335.8</v>
      </c>
      <c r="P150" s="390">
        <v>100</v>
      </c>
      <c r="Q150" s="399">
        <v>2.6640000000000001</v>
      </c>
      <c r="R150" s="403">
        <v>237.60000000000002</v>
      </c>
      <c r="S150" s="398">
        <v>19.904000000000011</v>
      </c>
      <c r="T150" s="398">
        <v>13.079999999999989</v>
      </c>
      <c r="U150" s="398">
        <v>459</v>
      </c>
      <c r="V150" s="400">
        <v>3.87</v>
      </c>
      <c r="W150" s="398">
        <v>105.97999999999999</v>
      </c>
      <c r="X150" s="398">
        <v>26.800000000000008</v>
      </c>
      <c r="Y150" s="398">
        <v>4.8600000000000012</v>
      </c>
      <c r="Z150" s="383">
        <v>8</v>
      </c>
      <c r="AA150" s="394">
        <v>100</v>
      </c>
    </row>
    <row r="151" spans="1:27" ht="16.5" customHeight="1">
      <c r="A151" s="383" t="b">
        <v>1</v>
      </c>
      <c r="B151" s="384" t="s">
        <v>169</v>
      </c>
      <c r="C151" s="383">
        <v>100100003</v>
      </c>
      <c r="D151" s="383">
        <v>49</v>
      </c>
      <c r="E151" s="395">
        <v>69470</v>
      </c>
      <c r="F151" s="385">
        <v>17287.650302448536</v>
      </c>
      <c r="G151" s="386">
        <v>2000</v>
      </c>
      <c r="H151" s="387">
        <v>3</v>
      </c>
      <c r="I151" s="387">
        <v>10</v>
      </c>
      <c r="J151" s="387">
        <v>30</v>
      </c>
      <c r="K151" s="396">
        <v>489</v>
      </c>
      <c r="L151" s="397">
        <v>3730.0000000000018</v>
      </c>
      <c r="M151" s="398">
        <v>91.554861944777969</v>
      </c>
      <c r="N151" s="398">
        <v>214.3</v>
      </c>
      <c r="O151" s="398">
        <v>338.3</v>
      </c>
      <c r="P151" s="390">
        <v>100</v>
      </c>
      <c r="Q151" s="399">
        <v>2.6670000000000003</v>
      </c>
      <c r="R151" s="403">
        <v>238</v>
      </c>
      <c r="S151" s="398">
        <v>20.272000000000009</v>
      </c>
      <c r="T151" s="398">
        <v>13.339999999999989</v>
      </c>
      <c r="U151" s="398">
        <v>467</v>
      </c>
      <c r="V151" s="400">
        <v>3.87</v>
      </c>
      <c r="W151" s="398">
        <v>106.09</v>
      </c>
      <c r="X151" s="398">
        <v>27.250000000000007</v>
      </c>
      <c r="Y151" s="398">
        <v>4.9500000000000011</v>
      </c>
      <c r="Z151" s="383">
        <v>8</v>
      </c>
      <c r="AA151" s="394">
        <v>100</v>
      </c>
    </row>
    <row r="152" spans="1:27" ht="16.5" customHeight="1">
      <c r="A152" s="383" t="b">
        <v>1</v>
      </c>
      <c r="B152" s="384" t="s">
        <v>170</v>
      </c>
      <c r="C152" s="383">
        <v>100100003</v>
      </c>
      <c r="D152" s="383">
        <v>50</v>
      </c>
      <c r="E152" s="395">
        <v>81153</v>
      </c>
      <c r="F152" s="385">
        <v>17470.219035975933</v>
      </c>
      <c r="G152" s="386">
        <v>2000</v>
      </c>
      <c r="H152" s="387">
        <v>3</v>
      </c>
      <c r="I152" s="387">
        <v>10</v>
      </c>
      <c r="J152" s="387">
        <v>30</v>
      </c>
      <c r="K152" s="396">
        <v>561</v>
      </c>
      <c r="L152" s="397">
        <v>3863.2000000000021</v>
      </c>
      <c r="M152" s="398">
        <v>92.346987951807279</v>
      </c>
      <c r="N152" s="398">
        <v>228.4</v>
      </c>
      <c r="O152" s="398">
        <v>362.2</v>
      </c>
      <c r="P152" s="390">
        <v>100</v>
      </c>
      <c r="Q152" s="399">
        <v>2.67</v>
      </c>
      <c r="R152" s="403">
        <v>238.40000000000003</v>
      </c>
      <c r="S152" s="398">
        <v>20.640000000000008</v>
      </c>
      <c r="T152" s="398">
        <v>13.599999999999987</v>
      </c>
      <c r="U152" s="398">
        <v>476</v>
      </c>
      <c r="V152" s="400">
        <v>4.17</v>
      </c>
      <c r="W152" s="398">
        <v>106.2</v>
      </c>
      <c r="X152" s="398">
        <v>27.700000000000006</v>
      </c>
      <c r="Y152" s="398">
        <v>5.0400000000000009</v>
      </c>
      <c r="Z152" s="383">
        <v>8</v>
      </c>
      <c r="AA152" s="394">
        <v>100</v>
      </c>
    </row>
    <row r="153" spans="1:27" ht="16.5" customHeight="1">
      <c r="A153" s="383" t="b">
        <v>1</v>
      </c>
      <c r="B153" s="384" t="s">
        <v>171</v>
      </c>
      <c r="C153" s="383">
        <v>100100004</v>
      </c>
      <c r="D153" s="383">
        <v>1</v>
      </c>
      <c r="E153" s="395">
        <v>1711</v>
      </c>
      <c r="F153" s="385">
        <v>10000</v>
      </c>
      <c r="G153" s="401">
        <v>2500</v>
      </c>
      <c r="H153" s="387">
        <v>3</v>
      </c>
      <c r="I153" s="387">
        <v>10</v>
      </c>
      <c r="J153" s="387">
        <v>30</v>
      </c>
      <c r="K153" s="396">
        <v>60</v>
      </c>
      <c r="L153" s="397">
        <v>103.072</v>
      </c>
      <c r="M153" s="398">
        <v>35.37913043478261</v>
      </c>
      <c r="N153" s="398">
        <v>33.5</v>
      </c>
      <c r="O153" s="398">
        <v>33.5</v>
      </c>
      <c r="P153" s="390">
        <v>100</v>
      </c>
      <c r="Q153" s="399">
        <v>4.08</v>
      </c>
      <c r="R153" s="402">
        <v>213.2</v>
      </c>
      <c r="S153" s="398">
        <v>1.3680000000000001</v>
      </c>
      <c r="T153" s="398">
        <v>2.6</v>
      </c>
      <c r="U153" s="398">
        <v>403</v>
      </c>
      <c r="V153" s="400">
        <v>1.31</v>
      </c>
      <c r="W153" s="398">
        <v>102.25</v>
      </c>
      <c r="X153" s="398">
        <v>2.98</v>
      </c>
      <c r="Y153" s="398">
        <v>0.58199999999999996</v>
      </c>
      <c r="Z153" s="383">
        <v>8</v>
      </c>
      <c r="AA153" s="394">
        <v>100</v>
      </c>
    </row>
    <row r="154" spans="1:27" ht="16.5" customHeight="1">
      <c r="A154" s="383" t="b">
        <v>1</v>
      </c>
      <c r="B154" s="384" t="s">
        <v>172</v>
      </c>
      <c r="C154" s="383">
        <v>100100004</v>
      </c>
      <c r="D154" s="383">
        <v>2</v>
      </c>
      <c r="E154" s="395">
        <v>1835</v>
      </c>
      <c r="F154" s="385">
        <v>10070</v>
      </c>
      <c r="G154" s="401">
        <v>2500</v>
      </c>
      <c r="H154" s="387">
        <v>6</v>
      </c>
      <c r="I154" s="387">
        <v>10</v>
      </c>
      <c r="J154" s="387">
        <v>30</v>
      </c>
      <c r="K154" s="396">
        <v>62</v>
      </c>
      <c r="L154" s="397">
        <v>103.468</v>
      </c>
      <c r="M154" s="398">
        <v>36.103606557377056</v>
      </c>
      <c r="N154" s="398">
        <v>34.700000000000003</v>
      </c>
      <c r="O154" s="398">
        <v>35.299999999999997</v>
      </c>
      <c r="P154" s="390">
        <v>100</v>
      </c>
      <c r="Q154" s="399">
        <v>4.085</v>
      </c>
      <c r="R154" s="402">
        <v>213.6</v>
      </c>
      <c r="S154" s="398">
        <v>1.4560000000000002</v>
      </c>
      <c r="T154" s="398">
        <v>2.8000000000000003</v>
      </c>
      <c r="U154" s="398">
        <v>428</v>
      </c>
      <c r="V154" s="400">
        <v>1.31</v>
      </c>
      <c r="W154" s="398">
        <v>102.4</v>
      </c>
      <c r="X154" s="398">
        <v>3.01</v>
      </c>
      <c r="Y154" s="398">
        <v>0.624</v>
      </c>
      <c r="Z154" s="383">
        <v>8</v>
      </c>
      <c r="AA154" s="394">
        <v>100</v>
      </c>
    </row>
    <row r="155" spans="1:27" ht="16.5" customHeight="1">
      <c r="A155" s="383" t="b">
        <v>1</v>
      </c>
      <c r="B155" s="384" t="s">
        <v>173</v>
      </c>
      <c r="C155" s="383">
        <v>100100004</v>
      </c>
      <c r="D155" s="383">
        <v>3</v>
      </c>
      <c r="E155" s="395">
        <v>1967</v>
      </c>
      <c r="F155" s="385">
        <v>10160.817769699584</v>
      </c>
      <c r="G155" s="401">
        <v>2500</v>
      </c>
      <c r="H155" s="387">
        <v>3</v>
      </c>
      <c r="I155" s="387">
        <v>10</v>
      </c>
      <c r="J155" s="387">
        <v>30</v>
      </c>
      <c r="K155" s="396">
        <v>64</v>
      </c>
      <c r="L155" s="397">
        <v>103.88800000000001</v>
      </c>
      <c r="M155" s="398">
        <v>36.510659340659345</v>
      </c>
      <c r="N155" s="398">
        <v>35.9</v>
      </c>
      <c r="O155" s="398">
        <v>36.6</v>
      </c>
      <c r="P155" s="390">
        <v>100</v>
      </c>
      <c r="Q155" s="399">
        <v>4.09</v>
      </c>
      <c r="R155" s="402">
        <v>214.00000000000003</v>
      </c>
      <c r="S155" s="398">
        <v>1.5440000000000003</v>
      </c>
      <c r="T155" s="398">
        <v>3</v>
      </c>
      <c r="U155" s="398">
        <v>453</v>
      </c>
      <c r="V155" s="400">
        <v>1.31</v>
      </c>
      <c r="W155" s="398">
        <v>102.55</v>
      </c>
      <c r="X155" s="398">
        <v>3.04</v>
      </c>
      <c r="Y155" s="398">
        <v>0.66600000000000015</v>
      </c>
      <c r="Z155" s="383">
        <v>8</v>
      </c>
      <c r="AA155" s="394">
        <v>100</v>
      </c>
    </row>
    <row r="156" spans="1:27" ht="16.5" customHeight="1">
      <c r="A156" s="383" t="b">
        <v>1</v>
      </c>
      <c r="B156" s="384" t="s">
        <v>174</v>
      </c>
      <c r="C156" s="383">
        <v>100100004</v>
      </c>
      <c r="D156" s="383">
        <v>4</v>
      </c>
      <c r="E156" s="395">
        <v>2107</v>
      </c>
      <c r="F156" s="385">
        <v>10261.603497319258</v>
      </c>
      <c r="G156" s="401">
        <v>2500</v>
      </c>
      <c r="H156" s="387">
        <v>3</v>
      </c>
      <c r="I156" s="387">
        <v>10</v>
      </c>
      <c r="J156" s="387">
        <v>30</v>
      </c>
      <c r="K156" s="396">
        <v>66</v>
      </c>
      <c r="L156" s="397">
        <v>104.33200000000001</v>
      </c>
      <c r="M156" s="398">
        <v>36.922209944751373</v>
      </c>
      <c r="N156" s="398">
        <v>37.1</v>
      </c>
      <c r="O156" s="398">
        <v>37.799999999999997</v>
      </c>
      <c r="P156" s="390">
        <v>100</v>
      </c>
      <c r="Q156" s="399">
        <v>4.0949999999999998</v>
      </c>
      <c r="R156" s="402">
        <v>214.4</v>
      </c>
      <c r="S156" s="398">
        <v>1.6320000000000006</v>
      </c>
      <c r="T156" s="398">
        <v>3.2</v>
      </c>
      <c r="U156" s="398">
        <v>478</v>
      </c>
      <c r="V156" s="400">
        <v>1.31</v>
      </c>
      <c r="W156" s="398">
        <v>102.7</v>
      </c>
      <c r="X156" s="398">
        <v>3.0700000000000003</v>
      </c>
      <c r="Y156" s="398">
        <v>0.70799999999999996</v>
      </c>
      <c r="Z156" s="383">
        <v>8</v>
      </c>
      <c r="AA156" s="394">
        <v>100</v>
      </c>
    </row>
    <row r="157" spans="1:27" ht="16.5" customHeight="1">
      <c r="A157" s="383" t="b">
        <v>1</v>
      </c>
      <c r="B157" s="384" t="s">
        <v>175</v>
      </c>
      <c r="C157" s="383">
        <v>100100004</v>
      </c>
      <c r="D157" s="383">
        <v>5</v>
      </c>
      <c r="E157" s="395">
        <v>2255</v>
      </c>
      <c r="F157" s="385">
        <v>10369.46221501641</v>
      </c>
      <c r="G157" s="401">
        <v>2500</v>
      </c>
      <c r="H157" s="387">
        <v>3</v>
      </c>
      <c r="I157" s="387">
        <v>10</v>
      </c>
      <c r="J157" s="387">
        <v>30</v>
      </c>
      <c r="K157" s="396">
        <v>68</v>
      </c>
      <c r="L157" s="397">
        <v>104.8</v>
      </c>
      <c r="M157" s="398">
        <v>37.338333333333338</v>
      </c>
      <c r="N157" s="398">
        <v>45.6</v>
      </c>
      <c r="O157" s="398">
        <v>46.4</v>
      </c>
      <c r="P157" s="390">
        <v>100</v>
      </c>
      <c r="Q157" s="399">
        <v>4.0999999999999996</v>
      </c>
      <c r="R157" s="402">
        <v>214.8</v>
      </c>
      <c r="S157" s="398">
        <v>1.7200000000000004</v>
      </c>
      <c r="T157" s="398">
        <v>3.4000000000000004</v>
      </c>
      <c r="U157" s="398">
        <v>504</v>
      </c>
      <c r="V157" s="400">
        <v>1.64</v>
      </c>
      <c r="W157" s="398">
        <v>102.85</v>
      </c>
      <c r="X157" s="398">
        <v>3.1</v>
      </c>
      <c r="Y157" s="398">
        <v>0.75</v>
      </c>
      <c r="Z157" s="383">
        <v>8</v>
      </c>
      <c r="AA157" s="394">
        <v>100</v>
      </c>
    </row>
    <row r="158" spans="1:27" ht="16.5" customHeight="1">
      <c r="A158" s="383" t="b">
        <v>1</v>
      </c>
      <c r="B158" s="384" t="s">
        <v>176</v>
      </c>
      <c r="C158" s="383">
        <v>100100004</v>
      </c>
      <c r="D158" s="383">
        <v>6</v>
      </c>
      <c r="E158" s="395">
        <v>2411</v>
      </c>
      <c r="F158" s="385">
        <v>10482.905381511426</v>
      </c>
      <c r="G158" s="401">
        <v>2450</v>
      </c>
      <c r="H158" s="387">
        <v>3</v>
      </c>
      <c r="I158" s="387">
        <v>10</v>
      </c>
      <c r="J158" s="387">
        <v>30</v>
      </c>
      <c r="K158" s="396">
        <v>70</v>
      </c>
      <c r="L158" s="397">
        <v>105.292</v>
      </c>
      <c r="M158" s="398">
        <v>37.759106145251387</v>
      </c>
      <c r="N158" s="398">
        <v>46.8</v>
      </c>
      <c r="O158" s="398">
        <v>47.7</v>
      </c>
      <c r="P158" s="390">
        <v>100</v>
      </c>
      <c r="Q158" s="399">
        <v>4.1050000000000004</v>
      </c>
      <c r="R158" s="402">
        <v>215.2</v>
      </c>
      <c r="S158" s="398">
        <v>1.8080000000000005</v>
      </c>
      <c r="T158" s="398">
        <v>3.5999999999999996</v>
      </c>
      <c r="U158" s="398">
        <v>529</v>
      </c>
      <c r="V158" s="400">
        <v>1.64</v>
      </c>
      <c r="W158" s="398">
        <v>103</v>
      </c>
      <c r="X158" s="398">
        <v>3.13</v>
      </c>
      <c r="Y158" s="398">
        <v>0.79200000000000004</v>
      </c>
      <c r="Z158" s="383">
        <v>8</v>
      </c>
      <c r="AA158" s="394">
        <v>100</v>
      </c>
    </row>
    <row r="159" spans="1:27" ht="16.5" customHeight="1">
      <c r="A159" s="383" t="b">
        <v>1</v>
      </c>
      <c r="B159" s="384" t="s">
        <v>177</v>
      </c>
      <c r="C159" s="383">
        <v>100100004</v>
      </c>
      <c r="D159" s="383">
        <v>7</v>
      </c>
      <c r="E159" s="395">
        <v>2575</v>
      </c>
      <c r="F159" s="385">
        <v>10601.007014064207</v>
      </c>
      <c r="G159" s="401">
        <v>2450</v>
      </c>
      <c r="H159" s="387">
        <v>3</v>
      </c>
      <c r="I159" s="387">
        <v>10</v>
      </c>
      <c r="J159" s="387">
        <v>30</v>
      </c>
      <c r="K159" s="396">
        <v>72</v>
      </c>
      <c r="L159" s="397">
        <v>105.80800000000001</v>
      </c>
      <c r="M159" s="398">
        <v>38.184606741573035</v>
      </c>
      <c r="N159" s="398">
        <v>48</v>
      </c>
      <c r="O159" s="398">
        <v>48.9</v>
      </c>
      <c r="P159" s="390">
        <v>100</v>
      </c>
      <c r="Q159" s="399">
        <v>4.1100000000000003</v>
      </c>
      <c r="R159" s="402">
        <v>215.60000000000002</v>
      </c>
      <c r="S159" s="398">
        <v>1.8960000000000004</v>
      </c>
      <c r="T159" s="398">
        <v>3.8</v>
      </c>
      <c r="U159" s="398">
        <v>554</v>
      </c>
      <c r="V159" s="400">
        <v>1.64</v>
      </c>
      <c r="W159" s="398">
        <v>103.15</v>
      </c>
      <c r="X159" s="398">
        <v>3.16</v>
      </c>
      <c r="Y159" s="398">
        <v>0.83400000000000019</v>
      </c>
      <c r="Z159" s="383">
        <v>8</v>
      </c>
      <c r="AA159" s="394">
        <v>100</v>
      </c>
    </row>
    <row r="160" spans="1:27" ht="16.5" customHeight="1">
      <c r="A160" s="383" t="b">
        <v>1</v>
      </c>
      <c r="B160" s="384" t="s">
        <v>178</v>
      </c>
      <c r="C160" s="383">
        <v>100100004</v>
      </c>
      <c r="D160" s="383">
        <v>8</v>
      </c>
      <c r="E160" s="395">
        <v>2746</v>
      </c>
      <c r="F160" s="385">
        <v>10723.12884918133</v>
      </c>
      <c r="G160" s="401">
        <v>2450</v>
      </c>
      <c r="H160" s="387">
        <v>3</v>
      </c>
      <c r="I160" s="387">
        <v>10</v>
      </c>
      <c r="J160" s="387">
        <v>30</v>
      </c>
      <c r="K160" s="396">
        <v>74</v>
      </c>
      <c r="L160" s="397">
        <v>106.348</v>
      </c>
      <c r="M160" s="398">
        <v>38.614915254237289</v>
      </c>
      <c r="N160" s="398">
        <v>49.2</v>
      </c>
      <c r="O160" s="398">
        <v>50.2</v>
      </c>
      <c r="P160" s="390">
        <v>100</v>
      </c>
      <c r="Q160" s="399">
        <v>4.1150000000000002</v>
      </c>
      <c r="R160" s="402">
        <v>216</v>
      </c>
      <c r="S160" s="398">
        <v>1.9840000000000004</v>
      </c>
      <c r="T160" s="398">
        <v>4</v>
      </c>
      <c r="U160" s="398">
        <v>579</v>
      </c>
      <c r="V160" s="400">
        <v>1.64</v>
      </c>
      <c r="W160" s="398">
        <v>103.3</v>
      </c>
      <c r="X160" s="398">
        <v>3.1900000000000004</v>
      </c>
      <c r="Y160" s="398">
        <v>0.876</v>
      </c>
      <c r="Z160" s="383">
        <v>8</v>
      </c>
      <c r="AA160" s="394">
        <v>100</v>
      </c>
    </row>
    <row r="161" spans="1:27" ht="16.5" customHeight="1">
      <c r="A161" s="383" t="b">
        <v>1</v>
      </c>
      <c r="B161" s="384" t="s">
        <v>179</v>
      </c>
      <c r="C161" s="383">
        <v>100100004</v>
      </c>
      <c r="D161" s="383">
        <v>9</v>
      </c>
      <c r="E161" s="395">
        <v>2926</v>
      </c>
      <c r="F161" s="385">
        <v>10848.801277245822</v>
      </c>
      <c r="G161" s="401">
        <v>2450</v>
      </c>
      <c r="H161" s="387">
        <v>3</v>
      </c>
      <c r="I161" s="387">
        <v>10</v>
      </c>
      <c r="J161" s="387">
        <v>30</v>
      </c>
      <c r="K161" s="396">
        <v>76</v>
      </c>
      <c r="L161" s="397">
        <v>106.91200000000001</v>
      </c>
      <c r="M161" s="398">
        <v>39.050113636363633</v>
      </c>
      <c r="N161" s="398">
        <v>50.4</v>
      </c>
      <c r="O161" s="398">
        <v>51.5</v>
      </c>
      <c r="P161" s="390">
        <v>100</v>
      </c>
      <c r="Q161" s="399">
        <v>4.12</v>
      </c>
      <c r="R161" s="402">
        <v>216.4</v>
      </c>
      <c r="S161" s="398">
        <v>2.0720000000000005</v>
      </c>
      <c r="T161" s="398">
        <v>4.2</v>
      </c>
      <c r="U161" s="398">
        <v>604</v>
      </c>
      <c r="V161" s="400">
        <v>1.64</v>
      </c>
      <c r="W161" s="398">
        <v>103.45</v>
      </c>
      <c r="X161" s="398">
        <v>3.22</v>
      </c>
      <c r="Y161" s="398">
        <v>0.91799999999999993</v>
      </c>
      <c r="Z161" s="383">
        <v>8</v>
      </c>
      <c r="AA161" s="394">
        <v>100</v>
      </c>
    </row>
    <row r="162" spans="1:27" ht="16.5" customHeight="1">
      <c r="A162" s="383" t="b">
        <v>1</v>
      </c>
      <c r="B162" s="384" t="s">
        <v>180</v>
      </c>
      <c r="C162" s="383">
        <v>100100004</v>
      </c>
      <c r="D162" s="383">
        <v>10</v>
      </c>
      <c r="E162" s="395">
        <v>3893</v>
      </c>
      <c r="F162" s="385">
        <v>10977.662711566676</v>
      </c>
      <c r="G162" s="401">
        <v>2450</v>
      </c>
      <c r="H162" s="387">
        <v>3</v>
      </c>
      <c r="I162" s="387">
        <v>10</v>
      </c>
      <c r="J162" s="387">
        <v>30</v>
      </c>
      <c r="K162" s="396">
        <v>97</v>
      </c>
      <c r="L162" s="397">
        <v>107.5</v>
      </c>
      <c r="M162" s="398">
        <v>39.490285714285712</v>
      </c>
      <c r="N162" s="398">
        <v>59.1</v>
      </c>
      <c r="O162" s="398">
        <v>60.4</v>
      </c>
      <c r="P162" s="390">
        <v>100</v>
      </c>
      <c r="Q162" s="399">
        <v>4.125</v>
      </c>
      <c r="R162" s="402">
        <v>216.8</v>
      </c>
      <c r="S162" s="398">
        <v>2.1600000000000006</v>
      </c>
      <c r="T162" s="398">
        <v>4.4000000000000004</v>
      </c>
      <c r="U162" s="398">
        <v>630</v>
      </c>
      <c r="V162" s="400">
        <v>1.97</v>
      </c>
      <c r="W162" s="398">
        <v>103.6</v>
      </c>
      <c r="X162" s="398">
        <v>3.25</v>
      </c>
      <c r="Y162" s="398">
        <v>0.96</v>
      </c>
      <c r="Z162" s="383">
        <v>8</v>
      </c>
      <c r="AA162" s="394">
        <v>100</v>
      </c>
    </row>
    <row r="163" spans="1:27" ht="16.5" customHeight="1">
      <c r="A163" s="383" t="b">
        <v>1</v>
      </c>
      <c r="B163" s="384" t="s">
        <v>181</v>
      </c>
      <c r="C163" s="383">
        <v>100100004</v>
      </c>
      <c r="D163" s="383">
        <v>11</v>
      </c>
      <c r="E163" s="395">
        <v>4137</v>
      </c>
      <c r="F163" s="385">
        <v>11109.425234722779</v>
      </c>
      <c r="G163" s="401">
        <v>2400</v>
      </c>
      <c r="H163" s="387">
        <v>3</v>
      </c>
      <c r="I163" s="387">
        <v>10</v>
      </c>
      <c r="J163" s="387">
        <v>30</v>
      </c>
      <c r="K163" s="396">
        <v>100</v>
      </c>
      <c r="L163" s="397">
        <v>108.11200000000001</v>
      </c>
      <c r="M163" s="398">
        <v>39.935517241379301</v>
      </c>
      <c r="N163" s="398">
        <v>60.4</v>
      </c>
      <c r="O163" s="398">
        <v>61.7</v>
      </c>
      <c r="P163" s="390">
        <v>100</v>
      </c>
      <c r="Q163" s="399">
        <v>4.13</v>
      </c>
      <c r="R163" s="402">
        <v>217.20000000000002</v>
      </c>
      <c r="S163" s="398">
        <v>2.2480000000000007</v>
      </c>
      <c r="T163" s="398">
        <v>4.6000000000000005</v>
      </c>
      <c r="U163" s="398">
        <v>655</v>
      </c>
      <c r="V163" s="400">
        <v>1.97</v>
      </c>
      <c r="W163" s="398">
        <v>103.75</v>
      </c>
      <c r="X163" s="398">
        <v>3.2800000000000002</v>
      </c>
      <c r="Y163" s="398">
        <v>1.0020000000000002</v>
      </c>
      <c r="Z163" s="383">
        <v>8</v>
      </c>
      <c r="AA163" s="394">
        <v>100</v>
      </c>
    </row>
    <row r="164" spans="1:27" ht="16.5" customHeight="1">
      <c r="A164" s="383" t="b">
        <v>1</v>
      </c>
      <c r="B164" s="384" t="s">
        <v>182</v>
      </c>
      <c r="C164" s="383">
        <v>100100004</v>
      </c>
      <c r="D164" s="383">
        <v>12</v>
      </c>
      <c r="E164" s="395">
        <v>4392</v>
      </c>
      <c r="F164" s="385">
        <v>11243.853584975677</v>
      </c>
      <c r="G164" s="401">
        <v>2400</v>
      </c>
      <c r="H164" s="387">
        <v>3</v>
      </c>
      <c r="I164" s="387">
        <v>10</v>
      </c>
      <c r="J164" s="387">
        <v>30</v>
      </c>
      <c r="K164" s="396">
        <v>102</v>
      </c>
      <c r="L164" s="397">
        <v>108.748</v>
      </c>
      <c r="M164" s="398">
        <v>40.385895953757228</v>
      </c>
      <c r="N164" s="398">
        <v>61.6</v>
      </c>
      <c r="O164" s="398">
        <v>63</v>
      </c>
      <c r="P164" s="390">
        <v>100</v>
      </c>
      <c r="Q164" s="399">
        <v>4.1349999999999998</v>
      </c>
      <c r="R164" s="402">
        <v>217.60000000000002</v>
      </c>
      <c r="S164" s="398">
        <v>2.3360000000000007</v>
      </c>
      <c r="T164" s="398">
        <v>4.8</v>
      </c>
      <c r="U164" s="398">
        <v>680</v>
      </c>
      <c r="V164" s="400">
        <v>1.97</v>
      </c>
      <c r="W164" s="398">
        <v>103.9</v>
      </c>
      <c r="X164" s="398">
        <v>3.3100000000000005</v>
      </c>
      <c r="Y164" s="398">
        <v>1.044</v>
      </c>
      <c r="Z164" s="383">
        <v>8</v>
      </c>
      <c r="AA164" s="394">
        <v>100</v>
      </c>
    </row>
    <row r="165" spans="1:27" ht="16.5" customHeight="1">
      <c r="A165" s="383" t="b">
        <v>1</v>
      </c>
      <c r="B165" s="384" t="s">
        <v>183</v>
      </c>
      <c r="C165" s="383">
        <v>100100004</v>
      </c>
      <c r="D165" s="383">
        <v>13</v>
      </c>
      <c r="E165" s="395">
        <v>4657</v>
      </c>
      <c r="F165" s="385">
        <v>11380.751536794469</v>
      </c>
      <c r="G165" s="401">
        <v>2400</v>
      </c>
      <c r="H165" s="387">
        <v>3</v>
      </c>
      <c r="I165" s="387">
        <v>10</v>
      </c>
      <c r="J165" s="387">
        <v>30</v>
      </c>
      <c r="K165" s="396">
        <v>105</v>
      </c>
      <c r="L165" s="397">
        <v>109.408</v>
      </c>
      <c r="M165" s="398">
        <v>40.841511627906975</v>
      </c>
      <c r="N165" s="398">
        <v>62.9</v>
      </c>
      <c r="O165" s="398">
        <v>64.3</v>
      </c>
      <c r="P165" s="390">
        <v>100</v>
      </c>
      <c r="Q165" s="399">
        <v>4.1399999999999997</v>
      </c>
      <c r="R165" s="402">
        <v>218</v>
      </c>
      <c r="S165" s="398">
        <v>2.4240000000000008</v>
      </c>
      <c r="T165" s="398">
        <v>5</v>
      </c>
      <c r="U165" s="398">
        <v>705</v>
      </c>
      <c r="V165" s="400">
        <v>1.97</v>
      </c>
      <c r="W165" s="398">
        <v>104.05</v>
      </c>
      <c r="X165" s="398">
        <v>3.3400000000000003</v>
      </c>
      <c r="Y165" s="398">
        <v>1.0860000000000001</v>
      </c>
      <c r="Z165" s="383">
        <v>8</v>
      </c>
      <c r="AA165" s="394">
        <v>100</v>
      </c>
    </row>
    <row r="166" spans="1:27" ht="16.5" customHeight="1">
      <c r="A166" s="383" t="b">
        <v>1</v>
      </c>
      <c r="B166" s="384" t="s">
        <v>184</v>
      </c>
      <c r="C166" s="383">
        <v>100100004</v>
      </c>
      <c r="D166" s="383">
        <v>14</v>
      </c>
      <c r="E166" s="395">
        <v>4932</v>
      </c>
      <c r="F166" s="385">
        <v>11519.952663624677</v>
      </c>
      <c r="G166" s="401">
        <v>2400</v>
      </c>
      <c r="H166" s="387">
        <v>3</v>
      </c>
      <c r="I166" s="387">
        <v>10</v>
      </c>
      <c r="J166" s="387">
        <v>30</v>
      </c>
      <c r="K166" s="396">
        <v>108</v>
      </c>
      <c r="L166" s="397">
        <v>110.09200000000001</v>
      </c>
      <c r="M166" s="398">
        <v>41.30245614035087</v>
      </c>
      <c r="N166" s="398">
        <v>64.099999999999994</v>
      </c>
      <c r="O166" s="398">
        <v>65.599999999999994</v>
      </c>
      <c r="P166" s="390">
        <v>100</v>
      </c>
      <c r="Q166" s="399">
        <v>4.1449999999999996</v>
      </c>
      <c r="R166" s="402">
        <v>218.4</v>
      </c>
      <c r="S166" s="398">
        <v>2.5120000000000009</v>
      </c>
      <c r="T166" s="398">
        <v>5.2</v>
      </c>
      <c r="U166" s="398">
        <v>730</v>
      </c>
      <c r="V166" s="400">
        <v>1.98</v>
      </c>
      <c r="W166" s="398">
        <v>104.2</v>
      </c>
      <c r="X166" s="398">
        <v>3.37</v>
      </c>
      <c r="Y166" s="398">
        <v>1.1280000000000003</v>
      </c>
      <c r="Z166" s="383">
        <v>8</v>
      </c>
      <c r="AA166" s="394">
        <v>100</v>
      </c>
    </row>
    <row r="167" spans="1:27" ht="16.5" customHeight="1">
      <c r="A167" s="383" t="b">
        <v>1</v>
      </c>
      <c r="B167" s="384" t="s">
        <v>185</v>
      </c>
      <c r="C167" s="383">
        <v>100100004</v>
      </c>
      <c r="D167" s="383">
        <v>15</v>
      </c>
      <c r="E167" s="395">
        <v>5216</v>
      </c>
      <c r="F167" s="385">
        <v>11661.313839010985</v>
      </c>
      <c r="G167" s="401">
        <v>2400</v>
      </c>
      <c r="H167" s="387">
        <v>3</v>
      </c>
      <c r="I167" s="387">
        <v>10</v>
      </c>
      <c r="J167" s="387">
        <v>30</v>
      </c>
      <c r="K167" s="396">
        <v>111</v>
      </c>
      <c r="L167" s="397">
        <v>110.80000000000001</v>
      </c>
      <c r="M167" s="398">
        <v>41.768823529411762</v>
      </c>
      <c r="N167" s="398">
        <v>73</v>
      </c>
      <c r="O167" s="398">
        <v>74.8</v>
      </c>
      <c r="P167" s="390">
        <v>100</v>
      </c>
      <c r="Q167" s="399">
        <v>4.1500000000000004</v>
      </c>
      <c r="R167" s="402">
        <v>218.8</v>
      </c>
      <c r="S167" s="398">
        <v>2.6000000000000005</v>
      </c>
      <c r="T167" s="398">
        <v>5.4</v>
      </c>
      <c r="U167" s="398">
        <v>756</v>
      </c>
      <c r="V167" s="400">
        <v>2.31</v>
      </c>
      <c r="W167" s="398">
        <v>104.35</v>
      </c>
      <c r="X167" s="398">
        <v>3.4000000000000004</v>
      </c>
      <c r="Y167" s="398">
        <v>1.1700000000000002</v>
      </c>
      <c r="Z167" s="383">
        <v>8</v>
      </c>
      <c r="AA167" s="394">
        <v>100</v>
      </c>
    </row>
    <row r="168" spans="1:27" ht="16.5" customHeight="1">
      <c r="A168" s="383" t="b">
        <v>1</v>
      </c>
      <c r="B168" s="384" t="s">
        <v>186</v>
      </c>
      <c r="C168" s="383">
        <v>100100004</v>
      </c>
      <c r="D168" s="383">
        <v>16</v>
      </c>
      <c r="E168" s="395">
        <v>5511</v>
      </c>
      <c r="F168" s="385">
        <v>11804.710523966853</v>
      </c>
      <c r="G168" s="401">
        <v>2350</v>
      </c>
      <c r="H168" s="387">
        <v>3</v>
      </c>
      <c r="I168" s="387">
        <v>10</v>
      </c>
      <c r="J168" s="387">
        <v>30</v>
      </c>
      <c r="K168" s="396">
        <v>113</v>
      </c>
      <c r="L168" s="397">
        <v>111.53200000000001</v>
      </c>
      <c r="M168" s="398">
        <v>42.240710059171597</v>
      </c>
      <c r="N168" s="398">
        <v>74.3</v>
      </c>
      <c r="O168" s="398">
        <v>76.2</v>
      </c>
      <c r="P168" s="390">
        <v>100</v>
      </c>
      <c r="Q168" s="399">
        <v>4.1550000000000002</v>
      </c>
      <c r="R168" s="402">
        <v>219.20000000000002</v>
      </c>
      <c r="S168" s="398">
        <v>2.6880000000000006</v>
      </c>
      <c r="T168" s="398">
        <v>5.6000000000000005</v>
      </c>
      <c r="U168" s="398">
        <v>781</v>
      </c>
      <c r="V168" s="400">
        <v>2.31</v>
      </c>
      <c r="W168" s="398">
        <v>104.5</v>
      </c>
      <c r="X168" s="398">
        <v>3.4300000000000006</v>
      </c>
      <c r="Y168" s="398">
        <v>1.2120000000000002</v>
      </c>
      <c r="Z168" s="383">
        <v>8</v>
      </c>
      <c r="AA168" s="394">
        <v>100</v>
      </c>
    </row>
    <row r="169" spans="1:27" ht="16.5" customHeight="1">
      <c r="A169" s="383" t="b">
        <v>1</v>
      </c>
      <c r="B169" s="384" t="s">
        <v>187</v>
      </c>
      <c r="C169" s="383">
        <v>100100004</v>
      </c>
      <c r="D169" s="383">
        <v>17</v>
      </c>
      <c r="E169" s="395">
        <v>5816</v>
      </c>
      <c r="F169" s="385">
        <v>11950.033261783317</v>
      </c>
      <c r="G169" s="401">
        <v>2350</v>
      </c>
      <c r="H169" s="387">
        <v>3</v>
      </c>
      <c r="I169" s="387">
        <v>10</v>
      </c>
      <c r="J169" s="387">
        <v>30</v>
      </c>
      <c r="K169" s="396">
        <v>116</v>
      </c>
      <c r="L169" s="397">
        <v>112.28800000000001</v>
      </c>
      <c r="M169" s="398">
        <v>42.718214285714289</v>
      </c>
      <c r="N169" s="398">
        <v>75.599999999999994</v>
      </c>
      <c r="O169" s="398">
        <v>77.5</v>
      </c>
      <c r="P169" s="390">
        <v>100</v>
      </c>
      <c r="Q169" s="399">
        <v>4.16</v>
      </c>
      <c r="R169" s="402">
        <v>219.60000000000002</v>
      </c>
      <c r="S169" s="398">
        <v>2.7760000000000016</v>
      </c>
      <c r="T169" s="398">
        <v>5.8</v>
      </c>
      <c r="U169" s="398">
        <v>806</v>
      </c>
      <c r="V169" s="400">
        <v>2.31</v>
      </c>
      <c r="W169" s="398">
        <v>104.65</v>
      </c>
      <c r="X169" s="398">
        <v>3.4600000000000004</v>
      </c>
      <c r="Y169" s="398">
        <v>1.254</v>
      </c>
      <c r="Z169" s="383">
        <v>8</v>
      </c>
      <c r="AA169" s="394">
        <v>100</v>
      </c>
    </row>
    <row r="170" spans="1:27" ht="16.5" customHeight="1">
      <c r="A170" s="383" t="b">
        <v>1</v>
      </c>
      <c r="B170" s="384" t="s">
        <v>188</v>
      </c>
      <c r="C170" s="383">
        <v>100100004</v>
      </c>
      <c r="D170" s="383">
        <v>18</v>
      </c>
      <c r="E170" s="395">
        <v>6130</v>
      </c>
      <c r="F170" s="385">
        <v>12097.185013920458</v>
      </c>
      <c r="G170" s="401">
        <v>2350</v>
      </c>
      <c r="H170" s="387">
        <v>3</v>
      </c>
      <c r="I170" s="387">
        <v>10</v>
      </c>
      <c r="J170" s="387">
        <v>30</v>
      </c>
      <c r="K170" s="396">
        <v>119</v>
      </c>
      <c r="L170" s="397">
        <v>113.06800000000001</v>
      </c>
      <c r="M170" s="398">
        <v>43.201437125748498</v>
      </c>
      <c r="N170" s="398">
        <v>76.900000000000006</v>
      </c>
      <c r="O170" s="398">
        <v>78.900000000000006</v>
      </c>
      <c r="P170" s="390">
        <v>100</v>
      </c>
      <c r="Q170" s="399">
        <v>4.165</v>
      </c>
      <c r="R170" s="402">
        <v>220</v>
      </c>
      <c r="S170" s="398">
        <v>2.8640000000000012</v>
      </c>
      <c r="T170" s="398">
        <v>6</v>
      </c>
      <c r="U170" s="398">
        <v>831</v>
      </c>
      <c r="V170" s="400">
        <v>2.31</v>
      </c>
      <c r="W170" s="398">
        <v>104.8</v>
      </c>
      <c r="X170" s="398">
        <v>3.49</v>
      </c>
      <c r="Y170" s="398">
        <v>1.296</v>
      </c>
      <c r="Z170" s="383">
        <v>8</v>
      </c>
      <c r="AA170" s="394">
        <v>100</v>
      </c>
    </row>
    <row r="171" spans="1:27" ht="16.5" customHeight="1">
      <c r="A171" s="383" t="b">
        <v>1</v>
      </c>
      <c r="B171" s="384" t="s">
        <v>189</v>
      </c>
      <c r="C171" s="383">
        <v>100100004</v>
      </c>
      <c r="D171" s="383">
        <v>19</v>
      </c>
      <c r="E171" s="395">
        <v>6454</v>
      </c>
      <c r="F171" s="385">
        <v>12246.079097037164</v>
      </c>
      <c r="G171" s="401">
        <v>2350</v>
      </c>
      <c r="H171" s="387">
        <v>3</v>
      </c>
      <c r="I171" s="387">
        <v>10</v>
      </c>
      <c r="J171" s="387">
        <v>30</v>
      </c>
      <c r="K171" s="396">
        <v>122</v>
      </c>
      <c r="L171" s="397">
        <v>113.87200000000001</v>
      </c>
      <c r="M171" s="398">
        <v>43.690481927710842</v>
      </c>
      <c r="N171" s="398">
        <v>78.2</v>
      </c>
      <c r="O171" s="398">
        <v>80.2</v>
      </c>
      <c r="P171" s="390">
        <v>100</v>
      </c>
      <c r="Q171" s="399">
        <v>4.17</v>
      </c>
      <c r="R171" s="402">
        <v>220.39999999999998</v>
      </c>
      <c r="S171" s="398">
        <v>2.9520000000000013</v>
      </c>
      <c r="T171" s="398">
        <v>6.2</v>
      </c>
      <c r="U171" s="398">
        <v>856</v>
      </c>
      <c r="V171" s="400">
        <v>2.31</v>
      </c>
      <c r="W171" s="398">
        <v>104.95</v>
      </c>
      <c r="X171" s="398">
        <v>3.5200000000000005</v>
      </c>
      <c r="Y171" s="398">
        <v>1.3380000000000003</v>
      </c>
      <c r="Z171" s="383">
        <v>8</v>
      </c>
      <c r="AA171" s="394">
        <v>100</v>
      </c>
    </row>
    <row r="172" spans="1:27" ht="16.5" customHeight="1">
      <c r="A172" s="383" t="b">
        <v>1</v>
      </c>
      <c r="B172" s="384" t="s">
        <v>190</v>
      </c>
      <c r="C172" s="383">
        <v>100100004</v>
      </c>
      <c r="D172" s="383">
        <v>20</v>
      </c>
      <c r="E172" s="395">
        <v>8148</v>
      </c>
      <c r="F172" s="385">
        <v>12396.637559331797</v>
      </c>
      <c r="G172" s="401">
        <v>2350</v>
      </c>
      <c r="H172" s="387">
        <v>3</v>
      </c>
      <c r="I172" s="387">
        <v>10</v>
      </c>
      <c r="J172" s="387">
        <v>30</v>
      </c>
      <c r="K172" s="396">
        <v>150</v>
      </c>
      <c r="L172" s="397">
        <v>114.70000000000002</v>
      </c>
      <c r="M172" s="398">
        <v>44.185454545454547</v>
      </c>
      <c r="N172" s="398">
        <v>87.4</v>
      </c>
      <c r="O172" s="398">
        <v>89.7</v>
      </c>
      <c r="P172" s="390">
        <v>100</v>
      </c>
      <c r="Q172" s="399">
        <v>4.1749999999999998</v>
      </c>
      <c r="R172" s="402">
        <v>220.8</v>
      </c>
      <c r="S172" s="398">
        <v>3.0400000000000014</v>
      </c>
      <c r="T172" s="398">
        <v>6.4</v>
      </c>
      <c r="U172" s="398">
        <v>882</v>
      </c>
      <c r="V172" s="400">
        <v>2.64</v>
      </c>
      <c r="W172" s="398">
        <v>105.1</v>
      </c>
      <c r="X172" s="398">
        <v>3.5500000000000007</v>
      </c>
      <c r="Y172" s="398">
        <v>1.3800000000000003</v>
      </c>
      <c r="Z172" s="383">
        <v>8</v>
      </c>
      <c r="AA172" s="394">
        <v>100</v>
      </c>
    </row>
    <row r="173" spans="1:27" ht="16.5" customHeight="1">
      <c r="A173" s="383" t="b">
        <v>1</v>
      </c>
      <c r="B173" s="384" t="s">
        <v>191</v>
      </c>
      <c r="C173" s="383">
        <v>100100004</v>
      </c>
      <c r="D173" s="383">
        <v>21</v>
      </c>
      <c r="E173" s="395">
        <v>10280</v>
      </c>
      <c r="F173" s="385">
        <v>12548.789884236512</v>
      </c>
      <c r="G173" s="401">
        <v>2300</v>
      </c>
      <c r="H173" s="387">
        <v>3</v>
      </c>
      <c r="I173" s="387">
        <v>10</v>
      </c>
      <c r="J173" s="387">
        <v>30</v>
      </c>
      <c r="K173" s="396">
        <v>173</v>
      </c>
      <c r="L173" s="397">
        <v>126.64500000000002</v>
      </c>
      <c r="M173" s="398">
        <v>80.890030581039753</v>
      </c>
      <c r="N173" s="398">
        <v>134</v>
      </c>
      <c r="O173" s="398">
        <v>156.6</v>
      </c>
      <c r="P173" s="390">
        <v>100</v>
      </c>
      <c r="Q173" s="399">
        <v>5.1825000000000001</v>
      </c>
      <c r="R173" s="402">
        <v>237.27999999999997</v>
      </c>
      <c r="S173" s="398">
        <v>3.1680000000000015</v>
      </c>
      <c r="T173" s="398">
        <v>6.6400000000000006</v>
      </c>
      <c r="U173" s="398">
        <v>1124</v>
      </c>
      <c r="V173" s="400">
        <v>2.9</v>
      </c>
      <c r="W173" s="398">
        <v>105.30999999999999</v>
      </c>
      <c r="X173" s="398">
        <v>3.9600000000000009</v>
      </c>
      <c r="Y173" s="398">
        <v>1.9120000000000004</v>
      </c>
      <c r="Z173" s="383">
        <v>8</v>
      </c>
      <c r="AA173" s="394">
        <v>100</v>
      </c>
    </row>
    <row r="174" spans="1:27" ht="16.5" customHeight="1">
      <c r="A174" s="383" t="b">
        <v>1</v>
      </c>
      <c r="B174" s="384" t="s">
        <v>192</v>
      </c>
      <c r="C174" s="383">
        <v>100100004</v>
      </c>
      <c r="D174" s="383">
        <v>22</v>
      </c>
      <c r="E174" s="395">
        <v>11085</v>
      </c>
      <c r="F174" s="385">
        <v>12702.47194226124</v>
      </c>
      <c r="G174" s="401">
        <v>2300</v>
      </c>
      <c r="H174" s="387">
        <v>3</v>
      </c>
      <c r="I174" s="387">
        <v>10</v>
      </c>
      <c r="J174" s="387">
        <v>30</v>
      </c>
      <c r="K174" s="396">
        <v>177</v>
      </c>
      <c r="L174" s="397">
        <v>128.88000000000002</v>
      </c>
      <c r="M174" s="398">
        <v>82.176790123456783</v>
      </c>
      <c r="N174" s="398">
        <v>135.80000000000001</v>
      </c>
      <c r="O174" s="398">
        <v>158.5</v>
      </c>
      <c r="P174" s="390">
        <v>100</v>
      </c>
      <c r="Q174" s="399">
        <v>5.19</v>
      </c>
      <c r="R174" s="402">
        <v>237.76</v>
      </c>
      <c r="S174" s="398">
        <v>3.2960000000000016</v>
      </c>
      <c r="T174" s="398">
        <v>6.8800000000000017</v>
      </c>
      <c r="U174" s="398">
        <v>1170</v>
      </c>
      <c r="V174" s="400">
        <v>2.9</v>
      </c>
      <c r="W174" s="398">
        <v>105.52000000000001</v>
      </c>
      <c r="X174" s="398">
        <v>4.0200000000000005</v>
      </c>
      <c r="Y174" s="398">
        <v>1.9840000000000004</v>
      </c>
      <c r="Z174" s="383">
        <v>8</v>
      </c>
      <c r="AA174" s="394">
        <v>100</v>
      </c>
    </row>
    <row r="175" spans="1:27" ht="16.5" customHeight="1">
      <c r="A175" s="383" t="b">
        <v>1</v>
      </c>
      <c r="B175" s="384" t="s">
        <v>193</v>
      </c>
      <c r="C175" s="383">
        <v>100100004</v>
      </c>
      <c r="D175" s="383">
        <v>23</v>
      </c>
      <c r="E175" s="395">
        <v>11925</v>
      </c>
      <c r="F175" s="385">
        <v>12857.62513383745</v>
      </c>
      <c r="G175" s="401">
        <v>2300</v>
      </c>
      <c r="H175" s="387">
        <v>3</v>
      </c>
      <c r="I175" s="387">
        <v>10</v>
      </c>
      <c r="J175" s="387">
        <v>30</v>
      </c>
      <c r="K175" s="396">
        <v>182</v>
      </c>
      <c r="L175" s="397">
        <v>131.20500000000001</v>
      </c>
      <c r="M175" s="398">
        <v>83.48760124610591</v>
      </c>
      <c r="N175" s="398">
        <v>137.5</v>
      </c>
      <c r="O175" s="398">
        <v>160.4</v>
      </c>
      <c r="P175" s="390">
        <v>100</v>
      </c>
      <c r="Q175" s="399">
        <v>5.1974999999999998</v>
      </c>
      <c r="R175" s="402">
        <v>238.23999999999998</v>
      </c>
      <c r="S175" s="398">
        <v>3.4240000000000013</v>
      </c>
      <c r="T175" s="398">
        <v>7.1200000000000019</v>
      </c>
      <c r="U175" s="398">
        <v>1216</v>
      </c>
      <c r="V175" s="400">
        <v>2.91</v>
      </c>
      <c r="W175" s="398">
        <v>105.72999999999999</v>
      </c>
      <c r="X175" s="398">
        <v>4.080000000000001</v>
      </c>
      <c r="Y175" s="398">
        <v>2.0560000000000005</v>
      </c>
      <c r="Z175" s="383">
        <v>8</v>
      </c>
      <c r="AA175" s="394">
        <v>100</v>
      </c>
    </row>
    <row r="176" spans="1:27" ht="16.5" customHeight="1">
      <c r="A176" s="383" t="b">
        <v>1</v>
      </c>
      <c r="B176" s="384" t="s">
        <v>194</v>
      </c>
      <c r="C176" s="383">
        <v>100100004</v>
      </c>
      <c r="D176" s="383">
        <v>24</v>
      </c>
      <c r="E176" s="395">
        <v>12798</v>
      </c>
      <c r="F176" s="385">
        <v>13014.19568119332</v>
      </c>
      <c r="G176" s="401">
        <v>2300</v>
      </c>
      <c r="H176" s="387">
        <v>3</v>
      </c>
      <c r="I176" s="387">
        <v>10</v>
      </c>
      <c r="J176" s="387">
        <v>30</v>
      </c>
      <c r="K176" s="396">
        <v>187</v>
      </c>
      <c r="L176" s="397">
        <v>133.62000000000003</v>
      </c>
      <c r="M176" s="398">
        <v>84.823144654088054</v>
      </c>
      <c r="N176" s="398">
        <v>139.30000000000001</v>
      </c>
      <c r="O176" s="398">
        <v>162.30000000000001</v>
      </c>
      <c r="P176" s="390">
        <v>100</v>
      </c>
      <c r="Q176" s="399">
        <v>5.2050000000000001</v>
      </c>
      <c r="R176" s="402">
        <v>238.72</v>
      </c>
      <c r="S176" s="398">
        <v>3.5520000000000009</v>
      </c>
      <c r="T176" s="398">
        <v>7.3600000000000021</v>
      </c>
      <c r="U176" s="398">
        <v>1262</v>
      </c>
      <c r="V176" s="400">
        <v>2.91</v>
      </c>
      <c r="W176" s="398">
        <v>105.94000000000001</v>
      </c>
      <c r="X176" s="398">
        <v>4.1400000000000006</v>
      </c>
      <c r="Y176" s="398">
        <v>2.128000000000001</v>
      </c>
      <c r="Z176" s="383">
        <v>8</v>
      </c>
      <c r="AA176" s="394">
        <v>100</v>
      </c>
    </row>
    <row r="177" spans="1:27" ht="16.5" customHeight="1">
      <c r="A177" s="383" t="b">
        <v>1</v>
      </c>
      <c r="B177" s="384" t="s">
        <v>195</v>
      </c>
      <c r="C177" s="383">
        <v>100100004</v>
      </c>
      <c r="D177" s="383">
        <v>25</v>
      </c>
      <c r="E177" s="395">
        <v>13705</v>
      </c>
      <c r="F177" s="385">
        <v>13172.134037950871</v>
      </c>
      <c r="G177" s="401">
        <v>2300</v>
      </c>
      <c r="H177" s="387">
        <v>3</v>
      </c>
      <c r="I177" s="387">
        <v>10</v>
      </c>
      <c r="J177" s="387">
        <v>30</v>
      </c>
      <c r="K177" s="396">
        <v>191</v>
      </c>
      <c r="L177" s="397">
        <v>136.12500000000003</v>
      </c>
      <c r="M177" s="398">
        <v>86.184126984126991</v>
      </c>
      <c r="N177" s="398">
        <v>154.6</v>
      </c>
      <c r="O177" s="398">
        <v>180.5</v>
      </c>
      <c r="P177" s="390">
        <v>100</v>
      </c>
      <c r="Q177" s="399">
        <v>5.2125000000000004</v>
      </c>
      <c r="R177" s="402">
        <v>239.2</v>
      </c>
      <c r="S177" s="398">
        <v>3.6800000000000019</v>
      </c>
      <c r="T177" s="398">
        <v>7.6000000000000023</v>
      </c>
      <c r="U177" s="398">
        <v>1309</v>
      </c>
      <c r="V177" s="400">
        <v>3.27</v>
      </c>
      <c r="W177" s="398">
        <v>106.15</v>
      </c>
      <c r="X177" s="398">
        <v>4.2000000000000011</v>
      </c>
      <c r="Y177" s="398">
        <v>2.2000000000000011</v>
      </c>
      <c r="Z177" s="383">
        <v>8</v>
      </c>
      <c r="AA177" s="394">
        <v>100</v>
      </c>
    </row>
    <row r="178" spans="1:27" ht="16.5" customHeight="1">
      <c r="A178" s="383" t="b">
        <v>1</v>
      </c>
      <c r="B178" s="384" t="s">
        <v>196</v>
      </c>
      <c r="C178" s="383">
        <v>100100004</v>
      </c>
      <c r="D178" s="383">
        <v>26</v>
      </c>
      <c r="E178" s="395">
        <v>14646</v>
      </c>
      <c r="F178" s="385">
        <v>13331.394392752787</v>
      </c>
      <c r="G178" s="401">
        <v>2250</v>
      </c>
      <c r="H178" s="387">
        <v>3</v>
      </c>
      <c r="I178" s="387">
        <v>10</v>
      </c>
      <c r="J178" s="387">
        <v>30</v>
      </c>
      <c r="K178" s="396">
        <v>196</v>
      </c>
      <c r="L178" s="397">
        <v>138.72000000000003</v>
      </c>
      <c r="M178" s="398">
        <v>87.571282051282054</v>
      </c>
      <c r="N178" s="398">
        <v>156.4</v>
      </c>
      <c r="O178" s="398">
        <v>182.5</v>
      </c>
      <c r="P178" s="390">
        <v>100</v>
      </c>
      <c r="Q178" s="399">
        <v>5.22</v>
      </c>
      <c r="R178" s="402">
        <v>239.68</v>
      </c>
      <c r="S178" s="398">
        <v>3.8080000000000016</v>
      </c>
      <c r="T178" s="398">
        <v>7.8400000000000034</v>
      </c>
      <c r="U178" s="398">
        <v>1355</v>
      </c>
      <c r="V178" s="400">
        <v>3.27</v>
      </c>
      <c r="W178" s="398">
        <v>106.35999999999999</v>
      </c>
      <c r="X178" s="398">
        <v>4.2600000000000007</v>
      </c>
      <c r="Y178" s="398">
        <v>2.2720000000000011</v>
      </c>
      <c r="Z178" s="383">
        <v>8</v>
      </c>
      <c r="AA178" s="394">
        <v>100</v>
      </c>
    </row>
    <row r="179" spans="1:27" ht="16.5" customHeight="1">
      <c r="A179" s="383" t="b">
        <v>1</v>
      </c>
      <c r="B179" s="384" t="s">
        <v>197</v>
      </c>
      <c r="C179" s="383">
        <v>100100004</v>
      </c>
      <c r="D179" s="383">
        <v>27</v>
      </c>
      <c r="E179" s="395">
        <v>15620</v>
      </c>
      <c r="F179" s="385">
        <v>13491.934248758058</v>
      </c>
      <c r="G179" s="401">
        <v>2250</v>
      </c>
      <c r="H179" s="387">
        <v>3</v>
      </c>
      <c r="I179" s="387">
        <v>10</v>
      </c>
      <c r="J179" s="387">
        <v>30</v>
      </c>
      <c r="K179" s="396">
        <v>201</v>
      </c>
      <c r="L179" s="397">
        <v>141.40500000000003</v>
      </c>
      <c r="M179" s="398">
        <v>88.985372168284798</v>
      </c>
      <c r="N179" s="398">
        <v>158.19999999999999</v>
      </c>
      <c r="O179" s="398">
        <v>184.5</v>
      </c>
      <c r="P179" s="390">
        <v>100</v>
      </c>
      <c r="Q179" s="399">
        <v>5.2275</v>
      </c>
      <c r="R179" s="402">
        <v>240.15999999999997</v>
      </c>
      <c r="S179" s="398">
        <v>3.9360000000000022</v>
      </c>
      <c r="T179" s="398">
        <v>8.0800000000000036</v>
      </c>
      <c r="U179" s="398">
        <v>1401</v>
      </c>
      <c r="V179" s="400">
        <v>3.28</v>
      </c>
      <c r="W179" s="398">
        <v>106.57000000000001</v>
      </c>
      <c r="X179" s="398">
        <v>4.3200000000000012</v>
      </c>
      <c r="Y179" s="398">
        <v>2.3440000000000012</v>
      </c>
      <c r="Z179" s="383">
        <v>8</v>
      </c>
      <c r="AA179" s="394">
        <v>100</v>
      </c>
    </row>
    <row r="180" spans="1:27" ht="16.5" customHeight="1">
      <c r="A180" s="383" t="b">
        <v>1</v>
      </c>
      <c r="B180" s="384" t="s">
        <v>198</v>
      </c>
      <c r="C180" s="383">
        <v>100100004</v>
      </c>
      <c r="D180" s="383">
        <v>28</v>
      </c>
      <c r="E180" s="395">
        <v>16628</v>
      </c>
      <c r="F180" s="385">
        <v>13653.714064921032</v>
      </c>
      <c r="G180" s="401">
        <v>2250</v>
      </c>
      <c r="H180" s="387">
        <v>3</v>
      </c>
      <c r="I180" s="387">
        <v>10</v>
      </c>
      <c r="J180" s="387">
        <v>30</v>
      </c>
      <c r="K180" s="396">
        <v>206</v>
      </c>
      <c r="L180" s="397">
        <v>144.18000000000006</v>
      </c>
      <c r="M180" s="398">
        <v>90.427189542483674</v>
      </c>
      <c r="N180" s="398">
        <v>160.1</v>
      </c>
      <c r="O180" s="398">
        <v>186.5</v>
      </c>
      <c r="P180" s="390">
        <v>100</v>
      </c>
      <c r="Q180" s="399">
        <v>5.2350000000000003</v>
      </c>
      <c r="R180" s="402">
        <v>240.64</v>
      </c>
      <c r="S180" s="398">
        <v>4.0640000000000027</v>
      </c>
      <c r="T180" s="398">
        <v>8.3200000000000038</v>
      </c>
      <c r="U180" s="398">
        <v>1447</v>
      </c>
      <c r="V180" s="400">
        <v>3.28</v>
      </c>
      <c r="W180" s="398">
        <v>106.78</v>
      </c>
      <c r="X180" s="398">
        <v>4.3800000000000008</v>
      </c>
      <c r="Y180" s="398">
        <v>2.4160000000000013</v>
      </c>
      <c r="Z180" s="383">
        <v>8</v>
      </c>
      <c r="AA180" s="394">
        <v>100</v>
      </c>
    </row>
    <row r="181" spans="1:27" ht="16.5" customHeight="1">
      <c r="A181" s="383" t="b">
        <v>1</v>
      </c>
      <c r="B181" s="384" t="s">
        <v>199</v>
      </c>
      <c r="C181" s="383">
        <v>100100004</v>
      </c>
      <c r="D181" s="383">
        <v>29</v>
      </c>
      <c r="E181" s="395">
        <v>17670</v>
      </c>
      <c r="F181" s="385">
        <v>13816.696948011459</v>
      </c>
      <c r="G181" s="401">
        <v>2250</v>
      </c>
      <c r="H181" s="387">
        <v>3</v>
      </c>
      <c r="I181" s="387">
        <v>10</v>
      </c>
      <c r="J181" s="387">
        <v>30</v>
      </c>
      <c r="K181" s="396">
        <v>211</v>
      </c>
      <c r="L181" s="397">
        <v>147.04500000000007</v>
      </c>
      <c r="M181" s="398">
        <v>91.897557755775594</v>
      </c>
      <c r="N181" s="398">
        <v>161.9</v>
      </c>
      <c r="O181" s="398">
        <v>188.5</v>
      </c>
      <c r="P181" s="390">
        <v>100</v>
      </c>
      <c r="Q181" s="399">
        <v>5.2424999999999997</v>
      </c>
      <c r="R181" s="402">
        <v>241.11999999999998</v>
      </c>
      <c r="S181" s="398">
        <v>4.1920000000000019</v>
      </c>
      <c r="T181" s="398">
        <v>8.5600000000000058</v>
      </c>
      <c r="U181" s="398">
        <v>1493</v>
      </c>
      <c r="V181" s="400">
        <v>3.28</v>
      </c>
      <c r="W181" s="398">
        <v>106.99000000000001</v>
      </c>
      <c r="X181" s="398">
        <v>4.4400000000000013</v>
      </c>
      <c r="Y181" s="398">
        <v>2.4880000000000018</v>
      </c>
      <c r="Z181" s="383">
        <v>8</v>
      </c>
      <c r="AA181" s="394">
        <v>100</v>
      </c>
    </row>
    <row r="182" spans="1:27" ht="16.5" customHeight="1">
      <c r="A182" s="383" t="b">
        <v>1</v>
      </c>
      <c r="B182" s="384" t="s">
        <v>200</v>
      </c>
      <c r="C182" s="383">
        <v>100100004</v>
      </c>
      <c r="D182" s="383">
        <v>30</v>
      </c>
      <c r="E182" s="395">
        <v>21871</v>
      </c>
      <c r="F182" s="385">
        <v>13980.848386632733</v>
      </c>
      <c r="G182" s="401">
        <v>2250</v>
      </c>
      <c r="H182" s="387">
        <v>3</v>
      </c>
      <c r="I182" s="387">
        <v>10</v>
      </c>
      <c r="J182" s="387">
        <v>30</v>
      </c>
      <c r="K182" s="396">
        <v>252</v>
      </c>
      <c r="L182" s="397">
        <v>150.00000000000006</v>
      </c>
      <c r="M182" s="398">
        <v>93.397333333333336</v>
      </c>
      <c r="N182" s="398">
        <v>177.7</v>
      </c>
      <c r="O182" s="398">
        <v>207.3</v>
      </c>
      <c r="P182" s="390">
        <v>100</v>
      </c>
      <c r="Q182" s="399">
        <v>5.25</v>
      </c>
      <c r="R182" s="402">
        <v>241.6</v>
      </c>
      <c r="S182" s="398">
        <v>4.3200000000000021</v>
      </c>
      <c r="T182" s="398">
        <v>8.800000000000006</v>
      </c>
      <c r="U182" s="398">
        <v>1540</v>
      </c>
      <c r="V182" s="400">
        <v>3.65</v>
      </c>
      <c r="W182" s="398">
        <v>107.2</v>
      </c>
      <c r="X182" s="398">
        <v>4.5000000000000018</v>
      </c>
      <c r="Y182" s="398">
        <v>2.5600000000000018</v>
      </c>
      <c r="Z182" s="383">
        <v>8</v>
      </c>
      <c r="AA182" s="394">
        <v>100</v>
      </c>
    </row>
    <row r="183" spans="1:27" ht="16.5" customHeight="1">
      <c r="A183" s="383" t="b">
        <v>1</v>
      </c>
      <c r="B183" s="384" t="s">
        <v>201</v>
      </c>
      <c r="C183" s="383">
        <v>100100004</v>
      </c>
      <c r="D183" s="383">
        <v>31</v>
      </c>
      <c r="E183" s="395">
        <v>23164</v>
      </c>
      <c r="F183" s="385">
        <v>14146.136020253121</v>
      </c>
      <c r="G183" s="401">
        <v>2200</v>
      </c>
      <c r="H183" s="387">
        <v>3</v>
      </c>
      <c r="I183" s="387">
        <v>10</v>
      </c>
      <c r="J183" s="387">
        <v>30</v>
      </c>
      <c r="K183" s="396">
        <v>258</v>
      </c>
      <c r="L183" s="397">
        <v>153.04500000000007</v>
      </c>
      <c r="M183" s="398">
        <v>94.927407407407429</v>
      </c>
      <c r="N183" s="398">
        <v>179.7</v>
      </c>
      <c r="O183" s="398">
        <v>209.4</v>
      </c>
      <c r="P183" s="390">
        <v>100</v>
      </c>
      <c r="Q183" s="399">
        <v>5.2575000000000003</v>
      </c>
      <c r="R183" s="402">
        <v>242.07999999999998</v>
      </c>
      <c r="S183" s="398">
        <v>4.4480000000000031</v>
      </c>
      <c r="T183" s="398">
        <v>9.0400000000000063</v>
      </c>
      <c r="U183" s="398">
        <v>1586</v>
      </c>
      <c r="V183" s="400">
        <v>3.65</v>
      </c>
      <c r="W183" s="398">
        <v>107.41</v>
      </c>
      <c r="X183" s="398">
        <v>4.5600000000000023</v>
      </c>
      <c r="Y183" s="398">
        <v>2.6320000000000019</v>
      </c>
      <c r="Z183" s="383">
        <v>8</v>
      </c>
      <c r="AA183" s="394">
        <v>100</v>
      </c>
    </row>
    <row r="184" spans="1:27" ht="16.5" customHeight="1">
      <c r="A184" s="383" t="b">
        <v>1</v>
      </c>
      <c r="B184" s="384" t="s">
        <v>202</v>
      </c>
      <c r="C184" s="383">
        <v>100100004</v>
      </c>
      <c r="D184" s="383">
        <v>32</v>
      </c>
      <c r="E184" s="395">
        <v>24498</v>
      </c>
      <c r="F184" s="385">
        <v>14312.529437621874</v>
      </c>
      <c r="G184" s="401">
        <v>2200</v>
      </c>
      <c r="H184" s="387">
        <v>3</v>
      </c>
      <c r="I184" s="387">
        <v>10</v>
      </c>
      <c r="J184" s="387">
        <v>30</v>
      </c>
      <c r="K184" s="396">
        <v>264</v>
      </c>
      <c r="L184" s="397">
        <v>156.18000000000009</v>
      </c>
      <c r="M184" s="398">
        <v>96.48870748299322</v>
      </c>
      <c r="N184" s="398">
        <v>181.6</v>
      </c>
      <c r="O184" s="398">
        <v>211.5</v>
      </c>
      <c r="P184" s="390">
        <v>100</v>
      </c>
      <c r="Q184" s="399">
        <v>5.2649999999999997</v>
      </c>
      <c r="R184" s="402">
        <v>242.56</v>
      </c>
      <c r="S184" s="398">
        <v>4.5760000000000041</v>
      </c>
      <c r="T184" s="398">
        <v>9.2800000000000065</v>
      </c>
      <c r="U184" s="398">
        <v>1632</v>
      </c>
      <c r="V184" s="400">
        <v>3.65</v>
      </c>
      <c r="W184" s="398">
        <v>107.62</v>
      </c>
      <c r="X184" s="398">
        <v>4.6200000000000019</v>
      </c>
      <c r="Y184" s="398">
        <v>2.704000000000002</v>
      </c>
      <c r="Z184" s="383">
        <v>8</v>
      </c>
      <c r="AA184" s="394">
        <v>100</v>
      </c>
    </row>
    <row r="185" spans="1:27" ht="16.5" customHeight="1">
      <c r="A185" s="383" t="b">
        <v>1</v>
      </c>
      <c r="B185" s="384" t="s">
        <v>203</v>
      </c>
      <c r="C185" s="383">
        <v>100100004</v>
      </c>
      <c r="D185" s="383">
        <v>33</v>
      </c>
      <c r="E185" s="395">
        <v>25870</v>
      </c>
      <c r="F185" s="385">
        <v>14479.999999999998</v>
      </c>
      <c r="G185" s="401">
        <v>2200</v>
      </c>
      <c r="H185" s="387">
        <v>3</v>
      </c>
      <c r="I185" s="387">
        <v>10</v>
      </c>
      <c r="J185" s="387">
        <v>30</v>
      </c>
      <c r="K185" s="396">
        <v>270</v>
      </c>
      <c r="L185" s="397">
        <v>159.40500000000009</v>
      </c>
      <c r="M185" s="398">
        <v>98.082199312714792</v>
      </c>
      <c r="N185" s="398">
        <v>183.5</v>
      </c>
      <c r="O185" s="398">
        <v>213.6</v>
      </c>
      <c r="P185" s="390">
        <v>100</v>
      </c>
      <c r="Q185" s="399">
        <v>5.2725</v>
      </c>
      <c r="R185" s="402">
        <v>243.04</v>
      </c>
      <c r="S185" s="398">
        <v>4.7040000000000033</v>
      </c>
      <c r="T185" s="398">
        <v>9.5200000000000067</v>
      </c>
      <c r="U185" s="398">
        <v>1678</v>
      </c>
      <c r="V185" s="400">
        <v>3.65</v>
      </c>
      <c r="W185" s="398">
        <v>107.83</v>
      </c>
      <c r="X185" s="398">
        <v>4.6800000000000015</v>
      </c>
      <c r="Y185" s="398">
        <v>2.7760000000000025</v>
      </c>
      <c r="Z185" s="383">
        <v>8</v>
      </c>
      <c r="AA185" s="394">
        <v>100</v>
      </c>
    </row>
    <row r="186" spans="1:27" ht="16.5" customHeight="1">
      <c r="A186" s="383" t="b">
        <v>1</v>
      </c>
      <c r="B186" s="384" t="s">
        <v>204</v>
      </c>
      <c r="C186" s="383">
        <v>100100004</v>
      </c>
      <c r="D186" s="383">
        <v>34</v>
      </c>
      <c r="E186" s="395">
        <v>27283</v>
      </c>
      <c r="F186" s="385">
        <v>14648.520685467636</v>
      </c>
      <c r="G186" s="401">
        <v>2200</v>
      </c>
      <c r="H186" s="387">
        <v>3</v>
      </c>
      <c r="I186" s="387">
        <v>10</v>
      </c>
      <c r="J186" s="387">
        <v>30</v>
      </c>
      <c r="K186" s="396">
        <v>276</v>
      </c>
      <c r="L186" s="397">
        <v>162.72000000000011</v>
      </c>
      <c r="M186" s="398">
        <v>99.708888888888893</v>
      </c>
      <c r="N186" s="398">
        <v>185.4</v>
      </c>
      <c r="O186" s="398">
        <v>215.7</v>
      </c>
      <c r="P186" s="390">
        <v>100</v>
      </c>
      <c r="Q186" s="399">
        <v>5.28</v>
      </c>
      <c r="R186" s="402">
        <v>243.52</v>
      </c>
      <c r="S186" s="398">
        <v>4.8320000000000034</v>
      </c>
      <c r="T186" s="398">
        <v>9.7600000000000069</v>
      </c>
      <c r="U186" s="398">
        <v>1724</v>
      </c>
      <c r="V186" s="400">
        <v>3.65</v>
      </c>
      <c r="W186" s="398">
        <v>108.04</v>
      </c>
      <c r="X186" s="398">
        <v>4.740000000000002</v>
      </c>
      <c r="Y186" s="398">
        <v>2.8480000000000025</v>
      </c>
      <c r="Z186" s="383">
        <v>8</v>
      </c>
      <c r="AA186" s="394">
        <v>100</v>
      </c>
    </row>
    <row r="187" spans="1:27" ht="16.5" customHeight="1">
      <c r="A187" s="383" t="b">
        <v>1</v>
      </c>
      <c r="B187" s="384" t="s">
        <v>205</v>
      </c>
      <c r="C187" s="383">
        <v>100100004</v>
      </c>
      <c r="D187" s="383">
        <v>35</v>
      </c>
      <c r="E187" s="395">
        <v>28734</v>
      </c>
      <c r="F187" s="385">
        <v>14818.065951229724</v>
      </c>
      <c r="G187" s="401">
        <v>2200</v>
      </c>
      <c r="H187" s="387">
        <v>3</v>
      </c>
      <c r="I187" s="387">
        <v>10</v>
      </c>
      <c r="J187" s="387">
        <v>30</v>
      </c>
      <c r="K187" s="396">
        <v>282</v>
      </c>
      <c r="L187" s="397">
        <v>166.12500000000011</v>
      </c>
      <c r="M187" s="398">
        <v>101.3698245614035</v>
      </c>
      <c r="N187" s="398">
        <v>201.8</v>
      </c>
      <c r="O187" s="398">
        <v>235.1</v>
      </c>
      <c r="P187" s="390">
        <v>100</v>
      </c>
      <c r="Q187" s="399">
        <v>5.2874999999999996</v>
      </c>
      <c r="R187" s="402">
        <v>244</v>
      </c>
      <c r="S187" s="398">
        <v>4.9600000000000044</v>
      </c>
      <c r="T187" s="398">
        <v>10.000000000000009</v>
      </c>
      <c r="U187" s="398">
        <v>1771</v>
      </c>
      <c r="V187" s="400">
        <v>4.0199999999999996</v>
      </c>
      <c r="W187" s="398">
        <v>108.25</v>
      </c>
      <c r="X187" s="398">
        <v>4.8000000000000025</v>
      </c>
      <c r="Y187" s="398">
        <v>2.9200000000000026</v>
      </c>
      <c r="Z187" s="383">
        <v>8</v>
      </c>
      <c r="AA187" s="394">
        <v>100</v>
      </c>
    </row>
    <row r="188" spans="1:27" ht="16.5" customHeight="1">
      <c r="A188" s="383" t="b">
        <v>1</v>
      </c>
      <c r="B188" s="384" t="s">
        <v>206</v>
      </c>
      <c r="C188" s="383">
        <v>100100004</v>
      </c>
      <c r="D188" s="383">
        <v>36</v>
      </c>
      <c r="E188" s="395">
        <v>30225</v>
      </c>
      <c r="F188" s="385">
        <v>14988.611611368971</v>
      </c>
      <c r="G188" s="401">
        <v>2150</v>
      </c>
      <c r="H188" s="387">
        <v>3</v>
      </c>
      <c r="I188" s="387">
        <v>10</v>
      </c>
      <c r="J188" s="387">
        <v>30</v>
      </c>
      <c r="K188" s="396">
        <v>288</v>
      </c>
      <c r="L188" s="397">
        <v>169.62000000000012</v>
      </c>
      <c r="M188" s="398">
        <v>103.06609929078017</v>
      </c>
      <c r="N188" s="398">
        <v>203.8</v>
      </c>
      <c r="O188" s="398">
        <v>237.3</v>
      </c>
      <c r="P188" s="390">
        <v>100</v>
      </c>
      <c r="Q188" s="399">
        <v>5.2949999999999999</v>
      </c>
      <c r="R188" s="402">
        <v>244.48000000000002</v>
      </c>
      <c r="S188" s="398">
        <v>5.0880000000000045</v>
      </c>
      <c r="T188" s="398">
        <v>10.240000000000009</v>
      </c>
      <c r="U188" s="398">
        <v>1817</v>
      </c>
      <c r="V188" s="400">
        <v>4.0199999999999996</v>
      </c>
      <c r="W188" s="398">
        <v>108.46</v>
      </c>
      <c r="X188" s="398">
        <v>4.860000000000003</v>
      </c>
      <c r="Y188" s="398">
        <v>2.9920000000000031</v>
      </c>
      <c r="Z188" s="383">
        <v>8</v>
      </c>
      <c r="AA188" s="394">
        <v>100</v>
      </c>
    </row>
    <row r="189" spans="1:27" ht="16.5" customHeight="1">
      <c r="A189" s="383" t="b">
        <v>1</v>
      </c>
      <c r="B189" s="384" t="s">
        <v>207</v>
      </c>
      <c r="C189" s="383">
        <v>100100004</v>
      </c>
      <c r="D189" s="383">
        <v>37</v>
      </c>
      <c r="E189" s="395">
        <v>31755</v>
      </c>
      <c r="F189" s="385">
        <v>15160.134727919629</v>
      </c>
      <c r="G189" s="401">
        <v>2150</v>
      </c>
      <c r="H189" s="387">
        <v>3</v>
      </c>
      <c r="I189" s="387">
        <v>10</v>
      </c>
      <c r="J189" s="387">
        <v>30</v>
      </c>
      <c r="K189" s="396">
        <v>294</v>
      </c>
      <c r="L189" s="397">
        <v>173.20500000000015</v>
      </c>
      <c r="M189" s="398">
        <v>104.79885304659496</v>
      </c>
      <c r="N189" s="398">
        <v>205.8</v>
      </c>
      <c r="O189" s="398">
        <v>239.5</v>
      </c>
      <c r="P189" s="390">
        <v>100</v>
      </c>
      <c r="Q189" s="399">
        <v>5.3025000000000002</v>
      </c>
      <c r="R189" s="402">
        <v>244.96000000000004</v>
      </c>
      <c r="S189" s="398">
        <v>5.2160000000000046</v>
      </c>
      <c r="T189" s="398">
        <v>10.480000000000009</v>
      </c>
      <c r="U189" s="398">
        <v>1863</v>
      </c>
      <c r="V189" s="400">
        <v>4.03</v>
      </c>
      <c r="W189" s="398">
        <v>108.67</v>
      </c>
      <c r="X189" s="398">
        <v>4.9200000000000026</v>
      </c>
      <c r="Y189" s="398">
        <v>3.0640000000000032</v>
      </c>
      <c r="Z189" s="383">
        <v>8</v>
      </c>
      <c r="AA189" s="394">
        <v>100</v>
      </c>
    </row>
    <row r="190" spans="1:27" ht="16.5" customHeight="1">
      <c r="A190" s="383" t="b">
        <v>1</v>
      </c>
      <c r="B190" s="384" t="s">
        <v>208</v>
      </c>
      <c r="C190" s="383">
        <v>100100004</v>
      </c>
      <c r="D190" s="383">
        <v>38</v>
      </c>
      <c r="E190" s="395">
        <v>33326</v>
      </c>
      <c r="F190" s="385">
        <v>15332.613513479357</v>
      </c>
      <c r="G190" s="401">
        <v>2150</v>
      </c>
      <c r="H190" s="387">
        <v>3</v>
      </c>
      <c r="I190" s="387">
        <v>10</v>
      </c>
      <c r="J190" s="387">
        <v>30</v>
      </c>
      <c r="K190" s="396">
        <v>301</v>
      </c>
      <c r="L190" s="397">
        <v>176.88000000000017</v>
      </c>
      <c r="M190" s="398">
        <v>106.56927536231885</v>
      </c>
      <c r="N190" s="398">
        <v>207.8</v>
      </c>
      <c r="O190" s="398">
        <v>241.8</v>
      </c>
      <c r="P190" s="390">
        <v>100</v>
      </c>
      <c r="Q190" s="399">
        <v>5.31</v>
      </c>
      <c r="R190" s="402">
        <v>245.44</v>
      </c>
      <c r="S190" s="398">
        <v>5.3440000000000047</v>
      </c>
      <c r="T190" s="398">
        <v>10.72000000000001</v>
      </c>
      <c r="U190" s="398">
        <v>1909</v>
      </c>
      <c r="V190" s="400">
        <v>4.03</v>
      </c>
      <c r="W190" s="398">
        <v>108.88</v>
      </c>
      <c r="X190" s="398">
        <v>4.9800000000000022</v>
      </c>
      <c r="Y190" s="398">
        <v>3.1360000000000032</v>
      </c>
      <c r="Z190" s="383">
        <v>8</v>
      </c>
      <c r="AA190" s="394">
        <v>100</v>
      </c>
    </row>
    <row r="191" spans="1:27" ht="16.5" customHeight="1">
      <c r="A191" s="383" t="b">
        <v>1</v>
      </c>
      <c r="B191" s="384" t="s">
        <v>209</v>
      </c>
      <c r="C191" s="383">
        <v>100100004</v>
      </c>
      <c r="D191" s="383">
        <v>39</v>
      </c>
      <c r="E191" s="395">
        <v>34934</v>
      </c>
      <c r="F191" s="385">
        <v>15506.027243857092</v>
      </c>
      <c r="G191" s="401">
        <v>2150</v>
      </c>
      <c r="H191" s="387">
        <v>3</v>
      </c>
      <c r="I191" s="387">
        <v>10</v>
      </c>
      <c r="J191" s="387">
        <v>30</v>
      </c>
      <c r="K191" s="396">
        <v>307</v>
      </c>
      <c r="L191" s="397">
        <v>180.64500000000015</v>
      </c>
      <c r="M191" s="398">
        <v>108.37860805860805</v>
      </c>
      <c r="N191" s="398">
        <v>209.8</v>
      </c>
      <c r="O191" s="398">
        <v>244</v>
      </c>
      <c r="P191" s="390">
        <v>100</v>
      </c>
      <c r="Q191" s="399">
        <v>5.3174999999999999</v>
      </c>
      <c r="R191" s="402">
        <v>245.92</v>
      </c>
      <c r="S191" s="398">
        <v>5.472000000000004</v>
      </c>
      <c r="T191" s="398">
        <v>10.96000000000001</v>
      </c>
      <c r="U191" s="398">
        <v>1955</v>
      </c>
      <c r="V191" s="400">
        <v>4.03</v>
      </c>
      <c r="W191" s="398">
        <v>109.09</v>
      </c>
      <c r="X191" s="398">
        <v>5.0400000000000027</v>
      </c>
      <c r="Y191" s="398">
        <v>3.2080000000000033</v>
      </c>
      <c r="Z191" s="383">
        <v>8</v>
      </c>
      <c r="AA191" s="394">
        <v>100</v>
      </c>
    </row>
    <row r="192" spans="1:27" ht="16.5" customHeight="1">
      <c r="A192" s="383" t="b">
        <v>1</v>
      </c>
      <c r="B192" s="384" t="s">
        <v>210</v>
      </c>
      <c r="C192" s="383">
        <v>100100004</v>
      </c>
      <c r="D192" s="383">
        <v>40</v>
      </c>
      <c r="E192" s="395">
        <v>41809</v>
      </c>
      <c r="F192" s="385">
        <v>15680.356179484832</v>
      </c>
      <c r="G192" s="401">
        <v>2150</v>
      </c>
      <c r="H192" s="387">
        <v>3</v>
      </c>
      <c r="I192" s="387">
        <v>10</v>
      </c>
      <c r="J192" s="387">
        <v>30</v>
      </c>
      <c r="K192" s="396">
        <v>358</v>
      </c>
      <c r="L192" s="397">
        <v>184.50000000000017</v>
      </c>
      <c r="M192" s="398">
        <v>110.22814814814814</v>
      </c>
      <c r="N192" s="398">
        <v>226.7</v>
      </c>
      <c r="O192" s="398">
        <v>264</v>
      </c>
      <c r="P192" s="390">
        <v>100</v>
      </c>
      <c r="Q192" s="399">
        <v>5.3250000000000002</v>
      </c>
      <c r="R192" s="402">
        <v>246.4</v>
      </c>
      <c r="S192" s="398">
        <v>5.600000000000005</v>
      </c>
      <c r="T192" s="398">
        <v>11.200000000000012</v>
      </c>
      <c r="U192" s="398">
        <v>2002</v>
      </c>
      <c r="V192" s="400">
        <v>4.4000000000000004</v>
      </c>
      <c r="W192" s="398">
        <v>109.3</v>
      </c>
      <c r="X192" s="398">
        <v>5.1000000000000032</v>
      </c>
      <c r="Y192" s="398">
        <v>3.2800000000000034</v>
      </c>
      <c r="Z192" s="383">
        <v>8</v>
      </c>
      <c r="AA192" s="394">
        <v>100</v>
      </c>
    </row>
    <row r="193" spans="1:27" ht="16.5" customHeight="1">
      <c r="A193" s="383" t="b">
        <v>1</v>
      </c>
      <c r="B193" s="384" t="s">
        <v>211</v>
      </c>
      <c r="C193" s="383">
        <v>100100004</v>
      </c>
      <c r="D193" s="383">
        <v>41</v>
      </c>
      <c r="E193" s="395">
        <v>43737</v>
      </c>
      <c r="F193" s="385">
        <v>15855.581494511127</v>
      </c>
      <c r="G193" s="401">
        <v>2100</v>
      </c>
      <c r="H193" s="387">
        <v>3</v>
      </c>
      <c r="I193" s="387">
        <v>10</v>
      </c>
      <c r="J193" s="387">
        <v>30</v>
      </c>
      <c r="K193" s="396">
        <v>366</v>
      </c>
      <c r="L193" s="397">
        <v>188.44500000000019</v>
      </c>
      <c r="M193" s="398">
        <v>112.11925093632958</v>
      </c>
      <c r="N193" s="398">
        <v>228.8</v>
      </c>
      <c r="O193" s="398">
        <v>266.3</v>
      </c>
      <c r="P193" s="390">
        <v>100</v>
      </c>
      <c r="Q193" s="399">
        <v>5.3324999999999996</v>
      </c>
      <c r="R193" s="402">
        <v>246.88000000000002</v>
      </c>
      <c r="S193" s="398">
        <v>5.7280000000000051</v>
      </c>
      <c r="T193" s="398">
        <v>11.440000000000012</v>
      </c>
      <c r="U193" s="398">
        <v>2048</v>
      </c>
      <c r="V193" s="400">
        <v>4.4000000000000004</v>
      </c>
      <c r="W193" s="398">
        <v>109.51000000000002</v>
      </c>
      <c r="X193" s="398">
        <v>5.1600000000000037</v>
      </c>
      <c r="Y193" s="398">
        <v>3.3520000000000039</v>
      </c>
      <c r="Z193" s="383">
        <v>8</v>
      </c>
      <c r="AA193" s="394">
        <v>100</v>
      </c>
    </row>
    <row r="194" spans="1:27" ht="16.5" customHeight="1">
      <c r="A194" s="383" t="b">
        <v>1</v>
      </c>
      <c r="B194" s="384" t="s">
        <v>212</v>
      </c>
      <c r="C194" s="383">
        <v>100100004</v>
      </c>
      <c r="D194" s="383">
        <v>42</v>
      </c>
      <c r="E194" s="395">
        <v>45711</v>
      </c>
      <c r="F194" s="385">
        <v>16031.685212651502</v>
      </c>
      <c r="G194" s="401">
        <v>2100</v>
      </c>
      <c r="H194" s="387">
        <v>3</v>
      </c>
      <c r="I194" s="387">
        <v>10</v>
      </c>
      <c r="J194" s="387">
        <v>30</v>
      </c>
      <c r="K194" s="396">
        <v>373</v>
      </c>
      <c r="L194" s="397">
        <v>192.48000000000022</v>
      </c>
      <c r="M194" s="398">
        <v>114.05333333333333</v>
      </c>
      <c r="N194" s="398">
        <v>230.9</v>
      </c>
      <c r="O194" s="398">
        <v>268.60000000000002</v>
      </c>
      <c r="P194" s="390">
        <v>100</v>
      </c>
      <c r="Q194" s="399">
        <v>5.34</v>
      </c>
      <c r="R194" s="402">
        <v>247.36</v>
      </c>
      <c r="S194" s="398">
        <v>5.8560000000000052</v>
      </c>
      <c r="T194" s="398">
        <v>11.680000000000012</v>
      </c>
      <c r="U194" s="398">
        <v>2094</v>
      </c>
      <c r="V194" s="400">
        <v>4.4000000000000004</v>
      </c>
      <c r="W194" s="398">
        <v>109.72</v>
      </c>
      <c r="X194" s="398">
        <v>5.2200000000000033</v>
      </c>
      <c r="Y194" s="398">
        <v>3.4240000000000039</v>
      </c>
      <c r="Z194" s="383">
        <v>8</v>
      </c>
      <c r="AA194" s="394">
        <v>100</v>
      </c>
    </row>
    <row r="195" spans="1:27" ht="16.5" customHeight="1">
      <c r="A195" s="383" t="b">
        <v>1</v>
      </c>
      <c r="B195" s="384" t="s">
        <v>213</v>
      </c>
      <c r="C195" s="383">
        <v>100100004</v>
      </c>
      <c r="D195" s="383">
        <v>43</v>
      </c>
      <c r="E195" s="395">
        <v>47730</v>
      </c>
      <c r="F195" s="385">
        <v>16208.650149002255</v>
      </c>
      <c r="G195" s="401">
        <v>2100</v>
      </c>
      <c r="H195" s="387">
        <v>3</v>
      </c>
      <c r="I195" s="387">
        <v>10</v>
      </c>
      <c r="J195" s="387">
        <v>30</v>
      </c>
      <c r="K195" s="396">
        <v>381</v>
      </c>
      <c r="L195" s="397">
        <v>196.60500000000025</v>
      </c>
      <c r="M195" s="398">
        <v>116.03187739463603</v>
      </c>
      <c r="N195" s="398">
        <v>233</v>
      </c>
      <c r="O195" s="398">
        <v>271</v>
      </c>
      <c r="P195" s="390">
        <v>100</v>
      </c>
      <c r="Q195" s="399">
        <v>5.3475000000000001</v>
      </c>
      <c r="R195" s="402">
        <v>247.84000000000003</v>
      </c>
      <c r="S195" s="398">
        <v>5.9840000000000053</v>
      </c>
      <c r="T195" s="398">
        <v>11.920000000000012</v>
      </c>
      <c r="U195" s="398">
        <v>2140</v>
      </c>
      <c r="V195" s="400">
        <v>4.41</v>
      </c>
      <c r="W195" s="398">
        <v>109.92999999999999</v>
      </c>
      <c r="X195" s="398">
        <v>5.2800000000000029</v>
      </c>
      <c r="Y195" s="398">
        <v>3.4960000000000035</v>
      </c>
      <c r="Z195" s="383">
        <v>8</v>
      </c>
      <c r="AA195" s="394">
        <v>100</v>
      </c>
    </row>
    <row r="196" spans="1:27" ht="16.5" customHeight="1">
      <c r="A196" s="383" t="b">
        <v>1</v>
      </c>
      <c r="B196" s="384" t="s">
        <v>214</v>
      </c>
      <c r="C196" s="383">
        <v>100100004</v>
      </c>
      <c r="D196" s="383">
        <v>44</v>
      </c>
      <c r="E196" s="395">
        <v>49793</v>
      </c>
      <c r="F196" s="385">
        <v>16386.459857134112</v>
      </c>
      <c r="G196" s="401">
        <v>2100</v>
      </c>
      <c r="H196" s="387">
        <v>3</v>
      </c>
      <c r="I196" s="387">
        <v>10</v>
      </c>
      <c r="J196" s="387">
        <v>30</v>
      </c>
      <c r="K196" s="396">
        <v>389</v>
      </c>
      <c r="L196" s="397">
        <v>200.82000000000025</v>
      </c>
      <c r="M196" s="398">
        <v>118.05643410852714</v>
      </c>
      <c r="N196" s="398">
        <v>235.1</v>
      </c>
      <c r="O196" s="398">
        <v>273.3</v>
      </c>
      <c r="P196" s="390">
        <v>100</v>
      </c>
      <c r="Q196" s="399">
        <v>5.3550000000000004</v>
      </c>
      <c r="R196" s="402">
        <v>248.32</v>
      </c>
      <c r="S196" s="398">
        <v>6.1120000000000045</v>
      </c>
      <c r="T196" s="398">
        <v>12.160000000000013</v>
      </c>
      <c r="U196" s="398">
        <v>2186</v>
      </c>
      <c r="V196" s="400">
        <v>4.41</v>
      </c>
      <c r="W196" s="398">
        <v>110.14000000000001</v>
      </c>
      <c r="X196" s="398">
        <v>5.3400000000000034</v>
      </c>
      <c r="Y196" s="398">
        <v>3.5680000000000041</v>
      </c>
      <c r="Z196" s="383">
        <v>8</v>
      </c>
      <c r="AA196" s="394">
        <v>100</v>
      </c>
    </row>
    <row r="197" spans="1:27" ht="16.5" customHeight="1">
      <c r="A197" s="383" t="b">
        <v>1</v>
      </c>
      <c r="B197" s="384" t="s">
        <v>215</v>
      </c>
      <c r="C197" s="383">
        <v>100100004</v>
      </c>
      <c r="D197" s="383">
        <v>45</v>
      </c>
      <c r="E197" s="395">
        <v>51902</v>
      </c>
      <c r="F197" s="385">
        <v>16565.098580874517</v>
      </c>
      <c r="G197" s="401">
        <v>2100</v>
      </c>
      <c r="H197" s="387">
        <v>3</v>
      </c>
      <c r="I197" s="387">
        <v>10</v>
      </c>
      <c r="J197" s="387">
        <v>30</v>
      </c>
      <c r="K197" s="396">
        <v>396</v>
      </c>
      <c r="L197" s="397">
        <v>205.12500000000026</v>
      </c>
      <c r="M197" s="398">
        <v>120.12862745098037</v>
      </c>
      <c r="N197" s="398">
        <v>252.5</v>
      </c>
      <c r="O197" s="398">
        <v>294</v>
      </c>
      <c r="P197" s="390">
        <v>100</v>
      </c>
      <c r="Q197" s="399">
        <v>5.3624999999999998</v>
      </c>
      <c r="R197" s="402">
        <v>248.8</v>
      </c>
      <c r="S197" s="398">
        <v>6.2400000000000055</v>
      </c>
      <c r="T197" s="398">
        <v>12.400000000000013</v>
      </c>
      <c r="U197" s="398">
        <v>2233</v>
      </c>
      <c r="V197" s="400">
        <v>4.78</v>
      </c>
      <c r="W197" s="398">
        <v>110.35</v>
      </c>
      <c r="X197" s="398">
        <v>5.4000000000000039</v>
      </c>
      <c r="Y197" s="398">
        <v>3.640000000000005</v>
      </c>
      <c r="Z197" s="383">
        <v>8</v>
      </c>
      <c r="AA197" s="394">
        <v>100</v>
      </c>
    </row>
    <row r="198" spans="1:27" ht="16.5" customHeight="1">
      <c r="A198" s="383" t="b">
        <v>1</v>
      </c>
      <c r="B198" s="384" t="s">
        <v>216</v>
      </c>
      <c r="C198" s="383">
        <v>100100004</v>
      </c>
      <c r="D198" s="383">
        <v>46</v>
      </c>
      <c r="E198" s="395">
        <v>54055</v>
      </c>
      <c r="F198" s="385">
        <v>16744.551210265719</v>
      </c>
      <c r="G198" s="401">
        <v>2000</v>
      </c>
      <c r="H198" s="387">
        <v>3</v>
      </c>
      <c r="I198" s="387">
        <v>10</v>
      </c>
      <c r="J198" s="387">
        <v>30</v>
      </c>
      <c r="K198" s="396">
        <v>404</v>
      </c>
      <c r="L198" s="397">
        <v>209.52000000000027</v>
      </c>
      <c r="M198" s="398">
        <v>122.2501587301587</v>
      </c>
      <c r="N198" s="398">
        <v>254.6</v>
      </c>
      <c r="O198" s="398">
        <v>296.39999999999998</v>
      </c>
      <c r="P198" s="390">
        <v>100</v>
      </c>
      <c r="Q198" s="399">
        <v>5.37</v>
      </c>
      <c r="R198" s="402">
        <v>249.28</v>
      </c>
      <c r="S198" s="398">
        <v>6.3680000000000057</v>
      </c>
      <c r="T198" s="398">
        <v>12.640000000000015</v>
      </c>
      <c r="U198" s="398">
        <v>2279</v>
      </c>
      <c r="V198" s="400">
        <v>4.78</v>
      </c>
      <c r="W198" s="398">
        <v>110.56000000000002</v>
      </c>
      <c r="X198" s="398">
        <v>5.4600000000000044</v>
      </c>
      <c r="Y198" s="398">
        <v>3.7120000000000046</v>
      </c>
      <c r="Z198" s="383">
        <v>8</v>
      </c>
      <c r="AA198" s="394">
        <v>100</v>
      </c>
    </row>
    <row r="199" spans="1:27" ht="16.5" customHeight="1">
      <c r="A199" s="383" t="b">
        <v>1</v>
      </c>
      <c r="B199" s="384" t="s">
        <v>217</v>
      </c>
      <c r="C199" s="383">
        <v>100100004</v>
      </c>
      <c r="D199" s="383">
        <v>47</v>
      </c>
      <c r="E199" s="395">
        <v>56254</v>
      </c>
      <c r="F199" s="385">
        <v>16924.803241251866</v>
      </c>
      <c r="G199" s="401">
        <v>2000</v>
      </c>
      <c r="H199" s="387">
        <v>3</v>
      </c>
      <c r="I199" s="387">
        <v>10</v>
      </c>
      <c r="J199" s="387">
        <v>30</v>
      </c>
      <c r="K199" s="396">
        <v>412</v>
      </c>
      <c r="L199" s="397">
        <v>214.00500000000028</v>
      </c>
      <c r="M199" s="398">
        <v>124.42281124497994</v>
      </c>
      <c r="N199" s="398">
        <v>256.8</v>
      </c>
      <c r="O199" s="398">
        <v>298.8</v>
      </c>
      <c r="P199" s="390">
        <v>100</v>
      </c>
      <c r="Q199" s="399">
        <v>5.3775000000000004</v>
      </c>
      <c r="R199" s="402">
        <v>249.76000000000002</v>
      </c>
      <c r="S199" s="398">
        <v>6.4960000000000058</v>
      </c>
      <c r="T199" s="398">
        <v>12.880000000000017</v>
      </c>
      <c r="U199" s="398">
        <v>2325</v>
      </c>
      <c r="V199" s="400">
        <v>4.78</v>
      </c>
      <c r="W199" s="398">
        <v>110.77000000000001</v>
      </c>
      <c r="X199" s="398">
        <v>5.520000000000004</v>
      </c>
      <c r="Y199" s="398">
        <v>3.7840000000000047</v>
      </c>
      <c r="Z199" s="383">
        <v>8</v>
      </c>
      <c r="AA199" s="394">
        <v>100</v>
      </c>
    </row>
    <row r="200" spans="1:27" ht="16.5" customHeight="1">
      <c r="A200" s="383" t="b">
        <v>1</v>
      </c>
      <c r="B200" s="384" t="s">
        <v>218</v>
      </c>
      <c r="C200" s="383">
        <v>100100004</v>
      </c>
      <c r="D200" s="383">
        <v>48</v>
      </c>
      <c r="E200" s="395">
        <v>58497</v>
      </c>
      <c r="F200" s="385">
        <v>17105.84073870509</v>
      </c>
      <c r="G200" s="401">
        <v>2000</v>
      </c>
      <c r="H200" s="387">
        <v>3</v>
      </c>
      <c r="I200" s="387">
        <v>10</v>
      </c>
      <c r="J200" s="387">
        <v>30</v>
      </c>
      <c r="K200" s="396">
        <v>420</v>
      </c>
      <c r="L200" s="397">
        <v>218.58000000000033</v>
      </c>
      <c r="M200" s="398">
        <v>126.64845528455282</v>
      </c>
      <c r="N200" s="398">
        <v>259</v>
      </c>
      <c r="O200" s="398">
        <v>301.2</v>
      </c>
      <c r="P200" s="390">
        <v>100</v>
      </c>
      <c r="Q200" s="399">
        <v>5.3849999999999998</v>
      </c>
      <c r="R200" s="402">
        <v>250.24</v>
      </c>
      <c r="S200" s="398">
        <v>6.624000000000005</v>
      </c>
      <c r="T200" s="398">
        <v>13.120000000000015</v>
      </c>
      <c r="U200" s="398">
        <v>2371</v>
      </c>
      <c r="V200" s="400">
        <v>4.79</v>
      </c>
      <c r="W200" s="398">
        <v>110.97999999999999</v>
      </c>
      <c r="X200" s="398">
        <v>5.5800000000000036</v>
      </c>
      <c r="Y200" s="398">
        <v>3.8560000000000052</v>
      </c>
      <c r="Z200" s="383">
        <v>8</v>
      </c>
      <c r="AA200" s="394">
        <v>100</v>
      </c>
    </row>
    <row r="201" spans="1:27" ht="16.5" customHeight="1">
      <c r="A201" s="383" t="b">
        <v>1</v>
      </c>
      <c r="B201" s="384" t="s">
        <v>219</v>
      </c>
      <c r="C201" s="383">
        <v>100100004</v>
      </c>
      <c r="D201" s="383">
        <v>49</v>
      </c>
      <c r="E201" s="395">
        <v>60786</v>
      </c>
      <c r="F201" s="385">
        <v>17287.650302448536</v>
      </c>
      <c r="G201" s="401">
        <v>2000</v>
      </c>
      <c r="H201" s="387">
        <v>3</v>
      </c>
      <c r="I201" s="387">
        <v>10</v>
      </c>
      <c r="J201" s="387">
        <v>30</v>
      </c>
      <c r="K201" s="396">
        <v>428</v>
      </c>
      <c r="L201" s="397">
        <v>223.24500000000032</v>
      </c>
      <c r="M201" s="398">
        <v>128.92905349794239</v>
      </c>
      <c r="N201" s="398">
        <v>261.2</v>
      </c>
      <c r="O201" s="398">
        <v>303.60000000000002</v>
      </c>
      <c r="P201" s="390">
        <v>100</v>
      </c>
      <c r="Q201" s="399">
        <v>5.3925000000000001</v>
      </c>
      <c r="R201" s="402">
        <v>250.72000000000003</v>
      </c>
      <c r="S201" s="398">
        <v>6.7520000000000051</v>
      </c>
      <c r="T201" s="398">
        <v>13.360000000000017</v>
      </c>
      <c r="U201" s="398">
        <v>2417</v>
      </c>
      <c r="V201" s="400">
        <v>4.79</v>
      </c>
      <c r="W201" s="398">
        <v>111.19000000000001</v>
      </c>
      <c r="X201" s="398">
        <v>5.6400000000000041</v>
      </c>
      <c r="Y201" s="398">
        <v>3.9280000000000057</v>
      </c>
      <c r="Z201" s="383">
        <v>8</v>
      </c>
      <c r="AA201" s="394">
        <v>100</v>
      </c>
    </row>
    <row r="202" spans="1:27" ht="16.5" customHeight="1">
      <c r="A202" s="383" t="b">
        <v>1</v>
      </c>
      <c r="B202" s="384" t="s">
        <v>220</v>
      </c>
      <c r="C202" s="383">
        <v>100100004</v>
      </c>
      <c r="D202" s="383">
        <v>50</v>
      </c>
      <c r="E202" s="395">
        <v>71008</v>
      </c>
      <c r="F202" s="385">
        <v>17470.219035975933</v>
      </c>
      <c r="G202" s="401">
        <v>2000</v>
      </c>
      <c r="H202" s="387">
        <v>3</v>
      </c>
      <c r="I202" s="387">
        <v>10</v>
      </c>
      <c r="J202" s="387">
        <v>30</v>
      </c>
      <c r="K202" s="396">
        <v>491</v>
      </c>
      <c r="L202" s="397">
        <v>228.00000000000034</v>
      </c>
      <c r="M202" s="398">
        <v>131.26666666666665</v>
      </c>
      <c r="N202" s="398">
        <v>279.10000000000002</v>
      </c>
      <c r="O202" s="398">
        <v>324.89999999999998</v>
      </c>
      <c r="P202" s="390">
        <v>100</v>
      </c>
      <c r="Q202" s="399">
        <v>5.4</v>
      </c>
      <c r="R202" s="402">
        <v>251.20000000000002</v>
      </c>
      <c r="S202" s="398">
        <v>6.880000000000007</v>
      </c>
      <c r="T202" s="398">
        <v>13.600000000000016</v>
      </c>
      <c r="U202" s="398">
        <v>2464</v>
      </c>
      <c r="V202" s="400">
        <v>5.16</v>
      </c>
      <c r="W202" s="398">
        <v>111.4</v>
      </c>
      <c r="X202" s="398">
        <v>5.7000000000000046</v>
      </c>
      <c r="Y202" s="398">
        <v>4.0000000000000053</v>
      </c>
      <c r="Z202" s="383">
        <v>8</v>
      </c>
      <c r="AA202" s="394">
        <v>100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K640"/>
  <sheetViews>
    <sheetView topLeftCell="A445" workbookViewId="0">
      <selection activeCell="H386" sqref="H371:H386"/>
    </sheetView>
  </sheetViews>
  <sheetFormatPr defaultColWidth="9" defaultRowHeight="16.5" customHeight="1"/>
  <cols>
    <col min="1" max="2" width="23.125" style="33" customWidth="1"/>
    <col min="3" max="10" width="15" style="33" customWidth="1"/>
    <col min="11" max="16384" width="9" style="33"/>
  </cols>
  <sheetData>
    <row r="1" spans="1:10" ht="67.5" customHeight="1">
      <c r="A1" s="30" t="s">
        <v>10</v>
      </c>
      <c r="B1" s="30" t="s">
        <v>10</v>
      </c>
      <c r="C1" s="30" t="s">
        <v>10</v>
      </c>
      <c r="D1" s="38" t="s">
        <v>741</v>
      </c>
      <c r="E1" s="30" t="s">
        <v>10</v>
      </c>
      <c r="F1" s="30" t="s">
        <v>10</v>
      </c>
      <c r="G1" s="30" t="s">
        <v>10</v>
      </c>
      <c r="H1" s="30" t="s">
        <v>744</v>
      </c>
      <c r="I1" s="30" t="s">
        <v>1080</v>
      </c>
      <c r="J1" s="30" t="s">
        <v>1081</v>
      </c>
    </row>
    <row r="2" spans="1:10" ht="16.5" customHeight="1">
      <c r="A2" s="335" t="s">
        <v>244</v>
      </c>
      <c r="B2" s="335" t="s">
        <v>5</v>
      </c>
      <c r="C2" s="335" t="s">
        <v>745</v>
      </c>
      <c r="D2" s="335" t="s">
        <v>742</v>
      </c>
      <c r="E2" s="335" t="s">
        <v>222</v>
      </c>
      <c r="F2" s="335" t="s">
        <v>729</v>
      </c>
      <c r="G2" s="335" t="s">
        <v>730</v>
      </c>
      <c r="H2" s="335" t="s">
        <v>525</v>
      </c>
      <c r="I2" s="374" t="s">
        <v>224</v>
      </c>
      <c r="J2" s="335" t="s">
        <v>223</v>
      </c>
    </row>
    <row r="3" spans="1:10" ht="16.5" customHeight="1">
      <c r="A3" s="427" t="b">
        <v>1</v>
      </c>
      <c r="B3" s="428" t="s">
        <v>746</v>
      </c>
      <c r="C3" s="437">
        <v>6011</v>
      </c>
      <c r="D3" s="438" t="s">
        <v>747</v>
      </c>
      <c r="E3" s="446">
        <v>151101001</v>
      </c>
      <c r="F3" s="447">
        <v>1</v>
      </c>
      <c r="G3" s="437">
        <v>1</v>
      </c>
      <c r="H3" s="506">
        <v>3</v>
      </c>
      <c r="I3" s="448" t="s">
        <v>229</v>
      </c>
      <c r="J3" s="448" t="s">
        <v>225</v>
      </c>
    </row>
    <row r="4" spans="1:10" ht="16.5" customHeight="1">
      <c r="A4" s="427" t="b">
        <v>1</v>
      </c>
      <c r="B4" s="428" t="s">
        <v>748</v>
      </c>
      <c r="C4" s="437">
        <v>6011</v>
      </c>
      <c r="D4" s="438" t="s">
        <v>747</v>
      </c>
      <c r="E4" s="446">
        <v>151101002</v>
      </c>
      <c r="F4" s="447">
        <v>1</v>
      </c>
      <c r="G4" s="437">
        <v>1</v>
      </c>
      <c r="H4" s="506">
        <v>3</v>
      </c>
      <c r="I4" s="448" t="s">
        <v>229</v>
      </c>
      <c r="J4" s="448" t="s">
        <v>225</v>
      </c>
    </row>
    <row r="5" spans="1:10" ht="16.5" customHeight="1">
      <c r="A5" s="427" t="b">
        <v>1</v>
      </c>
      <c r="B5" s="428" t="s">
        <v>749</v>
      </c>
      <c r="C5" s="437">
        <v>6011</v>
      </c>
      <c r="D5" s="438" t="s">
        <v>747</v>
      </c>
      <c r="E5" s="446">
        <v>151101003</v>
      </c>
      <c r="F5" s="447">
        <v>1</v>
      </c>
      <c r="G5" s="437">
        <v>1</v>
      </c>
      <c r="H5" s="506">
        <v>3</v>
      </c>
      <c r="I5" s="448" t="s">
        <v>229</v>
      </c>
      <c r="J5" s="448" t="s">
        <v>225</v>
      </c>
    </row>
    <row r="6" spans="1:10" ht="16.5" customHeight="1">
      <c r="A6" s="427" t="b">
        <v>1</v>
      </c>
      <c r="B6" s="428" t="s">
        <v>750</v>
      </c>
      <c r="C6" s="437">
        <v>6011</v>
      </c>
      <c r="D6" s="438" t="s">
        <v>747</v>
      </c>
      <c r="E6" s="446">
        <v>151101004</v>
      </c>
      <c r="F6" s="447">
        <v>1</v>
      </c>
      <c r="G6" s="437">
        <v>1</v>
      </c>
      <c r="H6" s="506">
        <v>3</v>
      </c>
      <c r="I6" s="448" t="s">
        <v>229</v>
      </c>
      <c r="J6" s="448" t="s">
        <v>225</v>
      </c>
    </row>
    <row r="7" spans="1:10" ht="16.5" customHeight="1">
      <c r="A7" s="427" t="b">
        <v>1</v>
      </c>
      <c r="B7" s="428" t="s">
        <v>751</v>
      </c>
      <c r="C7" s="437">
        <v>6011</v>
      </c>
      <c r="D7" s="438" t="s">
        <v>747</v>
      </c>
      <c r="E7" s="446">
        <v>151101005</v>
      </c>
      <c r="F7" s="447">
        <v>1</v>
      </c>
      <c r="G7" s="437">
        <v>1</v>
      </c>
      <c r="H7" s="506">
        <v>3</v>
      </c>
      <c r="I7" s="448" t="s">
        <v>229</v>
      </c>
      <c r="J7" s="448" t="s">
        <v>225</v>
      </c>
    </row>
    <row r="8" spans="1:10" ht="16.5" customHeight="1">
      <c r="A8" s="427" t="b">
        <v>1</v>
      </c>
      <c r="B8" s="428" t="s">
        <v>752</v>
      </c>
      <c r="C8" s="437">
        <v>6011</v>
      </c>
      <c r="D8" s="438" t="s">
        <v>747</v>
      </c>
      <c r="E8" s="446">
        <v>151101006</v>
      </c>
      <c r="F8" s="447">
        <v>1</v>
      </c>
      <c r="G8" s="437">
        <v>1</v>
      </c>
      <c r="H8" s="506">
        <v>3</v>
      </c>
      <c r="I8" s="448" t="s">
        <v>229</v>
      </c>
      <c r="J8" s="448" t="s">
        <v>225</v>
      </c>
    </row>
    <row r="9" spans="1:10" ht="16.5" customHeight="1">
      <c r="A9" s="427" t="b">
        <v>1</v>
      </c>
      <c r="B9" s="428" t="s">
        <v>753</v>
      </c>
      <c r="C9" s="437">
        <v>6011</v>
      </c>
      <c r="D9" s="438" t="s">
        <v>747</v>
      </c>
      <c r="E9" s="446">
        <v>151102001</v>
      </c>
      <c r="F9" s="447">
        <v>1</v>
      </c>
      <c r="G9" s="437">
        <v>1</v>
      </c>
      <c r="H9" s="506">
        <v>3</v>
      </c>
      <c r="I9" s="448" t="s">
        <v>230</v>
      </c>
      <c r="J9" s="448" t="s">
        <v>225</v>
      </c>
    </row>
    <row r="10" spans="1:10" ht="16.5" customHeight="1">
      <c r="A10" s="427" t="b">
        <v>1</v>
      </c>
      <c r="B10" s="428" t="s">
        <v>754</v>
      </c>
      <c r="C10" s="437">
        <v>6011</v>
      </c>
      <c r="D10" s="438" t="s">
        <v>747</v>
      </c>
      <c r="E10" s="446">
        <v>151102002</v>
      </c>
      <c r="F10" s="447">
        <v>1</v>
      </c>
      <c r="G10" s="437">
        <v>1</v>
      </c>
      <c r="H10" s="506">
        <v>3</v>
      </c>
      <c r="I10" s="448" t="s">
        <v>230</v>
      </c>
      <c r="J10" s="448" t="s">
        <v>225</v>
      </c>
    </row>
    <row r="11" spans="1:10" ht="16.5" customHeight="1">
      <c r="A11" s="427" t="b">
        <v>1</v>
      </c>
      <c r="B11" s="428" t="s">
        <v>755</v>
      </c>
      <c r="C11" s="437">
        <v>6011</v>
      </c>
      <c r="D11" s="438" t="s">
        <v>747</v>
      </c>
      <c r="E11" s="446">
        <v>151102003</v>
      </c>
      <c r="F11" s="447">
        <v>1</v>
      </c>
      <c r="G11" s="437">
        <v>1</v>
      </c>
      <c r="H11" s="506">
        <v>3</v>
      </c>
      <c r="I11" s="448" t="s">
        <v>230</v>
      </c>
      <c r="J11" s="448" t="s">
        <v>225</v>
      </c>
    </row>
    <row r="12" spans="1:10" ht="16.5" customHeight="1">
      <c r="A12" s="427" t="b">
        <v>1</v>
      </c>
      <c r="B12" s="428" t="s">
        <v>756</v>
      </c>
      <c r="C12" s="437">
        <v>6011</v>
      </c>
      <c r="D12" s="438" t="s">
        <v>747</v>
      </c>
      <c r="E12" s="446">
        <v>151102004</v>
      </c>
      <c r="F12" s="447">
        <v>1</v>
      </c>
      <c r="G12" s="437">
        <v>1</v>
      </c>
      <c r="H12" s="506">
        <v>3</v>
      </c>
      <c r="I12" s="448" t="s">
        <v>230</v>
      </c>
      <c r="J12" s="448" t="s">
        <v>225</v>
      </c>
    </row>
    <row r="13" spans="1:10" ht="16.5" customHeight="1">
      <c r="A13" s="427" t="b">
        <v>1</v>
      </c>
      <c r="B13" s="428" t="s">
        <v>757</v>
      </c>
      <c r="C13" s="437">
        <v>6011</v>
      </c>
      <c r="D13" s="438" t="s">
        <v>747</v>
      </c>
      <c r="E13" s="446">
        <v>151102005</v>
      </c>
      <c r="F13" s="447">
        <v>1</v>
      </c>
      <c r="G13" s="437">
        <v>1</v>
      </c>
      <c r="H13" s="506">
        <v>3</v>
      </c>
      <c r="I13" s="448" t="s">
        <v>230</v>
      </c>
      <c r="J13" s="448" t="s">
        <v>225</v>
      </c>
    </row>
    <row r="14" spans="1:10" ht="16.5" customHeight="1">
      <c r="A14" s="427" t="b">
        <v>1</v>
      </c>
      <c r="B14" s="428" t="s">
        <v>758</v>
      </c>
      <c r="C14" s="437">
        <v>6011</v>
      </c>
      <c r="D14" s="438" t="s">
        <v>747</v>
      </c>
      <c r="E14" s="446">
        <v>151106001</v>
      </c>
      <c r="F14" s="447">
        <v>1</v>
      </c>
      <c r="G14" s="437">
        <v>1</v>
      </c>
      <c r="H14" s="506">
        <v>3</v>
      </c>
      <c r="I14" s="448" t="s">
        <v>233</v>
      </c>
      <c r="J14" s="448" t="s">
        <v>225</v>
      </c>
    </row>
    <row r="15" spans="1:10" ht="16.5" customHeight="1">
      <c r="A15" s="427" t="b">
        <v>1</v>
      </c>
      <c r="B15" s="428" t="s">
        <v>759</v>
      </c>
      <c r="C15" s="437">
        <v>6011</v>
      </c>
      <c r="D15" s="438" t="s">
        <v>747</v>
      </c>
      <c r="E15" s="446">
        <v>151106002</v>
      </c>
      <c r="F15" s="447">
        <v>1</v>
      </c>
      <c r="G15" s="437">
        <v>1</v>
      </c>
      <c r="H15" s="506">
        <v>3</v>
      </c>
      <c r="I15" s="448" t="s">
        <v>233</v>
      </c>
      <c r="J15" s="448" t="s">
        <v>225</v>
      </c>
    </row>
    <row r="16" spans="1:10" ht="16.5" customHeight="1">
      <c r="A16" s="427" t="b">
        <v>1</v>
      </c>
      <c r="B16" s="428" t="s">
        <v>760</v>
      </c>
      <c r="C16" s="437">
        <v>6011</v>
      </c>
      <c r="D16" s="438" t="s">
        <v>747</v>
      </c>
      <c r="E16" s="446">
        <v>151106003</v>
      </c>
      <c r="F16" s="447">
        <v>1</v>
      </c>
      <c r="G16" s="437">
        <v>1</v>
      </c>
      <c r="H16" s="506">
        <v>3</v>
      </c>
      <c r="I16" s="448" t="s">
        <v>233</v>
      </c>
      <c r="J16" s="448" t="s">
        <v>225</v>
      </c>
    </row>
    <row r="17" spans="1:10" ht="16.5" customHeight="1">
      <c r="A17" s="427" t="b">
        <v>1</v>
      </c>
      <c r="B17" s="428" t="s">
        <v>761</v>
      </c>
      <c r="C17" s="437">
        <v>6011</v>
      </c>
      <c r="D17" s="438" t="s">
        <v>747</v>
      </c>
      <c r="E17" s="446">
        <v>151106004</v>
      </c>
      <c r="F17" s="447">
        <v>1</v>
      </c>
      <c r="G17" s="437">
        <v>1</v>
      </c>
      <c r="H17" s="506">
        <v>3</v>
      </c>
      <c r="I17" s="448" t="s">
        <v>233</v>
      </c>
      <c r="J17" s="448" t="s">
        <v>225</v>
      </c>
    </row>
    <row r="18" spans="1:10" ht="16.5" customHeight="1">
      <c r="A18" s="427" t="b">
        <v>1</v>
      </c>
      <c r="B18" s="428" t="s">
        <v>762</v>
      </c>
      <c r="C18" s="437">
        <v>6011</v>
      </c>
      <c r="D18" s="438" t="s">
        <v>747</v>
      </c>
      <c r="E18" s="446">
        <v>151106005</v>
      </c>
      <c r="F18" s="447">
        <v>1</v>
      </c>
      <c r="G18" s="437">
        <v>1</v>
      </c>
      <c r="H18" s="506">
        <v>3</v>
      </c>
      <c r="I18" s="448" t="s">
        <v>233</v>
      </c>
      <c r="J18" s="448" t="s">
        <v>225</v>
      </c>
    </row>
    <row r="19" spans="1:10" ht="16.5" customHeight="1">
      <c r="A19" s="427" t="b">
        <v>1</v>
      </c>
      <c r="B19" s="428" t="s">
        <v>763</v>
      </c>
      <c r="C19" s="437">
        <v>6011</v>
      </c>
      <c r="D19" s="438" t="s">
        <v>747</v>
      </c>
      <c r="E19" s="449">
        <v>151201001</v>
      </c>
      <c r="F19" s="448">
        <v>1</v>
      </c>
      <c r="G19" s="437">
        <v>2</v>
      </c>
      <c r="H19" s="506">
        <v>2</v>
      </c>
      <c r="I19" s="448" t="s">
        <v>229</v>
      </c>
      <c r="J19" s="448" t="s">
        <v>226</v>
      </c>
    </row>
    <row r="20" spans="1:10" ht="16.5" customHeight="1">
      <c r="A20" s="427" t="b">
        <v>1</v>
      </c>
      <c r="B20" s="428" t="s">
        <v>764</v>
      </c>
      <c r="C20" s="437">
        <v>6011</v>
      </c>
      <c r="D20" s="438" t="s">
        <v>747</v>
      </c>
      <c r="E20" s="449">
        <v>151201002</v>
      </c>
      <c r="F20" s="448">
        <v>1</v>
      </c>
      <c r="G20" s="437">
        <v>2</v>
      </c>
      <c r="H20" s="506">
        <v>2</v>
      </c>
      <c r="I20" s="448" t="s">
        <v>229</v>
      </c>
      <c r="J20" s="448" t="s">
        <v>226</v>
      </c>
    </row>
    <row r="21" spans="1:10" ht="16.5" customHeight="1">
      <c r="A21" s="427" t="b">
        <v>1</v>
      </c>
      <c r="B21" s="428" t="s">
        <v>765</v>
      </c>
      <c r="C21" s="437">
        <v>6011</v>
      </c>
      <c r="D21" s="438" t="s">
        <v>747</v>
      </c>
      <c r="E21" s="449">
        <v>151201003</v>
      </c>
      <c r="F21" s="448">
        <v>1</v>
      </c>
      <c r="G21" s="437">
        <v>2</v>
      </c>
      <c r="H21" s="506">
        <v>2</v>
      </c>
      <c r="I21" s="448" t="s">
        <v>229</v>
      </c>
      <c r="J21" s="448" t="s">
        <v>226</v>
      </c>
    </row>
    <row r="22" spans="1:10" ht="16.5" customHeight="1">
      <c r="A22" s="427" t="b">
        <v>1</v>
      </c>
      <c r="B22" s="428" t="s">
        <v>766</v>
      </c>
      <c r="C22" s="437">
        <v>6011</v>
      </c>
      <c r="D22" s="438" t="s">
        <v>747</v>
      </c>
      <c r="E22" s="449">
        <v>151201004</v>
      </c>
      <c r="F22" s="448">
        <v>1</v>
      </c>
      <c r="G22" s="437">
        <v>2</v>
      </c>
      <c r="H22" s="506">
        <v>2</v>
      </c>
      <c r="I22" s="448" t="s">
        <v>229</v>
      </c>
      <c r="J22" s="448" t="s">
        <v>226</v>
      </c>
    </row>
    <row r="23" spans="1:10" ht="16.5" customHeight="1">
      <c r="A23" s="427" t="b">
        <v>1</v>
      </c>
      <c r="B23" s="428" t="s">
        <v>767</v>
      </c>
      <c r="C23" s="437">
        <v>6011</v>
      </c>
      <c r="D23" s="438" t="s">
        <v>747</v>
      </c>
      <c r="E23" s="449">
        <v>151201005</v>
      </c>
      <c r="F23" s="448">
        <v>1</v>
      </c>
      <c r="G23" s="437">
        <v>2</v>
      </c>
      <c r="H23" s="506">
        <v>2</v>
      </c>
      <c r="I23" s="448" t="s">
        <v>229</v>
      </c>
      <c r="J23" s="448" t="s">
        <v>226</v>
      </c>
    </row>
    <row r="24" spans="1:10" ht="16.5" customHeight="1">
      <c r="A24" s="427" t="b">
        <v>1</v>
      </c>
      <c r="B24" s="428" t="s">
        <v>768</v>
      </c>
      <c r="C24" s="437">
        <v>6011</v>
      </c>
      <c r="D24" s="438" t="s">
        <v>747</v>
      </c>
      <c r="E24" s="449">
        <v>151201006</v>
      </c>
      <c r="F24" s="448">
        <v>1</v>
      </c>
      <c r="G24" s="437">
        <v>2</v>
      </c>
      <c r="H24" s="506">
        <v>2</v>
      </c>
      <c r="I24" s="448" t="s">
        <v>229</v>
      </c>
      <c r="J24" s="448" t="s">
        <v>226</v>
      </c>
    </row>
    <row r="25" spans="1:10" ht="16.5" customHeight="1">
      <c r="A25" s="427" t="b">
        <v>1</v>
      </c>
      <c r="B25" s="428" t="s">
        <v>769</v>
      </c>
      <c r="C25" s="437">
        <v>6011</v>
      </c>
      <c r="D25" s="438" t="s">
        <v>747</v>
      </c>
      <c r="E25" s="449">
        <v>151202001</v>
      </c>
      <c r="F25" s="448">
        <v>1</v>
      </c>
      <c r="G25" s="437">
        <v>2</v>
      </c>
      <c r="H25" s="506">
        <v>2</v>
      </c>
      <c r="I25" s="448" t="s">
        <v>230</v>
      </c>
      <c r="J25" s="448" t="s">
        <v>226</v>
      </c>
    </row>
    <row r="26" spans="1:10" ht="16.5" customHeight="1">
      <c r="A26" s="427" t="b">
        <v>1</v>
      </c>
      <c r="B26" s="428" t="s">
        <v>770</v>
      </c>
      <c r="C26" s="437">
        <v>6011</v>
      </c>
      <c r="D26" s="438" t="s">
        <v>747</v>
      </c>
      <c r="E26" s="449">
        <v>151202002</v>
      </c>
      <c r="F26" s="448">
        <v>1</v>
      </c>
      <c r="G26" s="437">
        <v>2</v>
      </c>
      <c r="H26" s="506">
        <v>2</v>
      </c>
      <c r="I26" s="448" t="s">
        <v>230</v>
      </c>
      <c r="J26" s="448" t="s">
        <v>226</v>
      </c>
    </row>
    <row r="27" spans="1:10" ht="16.5" customHeight="1">
      <c r="A27" s="427" t="b">
        <v>1</v>
      </c>
      <c r="B27" s="428" t="s">
        <v>771</v>
      </c>
      <c r="C27" s="437">
        <v>6011</v>
      </c>
      <c r="D27" s="438" t="s">
        <v>747</v>
      </c>
      <c r="E27" s="449">
        <v>151202003</v>
      </c>
      <c r="F27" s="448">
        <v>1</v>
      </c>
      <c r="G27" s="437">
        <v>2</v>
      </c>
      <c r="H27" s="506">
        <v>2</v>
      </c>
      <c r="I27" s="448" t="s">
        <v>230</v>
      </c>
      <c r="J27" s="448" t="s">
        <v>226</v>
      </c>
    </row>
    <row r="28" spans="1:10" ht="16.5" customHeight="1">
      <c r="A28" s="427" t="b">
        <v>1</v>
      </c>
      <c r="B28" s="428" t="s">
        <v>772</v>
      </c>
      <c r="C28" s="437">
        <v>6011</v>
      </c>
      <c r="D28" s="438" t="s">
        <v>747</v>
      </c>
      <c r="E28" s="449">
        <v>151202004</v>
      </c>
      <c r="F28" s="448">
        <v>1</v>
      </c>
      <c r="G28" s="437">
        <v>2</v>
      </c>
      <c r="H28" s="506">
        <v>2</v>
      </c>
      <c r="I28" s="448" t="s">
        <v>230</v>
      </c>
      <c r="J28" s="448" t="s">
        <v>226</v>
      </c>
    </row>
    <row r="29" spans="1:10" ht="16.5" customHeight="1">
      <c r="A29" s="427" t="b">
        <v>1</v>
      </c>
      <c r="B29" s="428" t="s">
        <v>773</v>
      </c>
      <c r="C29" s="437">
        <v>6011</v>
      </c>
      <c r="D29" s="438" t="s">
        <v>747</v>
      </c>
      <c r="E29" s="449">
        <v>151202005</v>
      </c>
      <c r="F29" s="448">
        <v>1</v>
      </c>
      <c r="G29" s="437">
        <v>2</v>
      </c>
      <c r="H29" s="506">
        <v>2</v>
      </c>
      <c r="I29" s="448" t="s">
        <v>230</v>
      </c>
      <c r="J29" s="448" t="s">
        <v>226</v>
      </c>
    </row>
    <row r="30" spans="1:10" ht="16.5" customHeight="1">
      <c r="A30" s="427" t="b">
        <v>1</v>
      </c>
      <c r="B30" s="428" t="s">
        <v>774</v>
      </c>
      <c r="C30" s="437">
        <v>6011</v>
      </c>
      <c r="D30" s="438" t="s">
        <v>747</v>
      </c>
      <c r="E30" s="449">
        <v>151206001</v>
      </c>
      <c r="F30" s="448">
        <v>1</v>
      </c>
      <c r="G30" s="437">
        <v>2</v>
      </c>
      <c r="H30" s="506">
        <v>2</v>
      </c>
      <c r="I30" s="448" t="s">
        <v>233</v>
      </c>
      <c r="J30" s="448" t="s">
        <v>226</v>
      </c>
    </row>
    <row r="31" spans="1:10" ht="16.5" customHeight="1">
      <c r="A31" s="427" t="b">
        <v>1</v>
      </c>
      <c r="B31" s="428" t="s">
        <v>775</v>
      </c>
      <c r="C31" s="437">
        <v>6011</v>
      </c>
      <c r="D31" s="438" t="s">
        <v>747</v>
      </c>
      <c r="E31" s="449">
        <v>151206002</v>
      </c>
      <c r="F31" s="448">
        <v>1</v>
      </c>
      <c r="G31" s="437">
        <v>2</v>
      </c>
      <c r="H31" s="506">
        <v>2</v>
      </c>
      <c r="I31" s="448" t="s">
        <v>233</v>
      </c>
      <c r="J31" s="448" t="s">
        <v>226</v>
      </c>
    </row>
    <row r="32" spans="1:10" ht="16.5" customHeight="1">
      <c r="A32" s="427" t="b">
        <v>1</v>
      </c>
      <c r="B32" s="428" t="s">
        <v>776</v>
      </c>
      <c r="C32" s="437">
        <v>6011</v>
      </c>
      <c r="D32" s="438" t="s">
        <v>747</v>
      </c>
      <c r="E32" s="449">
        <v>151206003</v>
      </c>
      <c r="F32" s="448">
        <v>1</v>
      </c>
      <c r="G32" s="437">
        <v>2</v>
      </c>
      <c r="H32" s="506">
        <v>2</v>
      </c>
      <c r="I32" s="448" t="s">
        <v>233</v>
      </c>
      <c r="J32" s="448" t="s">
        <v>226</v>
      </c>
    </row>
    <row r="33" spans="1:10" ht="16.5" customHeight="1">
      <c r="A33" s="427" t="b">
        <v>1</v>
      </c>
      <c r="B33" s="428" t="s">
        <v>777</v>
      </c>
      <c r="C33" s="437">
        <v>6011</v>
      </c>
      <c r="D33" s="438" t="s">
        <v>747</v>
      </c>
      <c r="E33" s="449">
        <v>151206004</v>
      </c>
      <c r="F33" s="448">
        <v>1</v>
      </c>
      <c r="G33" s="437">
        <v>2</v>
      </c>
      <c r="H33" s="506">
        <v>2</v>
      </c>
      <c r="I33" s="448" t="s">
        <v>233</v>
      </c>
      <c r="J33" s="448" t="s">
        <v>226</v>
      </c>
    </row>
    <row r="34" spans="1:10" ht="16.5" customHeight="1">
      <c r="A34" s="427" t="b">
        <v>1</v>
      </c>
      <c r="B34" s="428" t="s">
        <v>778</v>
      </c>
      <c r="C34" s="437">
        <v>6011</v>
      </c>
      <c r="D34" s="438" t="s">
        <v>747</v>
      </c>
      <c r="E34" s="449">
        <v>151206005</v>
      </c>
      <c r="F34" s="448">
        <v>1</v>
      </c>
      <c r="G34" s="437">
        <v>2</v>
      </c>
      <c r="H34" s="506">
        <v>2</v>
      </c>
      <c r="I34" s="448" t="s">
        <v>233</v>
      </c>
      <c r="J34" s="448" t="s">
        <v>226</v>
      </c>
    </row>
    <row r="35" spans="1:10" ht="16.5" customHeight="1">
      <c r="A35" s="427" t="b">
        <v>1</v>
      </c>
      <c r="B35" s="428" t="s">
        <v>779</v>
      </c>
      <c r="C35" s="437">
        <v>6011</v>
      </c>
      <c r="D35" s="438" t="s">
        <v>747</v>
      </c>
      <c r="E35" s="450">
        <v>151301001</v>
      </c>
      <c r="F35" s="448">
        <v>1</v>
      </c>
      <c r="G35" s="437">
        <v>2</v>
      </c>
      <c r="H35" s="506">
        <v>1</v>
      </c>
      <c r="I35" s="448" t="s">
        <v>229</v>
      </c>
      <c r="J35" s="447" t="s">
        <v>227</v>
      </c>
    </row>
    <row r="36" spans="1:10" ht="16.5" customHeight="1">
      <c r="A36" s="427" t="b">
        <v>1</v>
      </c>
      <c r="B36" s="428" t="s">
        <v>780</v>
      </c>
      <c r="C36" s="437">
        <v>6011</v>
      </c>
      <c r="D36" s="438" t="s">
        <v>747</v>
      </c>
      <c r="E36" s="450">
        <v>151301002</v>
      </c>
      <c r="F36" s="448">
        <v>1</v>
      </c>
      <c r="G36" s="437">
        <v>2</v>
      </c>
      <c r="H36" s="506">
        <v>1</v>
      </c>
      <c r="I36" s="448" t="s">
        <v>229</v>
      </c>
      <c r="J36" s="447" t="s">
        <v>227</v>
      </c>
    </row>
    <row r="37" spans="1:10" ht="16.5" customHeight="1">
      <c r="A37" s="427" t="b">
        <v>1</v>
      </c>
      <c r="B37" s="428" t="s">
        <v>781</v>
      </c>
      <c r="C37" s="437">
        <v>6011</v>
      </c>
      <c r="D37" s="438" t="s">
        <v>747</v>
      </c>
      <c r="E37" s="450">
        <v>151301003</v>
      </c>
      <c r="F37" s="448">
        <v>1</v>
      </c>
      <c r="G37" s="437">
        <v>2</v>
      </c>
      <c r="H37" s="506">
        <v>1</v>
      </c>
      <c r="I37" s="448" t="s">
        <v>229</v>
      </c>
      <c r="J37" s="447" t="s">
        <v>227</v>
      </c>
    </row>
    <row r="38" spans="1:10" ht="16.5" customHeight="1">
      <c r="A38" s="427" t="b">
        <v>1</v>
      </c>
      <c r="B38" s="428" t="s">
        <v>782</v>
      </c>
      <c r="C38" s="437">
        <v>6011</v>
      </c>
      <c r="D38" s="438" t="s">
        <v>747</v>
      </c>
      <c r="E38" s="450">
        <v>151301004</v>
      </c>
      <c r="F38" s="448">
        <v>1</v>
      </c>
      <c r="G38" s="437">
        <v>2</v>
      </c>
      <c r="H38" s="506">
        <v>1</v>
      </c>
      <c r="I38" s="448" t="s">
        <v>229</v>
      </c>
      <c r="J38" s="447" t="s">
        <v>227</v>
      </c>
    </row>
    <row r="39" spans="1:10" ht="16.5" customHeight="1">
      <c r="A39" s="427" t="b">
        <v>1</v>
      </c>
      <c r="B39" s="428" t="s">
        <v>783</v>
      </c>
      <c r="C39" s="437">
        <v>6011</v>
      </c>
      <c r="D39" s="438" t="s">
        <v>747</v>
      </c>
      <c r="E39" s="450">
        <v>151301005</v>
      </c>
      <c r="F39" s="448">
        <v>1</v>
      </c>
      <c r="G39" s="437">
        <v>2</v>
      </c>
      <c r="H39" s="506">
        <v>1</v>
      </c>
      <c r="I39" s="448" t="s">
        <v>229</v>
      </c>
      <c r="J39" s="447" t="s">
        <v>227</v>
      </c>
    </row>
    <row r="40" spans="1:10" ht="16.5" customHeight="1">
      <c r="A40" s="427" t="b">
        <v>1</v>
      </c>
      <c r="B40" s="428" t="s">
        <v>784</v>
      </c>
      <c r="C40" s="437">
        <v>6011</v>
      </c>
      <c r="D40" s="438" t="s">
        <v>747</v>
      </c>
      <c r="E40" s="450">
        <v>151301006</v>
      </c>
      <c r="F40" s="448">
        <v>1</v>
      </c>
      <c r="G40" s="437">
        <v>2</v>
      </c>
      <c r="H40" s="506">
        <v>1</v>
      </c>
      <c r="I40" s="448" t="s">
        <v>229</v>
      </c>
      <c r="J40" s="447" t="s">
        <v>227</v>
      </c>
    </row>
    <row r="41" spans="1:10" ht="16.5" customHeight="1">
      <c r="A41" s="427" t="b">
        <v>1</v>
      </c>
      <c r="B41" s="428" t="s">
        <v>785</v>
      </c>
      <c r="C41" s="437">
        <v>6011</v>
      </c>
      <c r="D41" s="438" t="s">
        <v>747</v>
      </c>
      <c r="E41" s="450">
        <v>151302001</v>
      </c>
      <c r="F41" s="448">
        <v>1</v>
      </c>
      <c r="G41" s="437">
        <v>2</v>
      </c>
      <c r="H41" s="506">
        <v>1</v>
      </c>
      <c r="I41" s="448" t="s">
        <v>230</v>
      </c>
      <c r="J41" s="447" t="s">
        <v>227</v>
      </c>
    </row>
    <row r="42" spans="1:10" ht="16.5" customHeight="1">
      <c r="A42" s="427" t="b">
        <v>1</v>
      </c>
      <c r="B42" s="428" t="s">
        <v>786</v>
      </c>
      <c r="C42" s="437">
        <v>6011</v>
      </c>
      <c r="D42" s="438" t="s">
        <v>747</v>
      </c>
      <c r="E42" s="450">
        <v>151302002</v>
      </c>
      <c r="F42" s="448">
        <v>1</v>
      </c>
      <c r="G42" s="437">
        <v>2</v>
      </c>
      <c r="H42" s="506">
        <v>1</v>
      </c>
      <c r="I42" s="448" t="s">
        <v>230</v>
      </c>
      <c r="J42" s="447" t="s">
        <v>227</v>
      </c>
    </row>
    <row r="43" spans="1:10" ht="16.5" customHeight="1">
      <c r="A43" s="427" t="b">
        <v>1</v>
      </c>
      <c r="B43" s="428" t="s">
        <v>787</v>
      </c>
      <c r="C43" s="437">
        <v>6011</v>
      </c>
      <c r="D43" s="438" t="s">
        <v>747</v>
      </c>
      <c r="E43" s="450">
        <v>151302003</v>
      </c>
      <c r="F43" s="448">
        <v>1</v>
      </c>
      <c r="G43" s="437">
        <v>2</v>
      </c>
      <c r="H43" s="506">
        <v>1</v>
      </c>
      <c r="I43" s="448" t="s">
        <v>230</v>
      </c>
      <c r="J43" s="447" t="s">
        <v>227</v>
      </c>
    </row>
    <row r="44" spans="1:10" ht="16.5" customHeight="1">
      <c r="A44" s="427" t="b">
        <v>1</v>
      </c>
      <c r="B44" s="428" t="s">
        <v>788</v>
      </c>
      <c r="C44" s="437">
        <v>6011</v>
      </c>
      <c r="D44" s="438" t="s">
        <v>747</v>
      </c>
      <c r="E44" s="450">
        <v>151302004</v>
      </c>
      <c r="F44" s="448">
        <v>1</v>
      </c>
      <c r="G44" s="437">
        <v>2</v>
      </c>
      <c r="H44" s="506">
        <v>1</v>
      </c>
      <c r="I44" s="448" t="s">
        <v>230</v>
      </c>
      <c r="J44" s="447" t="s">
        <v>227</v>
      </c>
    </row>
    <row r="45" spans="1:10" ht="16.5" customHeight="1">
      <c r="A45" s="427" t="b">
        <v>1</v>
      </c>
      <c r="B45" s="428" t="s">
        <v>789</v>
      </c>
      <c r="C45" s="437">
        <v>6011</v>
      </c>
      <c r="D45" s="438" t="s">
        <v>747</v>
      </c>
      <c r="E45" s="450">
        <v>151302005</v>
      </c>
      <c r="F45" s="448">
        <v>1</v>
      </c>
      <c r="G45" s="437">
        <v>2</v>
      </c>
      <c r="H45" s="506">
        <v>1</v>
      </c>
      <c r="I45" s="448" t="s">
        <v>230</v>
      </c>
      <c r="J45" s="447" t="s">
        <v>227</v>
      </c>
    </row>
    <row r="46" spans="1:10" ht="16.5" customHeight="1">
      <c r="A46" s="427" t="b">
        <v>1</v>
      </c>
      <c r="B46" s="428" t="s">
        <v>790</v>
      </c>
      <c r="C46" s="437">
        <v>6011</v>
      </c>
      <c r="D46" s="438" t="s">
        <v>747</v>
      </c>
      <c r="E46" s="450">
        <v>151306001</v>
      </c>
      <c r="F46" s="448">
        <v>1</v>
      </c>
      <c r="G46" s="437">
        <v>2</v>
      </c>
      <c r="H46" s="506">
        <v>1</v>
      </c>
      <c r="I46" s="448" t="s">
        <v>233</v>
      </c>
      <c r="J46" s="447" t="s">
        <v>227</v>
      </c>
    </row>
    <row r="47" spans="1:10" ht="16.5" customHeight="1">
      <c r="A47" s="427" t="b">
        <v>1</v>
      </c>
      <c r="B47" s="428" t="s">
        <v>791</v>
      </c>
      <c r="C47" s="437">
        <v>6011</v>
      </c>
      <c r="D47" s="438" t="s">
        <v>747</v>
      </c>
      <c r="E47" s="450">
        <v>151306002</v>
      </c>
      <c r="F47" s="448">
        <v>1</v>
      </c>
      <c r="G47" s="437">
        <v>2</v>
      </c>
      <c r="H47" s="506">
        <v>2</v>
      </c>
      <c r="I47" s="448" t="s">
        <v>233</v>
      </c>
      <c r="J47" s="447" t="s">
        <v>227</v>
      </c>
    </row>
    <row r="48" spans="1:10" ht="16.5" customHeight="1">
      <c r="A48" s="427" t="b">
        <v>1</v>
      </c>
      <c r="B48" s="428" t="s">
        <v>792</v>
      </c>
      <c r="C48" s="437">
        <v>6011</v>
      </c>
      <c r="D48" s="438" t="s">
        <v>747</v>
      </c>
      <c r="E48" s="450">
        <v>151306003</v>
      </c>
      <c r="F48" s="448">
        <v>1</v>
      </c>
      <c r="G48" s="437">
        <v>2</v>
      </c>
      <c r="H48" s="506">
        <v>2</v>
      </c>
      <c r="I48" s="448" t="s">
        <v>233</v>
      </c>
      <c r="J48" s="447" t="s">
        <v>227</v>
      </c>
    </row>
    <row r="49" spans="1:10" ht="16.5" customHeight="1">
      <c r="A49" s="427" t="b">
        <v>1</v>
      </c>
      <c r="B49" s="428" t="s">
        <v>793</v>
      </c>
      <c r="C49" s="437">
        <v>6011</v>
      </c>
      <c r="D49" s="438" t="s">
        <v>747</v>
      </c>
      <c r="E49" s="450">
        <v>151306004</v>
      </c>
      <c r="F49" s="448">
        <v>1</v>
      </c>
      <c r="G49" s="437">
        <v>2</v>
      </c>
      <c r="H49" s="506">
        <v>2</v>
      </c>
      <c r="I49" s="448" t="s">
        <v>233</v>
      </c>
      <c r="J49" s="447" t="s">
        <v>227</v>
      </c>
    </row>
    <row r="50" spans="1:10" ht="16.5" customHeight="1">
      <c r="A50" s="427" t="b">
        <v>1</v>
      </c>
      <c r="B50" s="428" t="s">
        <v>794</v>
      </c>
      <c r="C50" s="437">
        <v>6011</v>
      </c>
      <c r="D50" s="438" t="s">
        <v>747</v>
      </c>
      <c r="E50" s="450">
        <v>151306005</v>
      </c>
      <c r="F50" s="448">
        <v>1</v>
      </c>
      <c r="G50" s="437">
        <v>2</v>
      </c>
      <c r="H50" s="506">
        <v>2</v>
      </c>
      <c r="I50" s="448" t="s">
        <v>233</v>
      </c>
      <c r="J50" s="447" t="s">
        <v>227</v>
      </c>
    </row>
    <row r="51" spans="1:10" ht="16.5" customHeight="1">
      <c r="A51" s="427" t="b">
        <v>1</v>
      </c>
      <c r="B51" s="428" t="s">
        <v>795</v>
      </c>
      <c r="C51" s="437">
        <v>6011</v>
      </c>
      <c r="D51" s="439" t="s">
        <v>796</v>
      </c>
      <c r="E51" s="446">
        <v>152101001</v>
      </c>
      <c r="F51" s="447">
        <v>1</v>
      </c>
      <c r="G51" s="437">
        <v>1</v>
      </c>
      <c r="H51" s="506">
        <v>3</v>
      </c>
      <c r="I51" s="448" t="s">
        <v>229</v>
      </c>
      <c r="J51" s="448" t="s">
        <v>225</v>
      </c>
    </row>
    <row r="52" spans="1:10" ht="16.5" customHeight="1">
      <c r="A52" s="427" t="b">
        <v>1</v>
      </c>
      <c r="B52" s="428" t="s">
        <v>797</v>
      </c>
      <c r="C52" s="437">
        <v>6011</v>
      </c>
      <c r="D52" s="439" t="s">
        <v>796</v>
      </c>
      <c r="E52" s="446">
        <v>152101002</v>
      </c>
      <c r="F52" s="447">
        <v>1</v>
      </c>
      <c r="G52" s="437">
        <v>1</v>
      </c>
      <c r="H52" s="506">
        <v>3</v>
      </c>
      <c r="I52" s="448" t="s">
        <v>229</v>
      </c>
      <c r="J52" s="448" t="s">
        <v>225</v>
      </c>
    </row>
    <row r="53" spans="1:10" ht="16.5" customHeight="1">
      <c r="A53" s="427" t="b">
        <v>1</v>
      </c>
      <c r="B53" s="428" t="s">
        <v>798</v>
      </c>
      <c r="C53" s="437">
        <v>6011</v>
      </c>
      <c r="D53" s="439" t="s">
        <v>796</v>
      </c>
      <c r="E53" s="446">
        <v>152101003</v>
      </c>
      <c r="F53" s="447">
        <v>1</v>
      </c>
      <c r="G53" s="437">
        <v>1</v>
      </c>
      <c r="H53" s="506">
        <v>3</v>
      </c>
      <c r="I53" s="448" t="s">
        <v>229</v>
      </c>
      <c r="J53" s="448" t="s">
        <v>225</v>
      </c>
    </row>
    <row r="54" spans="1:10" ht="16.5" customHeight="1">
      <c r="A54" s="427" t="b">
        <v>1</v>
      </c>
      <c r="B54" s="428" t="s">
        <v>799</v>
      </c>
      <c r="C54" s="437">
        <v>6011</v>
      </c>
      <c r="D54" s="439" t="s">
        <v>796</v>
      </c>
      <c r="E54" s="446">
        <v>152101004</v>
      </c>
      <c r="F54" s="447">
        <v>1</v>
      </c>
      <c r="G54" s="437">
        <v>1</v>
      </c>
      <c r="H54" s="506">
        <v>3</v>
      </c>
      <c r="I54" s="448" t="s">
        <v>229</v>
      </c>
      <c r="J54" s="448" t="s">
        <v>225</v>
      </c>
    </row>
    <row r="55" spans="1:10" ht="16.5" customHeight="1">
      <c r="A55" s="427" t="b">
        <v>1</v>
      </c>
      <c r="B55" s="428" t="s">
        <v>800</v>
      </c>
      <c r="C55" s="437">
        <v>6011</v>
      </c>
      <c r="D55" s="439" t="s">
        <v>796</v>
      </c>
      <c r="E55" s="446">
        <v>152101005</v>
      </c>
      <c r="F55" s="447">
        <v>1</v>
      </c>
      <c r="G55" s="437">
        <v>1</v>
      </c>
      <c r="H55" s="506">
        <v>3</v>
      </c>
      <c r="I55" s="448" t="s">
        <v>229</v>
      </c>
      <c r="J55" s="448" t="s">
        <v>225</v>
      </c>
    </row>
    <row r="56" spans="1:10" ht="16.5" customHeight="1">
      <c r="A56" s="427" t="b">
        <v>1</v>
      </c>
      <c r="B56" s="428" t="s">
        <v>801</v>
      </c>
      <c r="C56" s="437">
        <v>6011</v>
      </c>
      <c r="D56" s="439" t="s">
        <v>796</v>
      </c>
      <c r="E56" s="446">
        <v>152101006</v>
      </c>
      <c r="F56" s="447">
        <v>1</v>
      </c>
      <c r="G56" s="437">
        <v>1</v>
      </c>
      <c r="H56" s="506">
        <v>3</v>
      </c>
      <c r="I56" s="448" t="s">
        <v>229</v>
      </c>
      <c r="J56" s="448" t="s">
        <v>225</v>
      </c>
    </row>
    <row r="57" spans="1:10" ht="16.5" customHeight="1">
      <c r="A57" s="427" t="b">
        <v>1</v>
      </c>
      <c r="B57" s="428" t="s">
        <v>802</v>
      </c>
      <c r="C57" s="437">
        <v>6011</v>
      </c>
      <c r="D57" s="439" t="s">
        <v>796</v>
      </c>
      <c r="E57" s="446">
        <v>152102001</v>
      </c>
      <c r="F57" s="447">
        <v>1</v>
      </c>
      <c r="G57" s="437">
        <v>1</v>
      </c>
      <c r="H57" s="506">
        <v>3</v>
      </c>
      <c r="I57" s="448" t="s">
        <v>230</v>
      </c>
      <c r="J57" s="448" t="s">
        <v>225</v>
      </c>
    </row>
    <row r="58" spans="1:10" ht="16.5" customHeight="1">
      <c r="A58" s="427" t="b">
        <v>1</v>
      </c>
      <c r="B58" s="428" t="s">
        <v>803</v>
      </c>
      <c r="C58" s="437">
        <v>6011</v>
      </c>
      <c r="D58" s="439" t="s">
        <v>796</v>
      </c>
      <c r="E58" s="446">
        <v>152102002</v>
      </c>
      <c r="F58" s="447">
        <v>1</v>
      </c>
      <c r="G58" s="437">
        <v>1</v>
      </c>
      <c r="H58" s="506">
        <v>3</v>
      </c>
      <c r="I58" s="448" t="s">
        <v>230</v>
      </c>
      <c r="J58" s="448" t="s">
        <v>225</v>
      </c>
    </row>
    <row r="59" spans="1:10" ht="16.5" customHeight="1">
      <c r="A59" s="427" t="b">
        <v>1</v>
      </c>
      <c r="B59" s="428" t="s">
        <v>804</v>
      </c>
      <c r="C59" s="437">
        <v>6011</v>
      </c>
      <c r="D59" s="439" t="s">
        <v>796</v>
      </c>
      <c r="E59" s="446">
        <v>152102003</v>
      </c>
      <c r="F59" s="447">
        <v>1</v>
      </c>
      <c r="G59" s="437">
        <v>1</v>
      </c>
      <c r="H59" s="506">
        <v>3</v>
      </c>
      <c r="I59" s="448" t="s">
        <v>230</v>
      </c>
      <c r="J59" s="448" t="s">
        <v>225</v>
      </c>
    </row>
    <row r="60" spans="1:10" ht="16.5" customHeight="1">
      <c r="A60" s="427" t="b">
        <v>1</v>
      </c>
      <c r="B60" s="428" t="s">
        <v>805</v>
      </c>
      <c r="C60" s="437">
        <v>6011</v>
      </c>
      <c r="D60" s="439" t="s">
        <v>796</v>
      </c>
      <c r="E60" s="446">
        <v>152102004</v>
      </c>
      <c r="F60" s="447">
        <v>1</v>
      </c>
      <c r="G60" s="437">
        <v>1</v>
      </c>
      <c r="H60" s="506">
        <v>3</v>
      </c>
      <c r="I60" s="448" t="s">
        <v>230</v>
      </c>
      <c r="J60" s="448" t="s">
        <v>225</v>
      </c>
    </row>
    <row r="61" spans="1:10" ht="16.5" customHeight="1">
      <c r="A61" s="427" t="b">
        <v>1</v>
      </c>
      <c r="B61" s="428" t="s">
        <v>806</v>
      </c>
      <c r="C61" s="437">
        <v>6011</v>
      </c>
      <c r="D61" s="439" t="s">
        <v>796</v>
      </c>
      <c r="E61" s="446">
        <v>152102005</v>
      </c>
      <c r="F61" s="447">
        <v>1</v>
      </c>
      <c r="G61" s="437">
        <v>1</v>
      </c>
      <c r="H61" s="506">
        <v>3</v>
      </c>
      <c r="I61" s="448" t="s">
        <v>230</v>
      </c>
      <c r="J61" s="448" t="s">
        <v>225</v>
      </c>
    </row>
    <row r="62" spans="1:10" ht="16.5" customHeight="1">
      <c r="A62" s="427" t="b">
        <v>1</v>
      </c>
      <c r="B62" s="428" t="s">
        <v>807</v>
      </c>
      <c r="C62" s="437">
        <v>6011</v>
      </c>
      <c r="D62" s="439" t="s">
        <v>796</v>
      </c>
      <c r="E62" s="446">
        <v>152106001</v>
      </c>
      <c r="F62" s="447">
        <v>1</v>
      </c>
      <c r="G62" s="437">
        <v>1</v>
      </c>
      <c r="H62" s="506">
        <v>3</v>
      </c>
      <c r="I62" s="448" t="s">
        <v>233</v>
      </c>
      <c r="J62" s="448" t="s">
        <v>225</v>
      </c>
    </row>
    <row r="63" spans="1:10" ht="16.5" customHeight="1">
      <c r="A63" s="427" t="b">
        <v>1</v>
      </c>
      <c r="B63" s="428" t="s">
        <v>808</v>
      </c>
      <c r="C63" s="437">
        <v>6011</v>
      </c>
      <c r="D63" s="439" t="s">
        <v>796</v>
      </c>
      <c r="E63" s="446">
        <v>152106002</v>
      </c>
      <c r="F63" s="447">
        <v>1</v>
      </c>
      <c r="G63" s="437">
        <v>1</v>
      </c>
      <c r="H63" s="506">
        <v>3</v>
      </c>
      <c r="I63" s="448" t="s">
        <v>233</v>
      </c>
      <c r="J63" s="448" t="s">
        <v>225</v>
      </c>
    </row>
    <row r="64" spans="1:10" ht="16.5" customHeight="1">
      <c r="A64" s="427" t="b">
        <v>1</v>
      </c>
      <c r="B64" s="428" t="s">
        <v>809</v>
      </c>
      <c r="C64" s="437">
        <v>6011</v>
      </c>
      <c r="D64" s="439" t="s">
        <v>796</v>
      </c>
      <c r="E64" s="446">
        <v>152106003</v>
      </c>
      <c r="F64" s="447">
        <v>1</v>
      </c>
      <c r="G64" s="437">
        <v>1</v>
      </c>
      <c r="H64" s="506">
        <v>3</v>
      </c>
      <c r="I64" s="448" t="s">
        <v>233</v>
      </c>
      <c r="J64" s="448" t="s">
        <v>225</v>
      </c>
    </row>
    <row r="65" spans="1:10" ht="16.5" customHeight="1">
      <c r="A65" s="427" t="b">
        <v>1</v>
      </c>
      <c r="B65" s="428" t="s">
        <v>810</v>
      </c>
      <c r="C65" s="437">
        <v>6011</v>
      </c>
      <c r="D65" s="439" t="s">
        <v>796</v>
      </c>
      <c r="E65" s="446">
        <v>152106004</v>
      </c>
      <c r="F65" s="447">
        <v>1</v>
      </c>
      <c r="G65" s="437">
        <v>1</v>
      </c>
      <c r="H65" s="506">
        <v>3</v>
      </c>
      <c r="I65" s="448" t="s">
        <v>233</v>
      </c>
      <c r="J65" s="448" t="s">
        <v>225</v>
      </c>
    </row>
    <row r="66" spans="1:10" ht="16.5" customHeight="1">
      <c r="A66" s="427" t="b">
        <v>1</v>
      </c>
      <c r="B66" s="428" t="s">
        <v>811</v>
      </c>
      <c r="C66" s="437">
        <v>6011</v>
      </c>
      <c r="D66" s="439" t="s">
        <v>796</v>
      </c>
      <c r="E66" s="446">
        <v>152106005</v>
      </c>
      <c r="F66" s="447">
        <v>1</v>
      </c>
      <c r="G66" s="437">
        <v>1</v>
      </c>
      <c r="H66" s="506">
        <v>3</v>
      </c>
      <c r="I66" s="448" t="s">
        <v>233</v>
      </c>
      <c r="J66" s="448" t="s">
        <v>225</v>
      </c>
    </row>
    <row r="67" spans="1:10" ht="16.5" customHeight="1">
      <c r="A67" s="427" t="b">
        <v>1</v>
      </c>
      <c r="B67" s="428" t="s">
        <v>812</v>
      </c>
      <c r="C67" s="437">
        <v>6011</v>
      </c>
      <c r="D67" s="439" t="s">
        <v>796</v>
      </c>
      <c r="E67" s="451">
        <v>152201001</v>
      </c>
      <c r="F67" s="448">
        <v>1</v>
      </c>
      <c r="G67" s="437">
        <v>2</v>
      </c>
      <c r="H67" s="506">
        <v>2</v>
      </c>
      <c r="I67" s="448" t="s">
        <v>229</v>
      </c>
      <c r="J67" s="448" t="s">
        <v>226</v>
      </c>
    </row>
    <row r="68" spans="1:10" ht="16.5" customHeight="1">
      <c r="A68" s="427" t="b">
        <v>1</v>
      </c>
      <c r="B68" s="428" t="s">
        <v>813</v>
      </c>
      <c r="C68" s="437">
        <v>6011</v>
      </c>
      <c r="D68" s="439" t="s">
        <v>796</v>
      </c>
      <c r="E68" s="451">
        <v>152201002</v>
      </c>
      <c r="F68" s="448">
        <v>1</v>
      </c>
      <c r="G68" s="437">
        <v>2</v>
      </c>
      <c r="H68" s="506">
        <v>2</v>
      </c>
      <c r="I68" s="448" t="s">
        <v>229</v>
      </c>
      <c r="J68" s="448" t="s">
        <v>226</v>
      </c>
    </row>
    <row r="69" spans="1:10" ht="16.5" customHeight="1">
      <c r="A69" s="427" t="b">
        <v>1</v>
      </c>
      <c r="B69" s="428" t="s">
        <v>814</v>
      </c>
      <c r="C69" s="437">
        <v>6011</v>
      </c>
      <c r="D69" s="439" t="s">
        <v>796</v>
      </c>
      <c r="E69" s="451">
        <v>152201003</v>
      </c>
      <c r="F69" s="448">
        <v>1</v>
      </c>
      <c r="G69" s="437">
        <v>2</v>
      </c>
      <c r="H69" s="506">
        <v>2</v>
      </c>
      <c r="I69" s="448" t="s">
        <v>229</v>
      </c>
      <c r="J69" s="448" t="s">
        <v>226</v>
      </c>
    </row>
    <row r="70" spans="1:10" ht="16.5" customHeight="1">
      <c r="A70" s="427" t="b">
        <v>1</v>
      </c>
      <c r="B70" s="428" t="s">
        <v>815</v>
      </c>
      <c r="C70" s="437">
        <v>6011</v>
      </c>
      <c r="D70" s="439" t="s">
        <v>796</v>
      </c>
      <c r="E70" s="451">
        <v>152201004</v>
      </c>
      <c r="F70" s="448">
        <v>1</v>
      </c>
      <c r="G70" s="437">
        <v>2</v>
      </c>
      <c r="H70" s="506">
        <v>2</v>
      </c>
      <c r="I70" s="448" t="s">
        <v>229</v>
      </c>
      <c r="J70" s="448" t="s">
        <v>226</v>
      </c>
    </row>
    <row r="71" spans="1:10" ht="16.5" customHeight="1">
      <c r="A71" s="427" t="b">
        <v>1</v>
      </c>
      <c r="B71" s="428" t="s">
        <v>816</v>
      </c>
      <c r="C71" s="437">
        <v>6011</v>
      </c>
      <c r="D71" s="439" t="s">
        <v>796</v>
      </c>
      <c r="E71" s="451">
        <v>152201005</v>
      </c>
      <c r="F71" s="448">
        <v>1</v>
      </c>
      <c r="G71" s="437">
        <v>2</v>
      </c>
      <c r="H71" s="506">
        <v>2</v>
      </c>
      <c r="I71" s="448" t="s">
        <v>229</v>
      </c>
      <c r="J71" s="448" t="s">
        <v>226</v>
      </c>
    </row>
    <row r="72" spans="1:10" ht="16.5" customHeight="1">
      <c r="A72" s="427" t="b">
        <v>1</v>
      </c>
      <c r="B72" s="428" t="s">
        <v>817</v>
      </c>
      <c r="C72" s="437">
        <v>6011</v>
      </c>
      <c r="D72" s="439" t="s">
        <v>796</v>
      </c>
      <c r="E72" s="451">
        <v>152201006</v>
      </c>
      <c r="F72" s="448">
        <v>1</v>
      </c>
      <c r="G72" s="437">
        <v>2</v>
      </c>
      <c r="H72" s="506">
        <v>2</v>
      </c>
      <c r="I72" s="448" t="s">
        <v>229</v>
      </c>
      <c r="J72" s="448" t="s">
        <v>226</v>
      </c>
    </row>
    <row r="73" spans="1:10" ht="16.5" customHeight="1">
      <c r="A73" s="427" t="b">
        <v>1</v>
      </c>
      <c r="B73" s="428" t="s">
        <v>818</v>
      </c>
      <c r="C73" s="437">
        <v>6011</v>
      </c>
      <c r="D73" s="439" t="s">
        <v>796</v>
      </c>
      <c r="E73" s="451">
        <v>152202001</v>
      </c>
      <c r="F73" s="448">
        <v>1</v>
      </c>
      <c r="G73" s="437">
        <v>2</v>
      </c>
      <c r="H73" s="506">
        <v>2</v>
      </c>
      <c r="I73" s="448" t="s">
        <v>230</v>
      </c>
      <c r="J73" s="448" t="s">
        <v>226</v>
      </c>
    </row>
    <row r="74" spans="1:10" ht="16.5" customHeight="1">
      <c r="A74" s="427" t="b">
        <v>1</v>
      </c>
      <c r="B74" s="428" t="s">
        <v>819</v>
      </c>
      <c r="C74" s="437">
        <v>6011</v>
      </c>
      <c r="D74" s="439" t="s">
        <v>796</v>
      </c>
      <c r="E74" s="451">
        <v>152202002</v>
      </c>
      <c r="F74" s="448">
        <v>1</v>
      </c>
      <c r="G74" s="437">
        <v>2</v>
      </c>
      <c r="H74" s="506">
        <v>2</v>
      </c>
      <c r="I74" s="448" t="s">
        <v>230</v>
      </c>
      <c r="J74" s="448" t="s">
        <v>226</v>
      </c>
    </row>
    <row r="75" spans="1:10" ht="16.5" customHeight="1">
      <c r="A75" s="427" t="b">
        <v>1</v>
      </c>
      <c r="B75" s="428" t="s">
        <v>820</v>
      </c>
      <c r="C75" s="437">
        <v>6011</v>
      </c>
      <c r="D75" s="439" t="s">
        <v>796</v>
      </c>
      <c r="E75" s="451">
        <v>152202003</v>
      </c>
      <c r="F75" s="448">
        <v>1</v>
      </c>
      <c r="G75" s="437">
        <v>2</v>
      </c>
      <c r="H75" s="506">
        <v>2</v>
      </c>
      <c r="I75" s="448" t="s">
        <v>230</v>
      </c>
      <c r="J75" s="448" t="s">
        <v>226</v>
      </c>
    </row>
    <row r="76" spans="1:10" ht="16.5" customHeight="1">
      <c r="A76" s="427" t="b">
        <v>1</v>
      </c>
      <c r="B76" s="428" t="s">
        <v>821</v>
      </c>
      <c r="C76" s="437">
        <v>6011</v>
      </c>
      <c r="D76" s="439" t="s">
        <v>796</v>
      </c>
      <c r="E76" s="451">
        <v>152202004</v>
      </c>
      <c r="F76" s="448">
        <v>1</v>
      </c>
      <c r="G76" s="437">
        <v>2</v>
      </c>
      <c r="H76" s="506">
        <v>2</v>
      </c>
      <c r="I76" s="448" t="s">
        <v>230</v>
      </c>
      <c r="J76" s="448" t="s">
        <v>226</v>
      </c>
    </row>
    <row r="77" spans="1:10" ht="16.5" customHeight="1">
      <c r="A77" s="427" t="b">
        <v>1</v>
      </c>
      <c r="B77" s="428" t="s">
        <v>822</v>
      </c>
      <c r="C77" s="437">
        <v>6011</v>
      </c>
      <c r="D77" s="439" t="s">
        <v>796</v>
      </c>
      <c r="E77" s="451">
        <v>152202005</v>
      </c>
      <c r="F77" s="448">
        <v>1</v>
      </c>
      <c r="G77" s="437">
        <v>2</v>
      </c>
      <c r="H77" s="506">
        <v>2</v>
      </c>
      <c r="I77" s="448" t="s">
        <v>230</v>
      </c>
      <c r="J77" s="448" t="s">
        <v>226</v>
      </c>
    </row>
    <row r="78" spans="1:10" ht="16.5" customHeight="1">
      <c r="A78" s="427" t="b">
        <v>1</v>
      </c>
      <c r="B78" s="428" t="s">
        <v>823</v>
      </c>
      <c r="C78" s="437">
        <v>6011</v>
      </c>
      <c r="D78" s="439" t="s">
        <v>796</v>
      </c>
      <c r="E78" s="451">
        <v>152206001</v>
      </c>
      <c r="F78" s="448">
        <v>1</v>
      </c>
      <c r="G78" s="437">
        <v>2</v>
      </c>
      <c r="H78" s="506">
        <v>2</v>
      </c>
      <c r="I78" s="448" t="s">
        <v>233</v>
      </c>
      <c r="J78" s="448" t="s">
        <v>226</v>
      </c>
    </row>
    <row r="79" spans="1:10" ht="16.5" customHeight="1">
      <c r="A79" s="427" t="b">
        <v>1</v>
      </c>
      <c r="B79" s="428" t="s">
        <v>824</v>
      </c>
      <c r="C79" s="437">
        <v>6011</v>
      </c>
      <c r="D79" s="439" t="s">
        <v>796</v>
      </c>
      <c r="E79" s="451">
        <v>152206002</v>
      </c>
      <c r="F79" s="448">
        <v>1</v>
      </c>
      <c r="G79" s="437">
        <v>2</v>
      </c>
      <c r="H79" s="506">
        <v>2</v>
      </c>
      <c r="I79" s="448" t="s">
        <v>233</v>
      </c>
      <c r="J79" s="448" t="s">
        <v>226</v>
      </c>
    </row>
    <row r="80" spans="1:10" ht="16.5" customHeight="1">
      <c r="A80" s="427" t="b">
        <v>1</v>
      </c>
      <c r="B80" s="428" t="s">
        <v>825</v>
      </c>
      <c r="C80" s="437">
        <v>6011</v>
      </c>
      <c r="D80" s="439" t="s">
        <v>796</v>
      </c>
      <c r="E80" s="451">
        <v>152206003</v>
      </c>
      <c r="F80" s="448">
        <v>1</v>
      </c>
      <c r="G80" s="437">
        <v>2</v>
      </c>
      <c r="H80" s="506">
        <v>2</v>
      </c>
      <c r="I80" s="448" t="s">
        <v>233</v>
      </c>
      <c r="J80" s="448" t="s">
        <v>226</v>
      </c>
    </row>
    <row r="81" spans="1:10" ht="16.5" customHeight="1">
      <c r="A81" s="427" t="b">
        <v>1</v>
      </c>
      <c r="B81" s="428" t="s">
        <v>826</v>
      </c>
      <c r="C81" s="437">
        <v>6011</v>
      </c>
      <c r="D81" s="439" t="s">
        <v>796</v>
      </c>
      <c r="E81" s="451">
        <v>152206004</v>
      </c>
      <c r="F81" s="448">
        <v>1</v>
      </c>
      <c r="G81" s="437">
        <v>2</v>
      </c>
      <c r="H81" s="506">
        <v>2</v>
      </c>
      <c r="I81" s="448" t="s">
        <v>233</v>
      </c>
      <c r="J81" s="448" t="s">
        <v>226</v>
      </c>
    </row>
    <row r="82" spans="1:10" ht="16.5" customHeight="1">
      <c r="A82" s="427" t="b">
        <v>1</v>
      </c>
      <c r="B82" s="428" t="s">
        <v>827</v>
      </c>
      <c r="C82" s="437">
        <v>6011</v>
      </c>
      <c r="D82" s="439" t="s">
        <v>796</v>
      </c>
      <c r="E82" s="451">
        <v>152206005</v>
      </c>
      <c r="F82" s="448">
        <v>1</v>
      </c>
      <c r="G82" s="437">
        <v>2</v>
      </c>
      <c r="H82" s="506">
        <v>2</v>
      </c>
      <c r="I82" s="448" t="s">
        <v>233</v>
      </c>
      <c r="J82" s="448" t="s">
        <v>226</v>
      </c>
    </row>
    <row r="83" spans="1:10" ht="16.5" customHeight="1">
      <c r="A83" s="427" t="b">
        <v>1</v>
      </c>
      <c r="B83" s="428" t="s">
        <v>828</v>
      </c>
      <c r="C83" s="437">
        <v>6011</v>
      </c>
      <c r="D83" s="439" t="s">
        <v>796</v>
      </c>
      <c r="E83" s="452">
        <v>152301001</v>
      </c>
      <c r="F83" s="448">
        <v>1</v>
      </c>
      <c r="G83" s="437">
        <v>2</v>
      </c>
      <c r="H83" s="506">
        <v>1</v>
      </c>
      <c r="I83" s="448" t="s">
        <v>229</v>
      </c>
      <c r="J83" s="447" t="s">
        <v>227</v>
      </c>
    </row>
    <row r="84" spans="1:10" ht="16.5" customHeight="1">
      <c r="A84" s="427" t="b">
        <v>1</v>
      </c>
      <c r="B84" s="428" t="s">
        <v>829</v>
      </c>
      <c r="C84" s="437">
        <v>6011</v>
      </c>
      <c r="D84" s="439" t="s">
        <v>796</v>
      </c>
      <c r="E84" s="452">
        <v>152301002</v>
      </c>
      <c r="F84" s="448">
        <v>1</v>
      </c>
      <c r="G84" s="437">
        <v>2</v>
      </c>
      <c r="H84" s="506">
        <v>1</v>
      </c>
      <c r="I84" s="448" t="s">
        <v>229</v>
      </c>
      <c r="J84" s="447" t="s">
        <v>227</v>
      </c>
    </row>
    <row r="85" spans="1:10" ht="16.5" customHeight="1">
      <c r="A85" s="427" t="b">
        <v>1</v>
      </c>
      <c r="B85" s="428" t="s">
        <v>830</v>
      </c>
      <c r="C85" s="437">
        <v>6011</v>
      </c>
      <c r="D85" s="439" t="s">
        <v>796</v>
      </c>
      <c r="E85" s="452">
        <v>152301003</v>
      </c>
      <c r="F85" s="448">
        <v>1</v>
      </c>
      <c r="G85" s="437">
        <v>2</v>
      </c>
      <c r="H85" s="506">
        <v>1</v>
      </c>
      <c r="I85" s="448" t="s">
        <v>229</v>
      </c>
      <c r="J85" s="447" t="s">
        <v>227</v>
      </c>
    </row>
    <row r="86" spans="1:10" ht="16.5" customHeight="1">
      <c r="A86" s="427" t="b">
        <v>1</v>
      </c>
      <c r="B86" s="428" t="s">
        <v>831</v>
      </c>
      <c r="C86" s="437">
        <v>6011</v>
      </c>
      <c r="D86" s="439" t="s">
        <v>796</v>
      </c>
      <c r="E86" s="452">
        <v>152301004</v>
      </c>
      <c r="F86" s="448">
        <v>1</v>
      </c>
      <c r="G86" s="437">
        <v>2</v>
      </c>
      <c r="H86" s="506">
        <v>1</v>
      </c>
      <c r="I86" s="448" t="s">
        <v>229</v>
      </c>
      <c r="J86" s="447" t="s">
        <v>227</v>
      </c>
    </row>
    <row r="87" spans="1:10" ht="16.5" customHeight="1">
      <c r="A87" s="427" t="b">
        <v>1</v>
      </c>
      <c r="B87" s="428" t="s">
        <v>832</v>
      </c>
      <c r="C87" s="437">
        <v>6011</v>
      </c>
      <c r="D87" s="439" t="s">
        <v>796</v>
      </c>
      <c r="E87" s="452">
        <v>152301005</v>
      </c>
      <c r="F87" s="448">
        <v>1</v>
      </c>
      <c r="G87" s="437">
        <v>2</v>
      </c>
      <c r="H87" s="506">
        <v>1</v>
      </c>
      <c r="I87" s="448" t="s">
        <v>229</v>
      </c>
      <c r="J87" s="447" t="s">
        <v>227</v>
      </c>
    </row>
    <row r="88" spans="1:10" ht="16.5" customHeight="1">
      <c r="A88" s="427" t="b">
        <v>1</v>
      </c>
      <c r="B88" s="428" t="s">
        <v>833</v>
      </c>
      <c r="C88" s="437">
        <v>6011</v>
      </c>
      <c r="D88" s="439" t="s">
        <v>796</v>
      </c>
      <c r="E88" s="452">
        <v>152301006</v>
      </c>
      <c r="F88" s="448">
        <v>1</v>
      </c>
      <c r="G88" s="437">
        <v>2</v>
      </c>
      <c r="H88" s="506">
        <v>1</v>
      </c>
      <c r="I88" s="448" t="s">
        <v>229</v>
      </c>
      <c r="J88" s="447" t="s">
        <v>227</v>
      </c>
    </row>
    <row r="89" spans="1:10" ht="16.5" customHeight="1">
      <c r="A89" s="427" t="b">
        <v>1</v>
      </c>
      <c r="B89" s="428" t="s">
        <v>834</v>
      </c>
      <c r="C89" s="437">
        <v>6011</v>
      </c>
      <c r="D89" s="439" t="s">
        <v>796</v>
      </c>
      <c r="E89" s="452">
        <v>152302001</v>
      </c>
      <c r="F89" s="448">
        <v>1</v>
      </c>
      <c r="G89" s="437">
        <v>2</v>
      </c>
      <c r="H89" s="506">
        <v>1</v>
      </c>
      <c r="I89" s="448" t="s">
        <v>230</v>
      </c>
      <c r="J89" s="447" t="s">
        <v>227</v>
      </c>
    </row>
    <row r="90" spans="1:10" ht="16.5" customHeight="1">
      <c r="A90" s="427" t="b">
        <v>1</v>
      </c>
      <c r="B90" s="428" t="s">
        <v>835</v>
      </c>
      <c r="C90" s="437">
        <v>6011</v>
      </c>
      <c r="D90" s="439" t="s">
        <v>796</v>
      </c>
      <c r="E90" s="452">
        <v>152302002</v>
      </c>
      <c r="F90" s="448">
        <v>1</v>
      </c>
      <c r="G90" s="437">
        <v>2</v>
      </c>
      <c r="H90" s="506">
        <v>1</v>
      </c>
      <c r="I90" s="448" t="s">
        <v>230</v>
      </c>
      <c r="J90" s="447" t="s">
        <v>227</v>
      </c>
    </row>
    <row r="91" spans="1:10" ht="16.5" customHeight="1">
      <c r="A91" s="427" t="b">
        <v>1</v>
      </c>
      <c r="B91" s="428" t="s">
        <v>836</v>
      </c>
      <c r="C91" s="437">
        <v>6011</v>
      </c>
      <c r="D91" s="439" t="s">
        <v>796</v>
      </c>
      <c r="E91" s="452">
        <v>152302003</v>
      </c>
      <c r="F91" s="448">
        <v>1</v>
      </c>
      <c r="G91" s="437">
        <v>2</v>
      </c>
      <c r="H91" s="506">
        <v>1</v>
      </c>
      <c r="I91" s="448" t="s">
        <v>230</v>
      </c>
      <c r="J91" s="447" t="s">
        <v>227</v>
      </c>
    </row>
    <row r="92" spans="1:10" ht="16.5" customHeight="1">
      <c r="A92" s="427" t="b">
        <v>1</v>
      </c>
      <c r="B92" s="428" t="s">
        <v>837</v>
      </c>
      <c r="C92" s="437">
        <v>6011</v>
      </c>
      <c r="D92" s="439" t="s">
        <v>796</v>
      </c>
      <c r="E92" s="452">
        <v>152302004</v>
      </c>
      <c r="F92" s="448">
        <v>1</v>
      </c>
      <c r="G92" s="437">
        <v>2</v>
      </c>
      <c r="H92" s="506">
        <v>1</v>
      </c>
      <c r="I92" s="448" t="s">
        <v>230</v>
      </c>
      <c r="J92" s="447" t="s">
        <v>227</v>
      </c>
    </row>
    <row r="93" spans="1:10" ht="16.5" customHeight="1">
      <c r="A93" s="427" t="b">
        <v>1</v>
      </c>
      <c r="B93" s="428" t="s">
        <v>838</v>
      </c>
      <c r="C93" s="437">
        <v>6011</v>
      </c>
      <c r="D93" s="439" t="s">
        <v>796</v>
      </c>
      <c r="E93" s="452">
        <v>152302005</v>
      </c>
      <c r="F93" s="448">
        <v>1</v>
      </c>
      <c r="G93" s="437">
        <v>2</v>
      </c>
      <c r="H93" s="506">
        <v>1</v>
      </c>
      <c r="I93" s="448" t="s">
        <v>230</v>
      </c>
      <c r="J93" s="447" t="s">
        <v>227</v>
      </c>
    </row>
    <row r="94" spans="1:10" ht="16.5" customHeight="1">
      <c r="A94" s="427" t="b">
        <v>1</v>
      </c>
      <c r="B94" s="428" t="s">
        <v>839</v>
      </c>
      <c r="C94" s="437">
        <v>6011</v>
      </c>
      <c r="D94" s="439" t="s">
        <v>796</v>
      </c>
      <c r="E94" s="452">
        <v>152306001</v>
      </c>
      <c r="F94" s="448">
        <v>1</v>
      </c>
      <c r="G94" s="437">
        <v>2</v>
      </c>
      <c r="H94" s="506">
        <v>1</v>
      </c>
      <c r="I94" s="448" t="s">
        <v>233</v>
      </c>
      <c r="J94" s="447" t="s">
        <v>227</v>
      </c>
    </row>
    <row r="95" spans="1:10" ht="16.5" customHeight="1">
      <c r="A95" s="427" t="b">
        <v>1</v>
      </c>
      <c r="B95" s="428" t="s">
        <v>840</v>
      </c>
      <c r="C95" s="437">
        <v>6011</v>
      </c>
      <c r="D95" s="439" t="s">
        <v>796</v>
      </c>
      <c r="E95" s="452">
        <v>152306002</v>
      </c>
      <c r="F95" s="448">
        <v>1</v>
      </c>
      <c r="G95" s="437">
        <v>2</v>
      </c>
      <c r="H95" s="506">
        <v>2</v>
      </c>
      <c r="I95" s="448" t="s">
        <v>233</v>
      </c>
      <c r="J95" s="447" t="s">
        <v>227</v>
      </c>
    </row>
    <row r="96" spans="1:10" ht="16.5" customHeight="1">
      <c r="A96" s="427" t="b">
        <v>1</v>
      </c>
      <c r="B96" s="428" t="s">
        <v>841</v>
      </c>
      <c r="C96" s="437">
        <v>6011</v>
      </c>
      <c r="D96" s="439" t="s">
        <v>796</v>
      </c>
      <c r="E96" s="452">
        <v>152306003</v>
      </c>
      <c r="F96" s="448">
        <v>1</v>
      </c>
      <c r="G96" s="437">
        <v>2</v>
      </c>
      <c r="H96" s="506">
        <v>2</v>
      </c>
      <c r="I96" s="448" t="s">
        <v>233</v>
      </c>
      <c r="J96" s="447" t="s">
        <v>227</v>
      </c>
    </row>
    <row r="97" spans="1:10" ht="16.5" customHeight="1">
      <c r="A97" s="427" t="b">
        <v>1</v>
      </c>
      <c r="B97" s="428" t="s">
        <v>842</v>
      </c>
      <c r="C97" s="437">
        <v>6011</v>
      </c>
      <c r="D97" s="439" t="s">
        <v>796</v>
      </c>
      <c r="E97" s="452">
        <v>152306004</v>
      </c>
      <c r="F97" s="448">
        <v>1</v>
      </c>
      <c r="G97" s="437">
        <v>2</v>
      </c>
      <c r="H97" s="506">
        <v>2</v>
      </c>
      <c r="I97" s="448" t="s">
        <v>233</v>
      </c>
      <c r="J97" s="447" t="s">
        <v>227</v>
      </c>
    </row>
    <row r="98" spans="1:10" ht="16.5" customHeight="1">
      <c r="A98" s="427" t="b">
        <v>1</v>
      </c>
      <c r="B98" s="428" t="s">
        <v>843</v>
      </c>
      <c r="C98" s="437">
        <v>6011</v>
      </c>
      <c r="D98" s="439" t="s">
        <v>796</v>
      </c>
      <c r="E98" s="452">
        <v>152306005</v>
      </c>
      <c r="F98" s="448">
        <v>1</v>
      </c>
      <c r="G98" s="437">
        <v>2</v>
      </c>
      <c r="H98" s="506">
        <v>2</v>
      </c>
      <c r="I98" s="448" t="s">
        <v>233</v>
      </c>
      <c r="J98" s="447" t="s">
        <v>227</v>
      </c>
    </row>
    <row r="99" spans="1:10" ht="16.5" customHeight="1">
      <c r="A99" s="427" t="b">
        <v>1</v>
      </c>
      <c r="B99" s="428" t="s">
        <v>844</v>
      </c>
      <c r="C99" s="437">
        <v>6011</v>
      </c>
      <c r="D99" s="440" t="s">
        <v>845</v>
      </c>
      <c r="E99" s="446">
        <v>153101001</v>
      </c>
      <c r="F99" s="447">
        <v>1</v>
      </c>
      <c r="G99" s="437">
        <v>1</v>
      </c>
      <c r="H99" s="506">
        <v>3</v>
      </c>
      <c r="I99" s="448" t="s">
        <v>229</v>
      </c>
      <c r="J99" s="448" t="s">
        <v>225</v>
      </c>
    </row>
    <row r="100" spans="1:10" ht="16.5" customHeight="1">
      <c r="A100" s="427" t="b">
        <v>1</v>
      </c>
      <c r="B100" s="428" t="s">
        <v>846</v>
      </c>
      <c r="C100" s="437">
        <v>6011</v>
      </c>
      <c r="D100" s="440" t="s">
        <v>845</v>
      </c>
      <c r="E100" s="446">
        <v>153101002</v>
      </c>
      <c r="F100" s="447">
        <v>1</v>
      </c>
      <c r="G100" s="437">
        <v>1</v>
      </c>
      <c r="H100" s="506">
        <v>3</v>
      </c>
      <c r="I100" s="448" t="s">
        <v>229</v>
      </c>
      <c r="J100" s="448" t="s">
        <v>225</v>
      </c>
    </row>
    <row r="101" spans="1:10" ht="16.5" customHeight="1">
      <c r="A101" s="427" t="b">
        <v>1</v>
      </c>
      <c r="B101" s="428" t="s">
        <v>847</v>
      </c>
      <c r="C101" s="437">
        <v>6011</v>
      </c>
      <c r="D101" s="440" t="s">
        <v>845</v>
      </c>
      <c r="E101" s="446">
        <v>153101003</v>
      </c>
      <c r="F101" s="447">
        <v>1</v>
      </c>
      <c r="G101" s="437">
        <v>1</v>
      </c>
      <c r="H101" s="506">
        <v>3</v>
      </c>
      <c r="I101" s="448" t="s">
        <v>229</v>
      </c>
      <c r="J101" s="448" t="s">
        <v>225</v>
      </c>
    </row>
    <row r="102" spans="1:10" ht="16.5" customHeight="1">
      <c r="A102" s="427" t="b">
        <v>1</v>
      </c>
      <c r="B102" s="428" t="s">
        <v>848</v>
      </c>
      <c r="C102" s="437">
        <v>6011</v>
      </c>
      <c r="D102" s="440" t="s">
        <v>845</v>
      </c>
      <c r="E102" s="446">
        <v>153101004</v>
      </c>
      <c r="F102" s="447">
        <v>1</v>
      </c>
      <c r="G102" s="437">
        <v>1</v>
      </c>
      <c r="H102" s="506">
        <v>3</v>
      </c>
      <c r="I102" s="448" t="s">
        <v>229</v>
      </c>
      <c r="J102" s="448" t="s">
        <v>225</v>
      </c>
    </row>
    <row r="103" spans="1:10" ht="16.5" customHeight="1">
      <c r="A103" s="427" t="b">
        <v>1</v>
      </c>
      <c r="B103" s="428" t="s">
        <v>849</v>
      </c>
      <c r="C103" s="437">
        <v>6011</v>
      </c>
      <c r="D103" s="440" t="s">
        <v>845</v>
      </c>
      <c r="E103" s="446">
        <v>153101005</v>
      </c>
      <c r="F103" s="447">
        <v>1</v>
      </c>
      <c r="G103" s="437">
        <v>1</v>
      </c>
      <c r="H103" s="506">
        <v>3</v>
      </c>
      <c r="I103" s="448" t="s">
        <v>229</v>
      </c>
      <c r="J103" s="448" t="s">
        <v>225</v>
      </c>
    </row>
    <row r="104" spans="1:10" ht="16.5" customHeight="1">
      <c r="A104" s="427" t="b">
        <v>1</v>
      </c>
      <c r="B104" s="428" t="s">
        <v>850</v>
      </c>
      <c r="C104" s="437">
        <v>6011</v>
      </c>
      <c r="D104" s="440" t="s">
        <v>845</v>
      </c>
      <c r="E104" s="446">
        <v>153101006</v>
      </c>
      <c r="F104" s="447">
        <v>1</v>
      </c>
      <c r="G104" s="437">
        <v>1</v>
      </c>
      <c r="H104" s="506">
        <v>3</v>
      </c>
      <c r="I104" s="448" t="s">
        <v>229</v>
      </c>
      <c r="J104" s="448" t="s">
        <v>225</v>
      </c>
    </row>
    <row r="105" spans="1:10" ht="16.5" customHeight="1">
      <c r="A105" s="427" t="b">
        <v>1</v>
      </c>
      <c r="B105" s="428" t="s">
        <v>851</v>
      </c>
      <c r="C105" s="437">
        <v>6011</v>
      </c>
      <c r="D105" s="440" t="s">
        <v>845</v>
      </c>
      <c r="E105" s="446">
        <v>153102001</v>
      </c>
      <c r="F105" s="447">
        <v>1</v>
      </c>
      <c r="G105" s="437">
        <v>1</v>
      </c>
      <c r="H105" s="506">
        <v>3</v>
      </c>
      <c r="I105" s="448" t="s">
        <v>230</v>
      </c>
      <c r="J105" s="448" t="s">
        <v>225</v>
      </c>
    </row>
    <row r="106" spans="1:10" ht="16.5" customHeight="1">
      <c r="A106" s="427" t="b">
        <v>1</v>
      </c>
      <c r="B106" s="428" t="s">
        <v>852</v>
      </c>
      <c r="C106" s="437">
        <v>6011</v>
      </c>
      <c r="D106" s="440" t="s">
        <v>845</v>
      </c>
      <c r="E106" s="446">
        <v>153102002</v>
      </c>
      <c r="F106" s="447">
        <v>1</v>
      </c>
      <c r="G106" s="437">
        <v>1</v>
      </c>
      <c r="H106" s="506">
        <v>3</v>
      </c>
      <c r="I106" s="448" t="s">
        <v>230</v>
      </c>
      <c r="J106" s="448" t="s">
        <v>225</v>
      </c>
    </row>
    <row r="107" spans="1:10" ht="16.5" customHeight="1">
      <c r="A107" s="427" t="b">
        <v>1</v>
      </c>
      <c r="B107" s="428" t="s">
        <v>853</v>
      </c>
      <c r="C107" s="437">
        <v>6011</v>
      </c>
      <c r="D107" s="440" t="s">
        <v>845</v>
      </c>
      <c r="E107" s="446">
        <v>153102003</v>
      </c>
      <c r="F107" s="447">
        <v>1</v>
      </c>
      <c r="G107" s="437">
        <v>1</v>
      </c>
      <c r="H107" s="506">
        <v>3</v>
      </c>
      <c r="I107" s="448" t="s">
        <v>230</v>
      </c>
      <c r="J107" s="448" t="s">
        <v>225</v>
      </c>
    </row>
    <row r="108" spans="1:10" ht="16.5" customHeight="1">
      <c r="A108" s="427" t="b">
        <v>1</v>
      </c>
      <c r="B108" s="428" t="s">
        <v>854</v>
      </c>
      <c r="C108" s="437">
        <v>6011</v>
      </c>
      <c r="D108" s="440" t="s">
        <v>845</v>
      </c>
      <c r="E108" s="446">
        <v>153102004</v>
      </c>
      <c r="F108" s="447">
        <v>1</v>
      </c>
      <c r="G108" s="437">
        <v>1</v>
      </c>
      <c r="H108" s="506">
        <v>3</v>
      </c>
      <c r="I108" s="448" t="s">
        <v>230</v>
      </c>
      <c r="J108" s="448" t="s">
        <v>225</v>
      </c>
    </row>
    <row r="109" spans="1:10" ht="16.5" customHeight="1">
      <c r="A109" s="427" t="b">
        <v>1</v>
      </c>
      <c r="B109" s="428" t="s">
        <v>855</v>
      </c>
      <c r="C109" s="437">
        <v>6011</v>
      </c>
      <c r="D109" s="440" t="s">
        <v>845</v>
      </c>
      <c r="E109" s="446">
        <v>153102005</v>
      </c>
      <c r="F109" s="447">
        <v>1</v>
      </c>
      <c r="G109" s="437">
        <v>1</v>
      </c>
      <c r="H109" s="506">
        <v>3</v>
      </c>
      <c r="I109" s="448" t="s">
        <v>230</v>
      </c>
      <c r="J109" s="448" t="s">
        <v>225</v>
      </c>
    </row>
    <row r="110" spans="1:10" ht="16.5" customHeight="1">
      <c r="A110" s="427" t="b">
        <v>1</v>
      </c>
      <c r="B110" s="428" t="s">
        <v>856</v>
      </c>
      <c r="C110" s="437">
        <v>6011</v>
      </c>
      <c r="D110" s="440" t="s">
        <v>845</v>
      </c>
      <c r="E110" s="446">
        <v>153106001</v>
      </c>
      <c r="F110" s="447">
        <v>1</v>
      </c>
      <c r="G110" s="437">
        <v>1</v>
      </c>
      <c r="H110" s="506">
        <v>3</v>
      </c>
      <c r="I110" s="448" t="s">
        <v>233</v>
      </c>
      <c r="J110" s="448" t="s">
        <v>225</v>
      </c>
    </row>
    <row r="111" spans="1:10" ht="16.5" customHeight="1">
      <c r="A111" s="427" t="b">
        <v>1</v>
      </c>
      <c r="B111" s="428" t="s">
        <v>857</v>
      </c>
      <c r="C111" s="437">
        <v>6011</v>
      </c>
      <c r="D111" s="440" t="s">
        <v>845</v>
      </c>
      <c r="E111" s="446">
        <v>153106002</v>
      </c>
      <c r="F111" s="447">
        <v>1</v>
      </c>
      <c r="G111" s="437">
        <v>1</v>
      </c>
      <c r="H111" s="506">
        <v>3</v>
      </c>
      <c r="I111" s="448" t="s">
        <v>233</v>
      </c>
      <c r="J111" s="448" t="s">
        <v>225</v>
      </c>
    </row>
    <row r="112" spans="1:10" ht="16.5" customHeight="1">
      <c r="A112" s="427" t="b">
        <v>1</v>
      </c>
      <c r="B112" s="428" t="s">
        <v>858</v>
      </c>
      <c r="C112" s="437">
        <v>6011</v>
      </c>
      <c r="D112" s="440" t="s">
        <v>845</v>
      </c>
      <c r="E112" s="446">
        <v>153106003</v>
      </c>
      <c r="F112" s="447">
        <v>1</v>
      </c>
      <c r="G112" s="437">
        <v>1</v>
      </c>
      <c r="H112" s="506">
        <v>3</v>
      </c>
      <c r="I112" s="448" t="s">
        <v>233</v>
      </c>
      <c r="J112" s="448" t="s">
        <v>225</v>
      </c>
    </row>
    <row r="113" spans="1:10" ht="16.5" customHeight="1">
      <c r="A113" s="427" t="b">
        <v>1</v>
      </c>
      <c r="B113" s="428" t="s">
        <v>859</v>
      </c>
      <c r="C113" s="437">
        <v>6011</v>
      </c>
      <c r="D113" s="440" t="s">
        <v>845</v>
      </c>
      <c r="E113" s="446">
        <v>153106004</v>
      </c>
      <c r="F113" s="447">
        <v>1</v>
      </c>
      <c r="G113" s="437">
        <v>1</v>
      </c>
      <c r="H113" s="506">
        <v>3</v>
      </c>
      <c r="I113" s="448" t="s">
        <v>233</v>
      </c>
      <c r="J113" s="448" t="s">
        <v>225</v>
      </c>
    </row>
    <row r="114" spans="1:10" ht="16.5" customHeight="1">
      <c r="A114" s="427" t="b">
        <v>1</v>
      </c>
      <c r="B114" s="428" t="s">
        <v>860</v>
      </c>
      <c r="C114" s="437">
        <v>6011</v>
      </c>
      <c r="D114" s="440" t="s">
        <v>845</v>
      </c>
      <c r="E114" s="446">
        <v>153106005</v>
      </c>
      <c r="F114" s="447">
        <v>1</v>
      </c>
      <c r="G114" s="437">
        <v>1</v>
      </c>
      <c r="H114" s="506">
        <v>3</v>
      </c>
      <c r="I114" s="448" t="s">
        <v>233</v>
      </c>
      <c r="J114" s="448" t="s">
        <v>225</v>
      </c>
    </row>
    <row r="115" spans="1:10" ht="16.5" customHeight="1">
      <c r="A115" s="427" t="b">
        <v>1</v>
      </c>
      <c r="B115" s="428" t="s">
        <v>861</v>
      </c>
      <c r="C115" s="437">
        <v>6011</v>
      </c>
      <c r="D115" s="440" t="s">
        <v>845</v>
      </c>
      <c r="E115" s="451">
        <v>153201001</v>
      </c>
      <c r="F115" s="448">
        <v>1</v>
      </c>
      <c r="G115" s="437">
        <v>2</v>
      </c>
      <c r="H115" s="506">
        <v>2</v>
      </c>
      <c r="I115" s="448" t="s">
        <v>229</v>
      </c>
      <c r="J115" s="448" t="s">
        <v>226</v>
      </c>
    </row>
    <row r="116" spans="1:10" ht="16.5" customHeight="1">
      <c r="A116" s="427" t="b">
        <v>1</v>
      </c>
      <c r="B116" s="428" t="s">
        <v>862</v>
      </c>
      <c r="C116" s="437">
        <v>6011</v>
      </c>
      <c r="D116" s="440" t="s">
        <v>845</v>
      </c>
      <c r="E116" s="451">
        <v>153201002</v>
      </c>
      <c r="F116" s="448">
        <v>1</v>
      </c>
      <c r="G116" s="437">
        <v>2</v>
      </c>
      <c r="H116" s="506">
        <v>2</v>
      </c>
      <c r="I116" s="448" t="s">
        <v>229</v>
      </c>
      <c r="J116" s="448" t="s">
        <v>226</v>
      </c>
    </row>
    <row r="117" spans="1:10" ht="16.5" customHeight="1">
      <c r="A117" s="427" t="b">
        <v>1</v>
      </c>
      <c r="B117" s="428" t="s">
        <v>863</v>
      </c>
      <c r="C117" s="437">
        <v>6011</v>
      </c>
      <c r="D117" s="440" t="s">
        <v>845</v>
      </c>
      <c r="E117" s="451">
        <v>153201003</v>
      </c>
      <c r="F117" s="448">
        <v>1</v>
      </c>
      <c r="G117" s="437">
        <v>2</v>
      </c>
      <c r="H117" s="506">
        <v>2</v>
      </c>
      <c r="I117" s="448" t="s">
        <v>229</v>
      </c>
      <c r="J117" s="448" t="s">
        <v>226</v>
      </c>
    </row>
    <row r="118" spans="1:10" ht="16.5" customHeight="1">
      <c r="A118" s="427" t="b">
        <v>1</v>
      </c>
      <c r="B118" s="428" t="s">
        <v>864</v>
      </c>
      <c r="C118" s="437">
        <v>6011</v>
      </c>
      <c r="D118" s="440" t="s">
        <v>845</v>
      </c>
      <c r="E118" s="451">
        <v>153201004</v>
      </c>
      <c r="F118" s="448">
        <v>1</v>
      </c>
      <c r="G118" s="437">
        <v>2</v>
      </c>
      <c r="H118" s="506">
        <v>2</v>
      </c>
      <c r="I118" s="448" t="s">
        <v>229</v>
      </c>
      <c r="J118" s="448" t="s">
        <v>226</v>
      </c>
    </row>
    <row r="119" spans="1:10" ht="16.5" customHeight="1">
      <c r="A119" s="427" t="b">
        <v>1</v>
      </c>
      <c r="B119" s="428" t="s">
        <v>865</v>
      </c>
      <c r="C119" s="437">
        <v>6011</v>
      </c>
      <c r="D119" s="440" t="s">
        <v>845</v>
      </c>
      <c r="E119" s="451">
        <v>153201005</v>
      </c>
      <c r="F119" s="448">
        <v>1</v>
      </c>
      <c r="G119" s="437">
        <v>2</v>
      </c>
      <c r="H119" s="506">
        <v>2</v>
      </c>
      <c r="I119" s="448" t="s">
        <v>229</v>
      </c>
      <c r="J119" s="448" t="s">
        <v>226</v>
      </c>
    </row>
    <row r="120" spans="1:10" ht="16.5" customHeight="1">
      <c r="A120" s="427" t="b">
        <v>1</v>
      </c>
      <c r="B120" s="428" t="s">
        <v>866</v>
      </c>
      <c r="C120" s="437">
        <v>6011</v>
      </c>
      <c r="D120" s="440" t="s">
        <v>845</v>
      </c>
      <c r="E120" s="451">
        <v>153201006</v>
      </c>
      <c r="F120" s="448">
        <v>1</v>
      </c>
      <c r="G120" s="437">
        <v>2</v>
      </c>
      <c r="H120" s="506">
        <v>2</v>
      </c>
      <c r="I120" s="448" t="s">
        <v>229</v>
      </c>
      <c r="J120" s="448" t="s">
        <v>226</v>
      </c>
    </row>
    <row r="121" spans="1:10" ht="16.5" customHeight="1">
      <c r="A121" s="427" t="b">
        <v>1</v>
      </c>
      <c r="B121" s="428" t="s">
        <v>867</v>
      </c>
      <c r="C121" s="437">
        <v>6011</v>
      </c>
      <c r="D121" s="440" t="s">
        <v>845</v>
      </c>
      <c r="E121" s="451">
        <v>153202001</v>
      </c>
      <c r="F121" s="448">
        <v>1</v>
      </c>
      <c r="G121" s="437">
        <v>2</v>
      </c>
      <c r="H121" s="506">
        <v>2</v>
      </c>
      <c r="I121" s="448" t="s">
        <v>230</v>
      </c>
      <c r="J121" s="448" t="s">
        <v>226</v>
      </c>
    </row>
    <row r="122" spans="1:10" ht="16.5" customHeight="1">
      <c r="A122" s="427" t="b">
        <v>1</v>
      </c>
      <c r="B122" s="428" t="s">
        <v>868</v>
      </c>
      <c r="C122" s="437">
        <v>6011</v>
      </c>
      <c r="D122" s="440" t="s">
        <v>845</v>
      </c>
      <c r="E122" s="451">
        <v>153202002</v>
      </c>
      <c r="F122" s="448">
        <v>1</v>
      </c>
      <c r="G122" s="437">
        <v>2</v>
      </c>
      <c r="H122" s="506">
        <v>2</v>
      </c>
      <c r="I122" s="448" t="s">
        <v>230</v>
      </c>
      <c r="J122" s="448" t="s">
        <v>226</v>
      </c>
    </row>
    <row r="123" spans="1:10" ht="16.5" customHeight="1">
      <c r="A123" s="427" t="b">
        <v>1</v>
      </c>
      <c r="B123" s="428" t="s">
        <v>869</v>
      </c>
      <c r="C123" s="437">
        <v>6011</v>
      </c>
      <c r="D123" s="440" t="s">
        <v>845</v>
      </c>
      <c r="E123" s="451">
        <v>153202003</v>
      </c>
      <c r="F123" s="448">
        <v>1</v>
      </c>
      <c r="G123" s="437">
        <v>2</v>
      </c>
      <c r="H123" s="506">
        <v>2</v>
      </c>
      <c r="I123" s="448" t="s">
        <v>230</v>
      </c>
      <c r="J123" s="448" t="s">
        <v>226</v>
      </c>
    </row>
    <row r="124" spans="1:10" ht="16.5" customHeight="1">
      <c r="A124" s="427" t="b">
        <v>1</v>
      </c>
      <c r="B124" s="428" t="s">
        <v>870</v>
      </c>
      <c r="C124" s="437">
        <v>6011</v>
      </c>
      <c r="D124" s="440" t="s">
        <v>845</v>
      </c>
      <c r="E124" s="451">
        <v>153202004</v>
      </c>
      <c r="F124" s="448">
        <v>1</v>
      </c>
      <c r="G124" s="437">
        <v>2</v>
      </c>
      <c r="H124" s="506">
        <v>2</v>
      </c>
      <c r="I124" s="448" t="s">
        <v>230</v>
      </c>
      <c r="J124" s="448" t="s">
        <v>226</v>
      </c>
    </row>
    <row r="125" spans="1:10" ht="16.5" customHeight="1">
      <c r="A125" s="427" t="b">
        <v>1</v>
      </c>
      <c r="B125" s="428" t="s">
        <v>871</v>
      </c>
      <c r="C125" s="437">
        <v>6011</v>
      </c>
      <c r="D125" s="440" t="s">
        <v>845</v>
      </c>
      <c r="E125" s="451">
        <v>153202005</v>
      </c>
      <c r="F125" s="448">
        <v>1</v>
      </c>
      <c r="G125" s="437">
        <v>2</v>
      </c>
      <c r="H125" s="506">
        <v>2</v>
      </c>
      <c r="I125" s="448" t="s">
        <v>230</v>
      </c>
      <c r="J125" s="448" t="s">
        <v>226</v>
      </c>
    </row>
    <row r="126" spans="1:10" ht="16.5" customHeight="1">
      <c r="A126" s="427" t="b">
        <v>1</v>
      </c>
      <c r="B126" s="428" t="s">
        <v>872</v>
      </c>
      <c r="C126" s="437">
        <v>6011</v>
      </c>
      <c r="D126" s="440" t="s">
        <v>845</v>
      </c>
      <c r="E126" s="451">
        <v>153206001</v>
      </c>
      <c r="F126" s="448">
        <v>1</v>
      </c>
      <c r="G126" s="437">
        <v>2</v>
      </c>
      <c r="H126" s="506">
        <v>2</v>
      </c>
      <c r="I126" s="448" t="s">
        <v>233</v>
      </c>
      <c r="J126" s="448" t="s">
        <v>226</v>
      </c>
    </row>
    <row r="127" spans="1:10" ht="16.5" customHeight="1">
      <c r="A127" s="427" t="b">
        <v>1</v>
      </c>
      <c r="B127" s="428" t="s">
        <v>873</v>
      </c>
      <c r="C127" s="437">
        <v>6011</v>
      </c>
      <c r="D127" s="440" t="s">
        <v>845</v>
      </c>
      <c r="E127" s="451">
        <v>153206002</v>
      </c>
      <c r="F127" s="448">
        <v>1</v>
      </c>
      <c r="G127" s="437">
        <v>2</v>
      </c>
      <c r="H127" s="506">
        <v>2</v>
      </c>
      <c r="I127" s="448" t="s">
        <v>233</v>
      </c>
      <c r="J127" s="448" t="s">
        <v>226</v>
      </c>
    </row>
    <row r="128" spans="1:10" ht="16.5" customHeight="1">
      <c r="A128" s="427" t="b">
        <v>1</v>
      </c>
      <c r="B128" s="428" t="s">
        <v>874</v>
      </c>
      <c r="C128" s="437">
        <v>6011</v>
      </c>
      <c r="D128" s="440" t="s">
        <v>845</v>
      </c>
      <c r="E128" s="451">
        <v>153206003</v>
      </c>
      <c r="F128" s="448">
        <v>1</v>
      </c>
      <c r="G128" s="437">
        <v>2</v>
      </c>
      <c r="H128" s="506">
        <v>2</v>
      </c>
      <c r="I128" s="448" t="s">
        <v>233</v>
      </c>
      <c r="J128" s="448" t="s">
        <v>226</v>
      </c>
    </row>
    <row r="129" spans="1:10" ht="16.5" customHeight="1">
      <c r="A129" s="427" t="b">
        <v>1</v>
      </c>
      <c r="B129" s="428" t="s">
        <v>875</v>
      </c>
      <c r="C129" s="437">
        <v>6011</v>
      </c>
      <c r="D129" s="440" t="s">
        <v>845</v>
      </c>
      <c r="E129" s="451">
        <v>153206004</v>
      </c>
      <c r="F129" s="448">
        <v>1</v>
      </c>
      <c r="G129" s="437">
        <v>2</v>
      </c>
      <c r="H129" s="506">
        <v>2</v>
      </c>
      <c r="I129" s="448" t="s">
        <v>233</v>
      </c>
      <c r="J129" s="448" t="s">
        <v>226</v>
      </c>
    </row>
    <row r="130" spans="1:10" ht="16.5" customHeight="1">
      <c r="A130" s="427" t="b">
        <v>1</v>
      </c>
      <c r="B130" s="428" t="s">
        <v>876</v>
      </c>
      <c r="C130" s="437">
        <v>6011</v>
      </c>
      <c r="D130" s="440" t="s">
        <v>845</v>
      </c>
      <c r="E130" s="451">
        <v>153206005</v>
      </c>
      <c r="F130" s="448">
        <v>1</v>
      </c>
      <c r="G130" s="437">
        <v>2</v>
      </c>
      <c r="H130" s="506">
        <v>2</v>
      </c>
      <c r="I130" s="448" t="s">
        <v>233</v>
      </c>
      <c r="J130" s="448" t="s">
        <v>226</v>
      </c>
    </row>
    <row r="131" spans="1:10" ht="16.5" customHeight="1">
      <c r="A131" s="427" t="b">
        <v>1</v>
      </c>
      <c r="B131" s="428" t="s">
        <v>877</v>
      </c>
      <c r="C131" s="437">
        <v>6011</v>
      </c>
      <c r="D131" s="440" t="s">
        <v>845</v>
      </c>
      <c r="E131" s="452">
        <v>153301001</v>
      </c>
      <c r="F131" s="448">
        <v>1</v>
      </c>
      <c r="G131" s="437">
        <v>2</v>
      </c>
      <c r="H131" s="506">
        <v>1</v>
      </c>
      <c r="I131" s="448" t="s">
        <v>229</v>
      </c>
      <c r="J131" s="447" t="s">
        <v>227</v>
      </c>
    </row>
    <row r="132" spans="1:10" ht="16.5" customHeight="1">
      <c r="A132" s="427" t="b">
        <v>1</v>
      </c>
      <c r="B132" s="428" t="s">
        <v>878</v>
      </c>
      <c r="C132" s="437">
        <v>6011</v>
      </c>
      <c r="D132" s="440" t="s">
        <v>845</v>
      </c>
      <c r="E132" s="452">
        <v>153301002</v>
      </c>
      <c r="F132" s="448">
        <v>1</v>
      </c>
      <c r="G132" s="437">
        <v>2</v>
      </c>
      <c r="H132" s="506">
        <v>1</v>
      </c>
      <c r="I132" s="448" t="s">
        <v>229</v>
      </c>
      <c r="J132" s="447" t="s">
        <v>227</v>
      </c>
    </row>
    <row r="133" spans="1:10" ht="16.5" customHeight="1">
      <c r="A133" s="427" t="b">
        <v>1</v>
      </c>
      <c r="B133" s="428" t="s">
        <v>879</v>
      </c>
      <c r="C133" s="437">
        <v>6011</v>
      </c>
      <c r="D133" s="440" t="s">
        <v>845</v>
      </c>
      <c r="E133" s="452">
        <v>153301003</v>
      </c>
      <c r="F133" s="448">
        <v>1</v>
      </c>
      <c r="G133" s="437">
        <v>2</v>
      </c>
      <c r="H133" s="506">
        <v>1</v>
      </c>
      <c r="I133" s="448" t="s">
        <v>229</v>
      </c>
      <c r="J133" s="447" t="s">
        <v>227</v>
      </c>
    </row>
    <row r="134" spans="1:10" ht="16.5" customHeight="1">
      <c r="A134" s="427" t="b">
        <v>1</v>
      </c>
      <c r="B134" s="428" t="s">
        <v>880</v>
      </c>
      <c r="C134" s="437">
        <v>6011</v>
      </c>
      <c r="D134" s="440" t="s">
        <v>845</v>
      </c>
      <c r="E134" s="452">
        <v>153301004</v>
      </c>
      <c r="F134" s="448">
        <v>1</v>
      </c>
      <c r="G134" s="437">
        <v>2</v>
      </c>
      <c r="H134" s="506">
        <v>1</v>
      </c>
      <c r="I134" s="448" t="s">
        <v>229</v>
      </c>
      <c r="J134" s="447" t="s">
        <v>227</v>
      </c>
    </row>
    <row r="135" spans="1:10" ht="16.5" customHeight="1">
      <c r="A135" s="427" t="b">
        <v>1</v>
      </c>
      <c r="B135" s="428" t="s">
        <v>881</v>
      </c>
      <c r="C135" s="437">
        <v>6011</v>
      </c>
      <c r="D135" s="440" t="s">
        <v>845</v>
      </c>
      <c r="E135" s="452">
        <v>153301005</v>
      </c>
      <c r="F135" s="448">
        <v>1</v>
      </c>
      <c r="G135" s="437">
        <v>2</v>
      </c>
      <c r="H135" s="506">
        <v>1</v>
      </c>
      <c r="I135" s="448" t="s">
        <v>229</v>
      </c>
      <c r="J135" s="447" t="s">
        <v>227</v>
      </c>
    </row>
    <row r="136" spans="1:10" ht="16.5" customHeight="1">
      <c r="A136" s="427" t="b">
        <v>1</v>
      </c>
      <c r="B136" s="428" t="s">
        <v>882</v>
      </c>
      <c r="C136" s="437">
        <v>6011</v>
      </c>
      <c r="D136" s="440" t="s">
        <v>845</v>
      </c>
      <c r="E136" s="452">
        <v>153301006</v>
      </c>
      <c r="F136" s="448">
        <v>1</v>
      </c>
      <c r="G136" s="437">
        <v>2</v>
      </c>
      <c r="H136" s="506">
        <v>1</v>
      </c>
      <c r="I136" s="448" t="s">
        <v>229</v>
      </c>
      <c r="J136" s="447" t="s">
        <v>227</v>
      </c>
    </row>
    <row r="137" spans="1:10" ht="16.5" customHeight="1">
      <c r="A137" s="427" t="b">
        <v>1</v>
      </c>
      <c r="B137" s="428" t="s">
        <v>883</v>
      </c>
      <c r="C137" s="437">
        <v>6011</v>
      </c>
      <c r="D137" s="440" t="s">
        <v>845</v>
      </c>
      <c r="E137" s="452">
        <v>153302001</v>
      </c>
      <c r="F137" s="448">
        <v>1</v>
      </c>
      <c r="G137" s="437">
        <v>2</v>
      </c>
      <c r="H137" s="506">
        <v>1</v>
      </c>
      <c r="I137" s="448" t="s">
        <v>230</v>
      </c>
      <c r="J137" s="447" t="s">
        <v>227</v>
      </c>
    </row>
    <row r="138" spans="1:10" ht="16.5" customHeight="1">
      <c r="A138" s="427" t="b">
        <v>1</v>
      </c>
      <c r="B138" s="428" t="s">
        <v>884</v>
      </c>
      <c r="C138" s="437">
        <v>6011</v>
      </c>
      <c r="D138" s="440" t="s">
        <v>845</v>
      </c>
      <c r="E138" s="452">
        <v>153302002</v>
      </c>
      <c r="F138" s="448">
        <v>1</v>
      </c>
      <c r="G138" s="437">
        <v>2</v>
      </c>
      <c r="H138" s="506">
        <v>1</v>
      </c>
      <c r="I138" s="448" t="s">
        <v>230</v>
      </c>
      <c r="J138" s="447" t="s">
        <v>227</v>
      </c>
    </row>
    <row r="139" spans="1:10" ht="16.5" customHeight="1">
      <c r="A139" s="427" t="b">
        <v>1</v>
      </c>
      <c r="B139" s="428" t="s">
        <v>885</v>
      </c>
      <c r="C139" s="437">
        <v>6011</v>
      </c>
      <c r="D139" s="440" t="s">
        <v>845</v>
      </c>
      <c r="E139" s="452">
        <v>153302003</v>
      </c>
      <c r="F139" s="448">
        <v>1</v>
      </c>
      <c r="G139" s="437">
        <v>2</v>
      </c>
      <c r="H139" s="506">
        <v>1</v>
      </c>
      <c r="I139" s="448" t="s">
        <v>230</v>
      </c>
      <c r="J139" s="447" t="s">
        <v>227</v>
      </c>
    </row>
    <row r="140" spans="1:10" ht="16.5" customHeight="1">
      <c r="A140" s="427" t="b">
        <v>1</v>
      </c>
      <c r="B140" s="428" t="s">
        <v>886</v>
      </c>
      <c r="C140" s="437">
        <v>6011</v>
      </c>
      <c r="D140" s="440" t="s">
        <v>845</v>
      </c>
      <c r="E140" s="452">
        <v>153302004</v>
      </c>
      <c r="F140" s="448">
        <v>1</v>
      </c>
      <c r="G140" s="437">
        <v>2</v>
      </c>
      <c r="H140" s="506">
        <v>1</v>
      </c>
      <c r="I140" s="448" t="s">
        <v>230</v>
      </c>
      <c r="J140" s="447" t="s">
        <v>227</v>
      </c>
    </row>
    <row r="141" spans="1:10" ht="16.5" customHeight="1">
      <c r="A141" s="427" t="b">
        <v>1</v>
      </c>
      <c r="B141" s="428" t="s">
        <v>887</v>
      </c>
      <c r="C141" s="437">
        <v>6011</v>
      </c>
      <c r="D141" s="440" t="s">
        <v>845</v>
      </c>
      <c r="E141" s="452">
        <v>153302005</v>
      </c>
      <c r="F141" s="448">
        <v>1</v>
      </c>
      <c r="G141" s="437">
        <v>2</v>
      </c>
      <c r="H141" s="506">
        <v>1</v>
      </c>
      <c r="I141" s="448" t="s">
        <v>230</v>
      </c>
      <c r="J141" s="447" t="s">
        <v>227</v>
      </c>
    </row>
    <row r="142" spans="1:10" ht="16.5" customHeight="1">
      <c r="A142" s="427" t="b">
        <v>1</v>
      </c>
      <c r="B142" s="428" t="s">
        <v>888</v>
      </c>
      <c r="C142" s="437">
        <v>6011</v>
      </c>
      <c r="D142" s="440" t="s">
        <v>845</v>
      </c>
      <c r="E142" s="452">
        <v>153306001</v>
      </c>
      <c r="F142" s="448">
        <v>1</v>
      </c>
      <c r="G142" s="437">
        <v>2</v>
      </c>
      <c r="H142" s="506">
        <v>1</v>
      </c>
      <c r="I142" s="448" t="s">
        <v>233</v>
      </c>
      <c r="J142" s="447" t="s">
        <v>227</v>
      </c>
    </row>
    <row r="143" spans="1:10" ht="16.5" customHeight="1">
      <c r="A143" s="427" t="b">
        <v>1</v>
      </c>
      <c r="B143" s="428" t="s">
        <v>889</v>
      </c>
      <c r="C143" s="437">
        <v>6011</v>
      </c>
      <c r="D143" s="440" t="s">
        <v>845</v>
      </c>
      <c r="E143" s="452">
        <v>153306002</v>
      </c>
      <c r="F143" s="448">
        <v>1</v>
      </c>
      <c r="G143" s="437">
        <v>2</v>
      </c>
      <c r="H143" s="506">
        <v>2</v>
      </c>
      <c r="I143" s="448" t="s">
        <v>233</v>
      </c>
      <c r="J143" s="447" t="s">
        <v>227</v>
      </c>
    </row>
    <row r="144" spans="1:10" ht="16.5" customHeight="1">
      <c r="A144" s="427" t="b">
        <v>1</v>
      </c>
      <c r="B144" s="428" t="s">
        <v>890</v>
      </c>
      <c r="C144" s="437">
        <v>6011</v>
      </c>
      <c r="D144" s="440" t="s">
        <v>845</v>
      </c>
      <c r="E144" s="452">
        <v>153306003</v>
      </c>
      <c r="F144" s="448">
        <v>1</v>
      </c>
      <c r="G144" s="437">
        <v>2</v>
      </c>
      <c r="H144" s="506">
        <v>2</v>
      </c>
      <c r="I144" s="448" t="s">
        <v>233</v>
      </c>
      <c r="J144" s="447" t="s">
        <v>227</v>
      </c>
    </row>
    <row r="145" spans="1:10" ht="16.5" customHeight="1">
      <c r="A145" s="427" t="b">
        <v>1</v>
      </c>
      <c r="B145" s="428" t="s">
        <v>891</v>
      </c>
      <c r="C145" s="437">
        <v>6011</v>
      </c>
      <c r="D145" s="440" t="s">
        <v>845</v>
      </c>
      <c r="E145" s="452">
        <v>153306004</v>
      </c>
      <c r="F145" s="448">
        <v>1</v>
      </c>
      <c r="G145" s="437">
        <v>2</v>
      </c>
      <c r="H145" s="506">
        <v>2</v>
      </c>
      <c r="I145" s="448" t="s">
        <v>233</v>
      </c>
      <c r="J145" s="447" t="s">
        <v>227</v>
      </c>
    </row>
    <row r="146" spans="1:10" ht="16.5" customHeight="1">
      <c r="A146" s="427" t="b">
        <v>1</v>
      </c>
      <c r="B146" s="428" t="s">
        <v>892</v>
      </c>
      <c r="C146" s="437">
        <v>6011</v>
      </c>
      <c r="D146" s="440" t="s">
        <v>845</v>
      </c>
      <c r="E146" s="452">
        <v>153306005</v>
      </c>
      <c r="F146" s="448">
        <v>1</v>
      </c>
      <c r="G146" s="437">
        <v>2</v>
      </c>
      <c r="H146" s="506">
        <v>2</v>
      </c>
      <c r="I146" s="448" t="s">
        <v>233</v>
      </c>
      <c r="J146" s="447" t="s">
        <v>227</v>
      </c>
    </row>
    <row r="147" spans="1:10" ht="16.5" customHeight="1">
      <c r="A147" s="427" t="b">
        <v>1</v>
      </c>
      <c r="B147" s="428" t="s">
        <v>893</v>
      </c>
      <c r="C147" s="437">
        <v>6011</v>
      </c>
      <c r="D147" s="441" t="s">
        <v>894</v>
      </c>
      <c r="E147" s="446">
        <v>154101001</v>
      </c>
      <c r="F147" s="447">
        <v>1</v>
      </c>
      <c r="G147" s="437">
        <v>1</v>
      </c>
      <c r="H147" s="506">
        <v>3</v>
      </c>
      <c r="I147" s="448" t="s">
        <v>229</v>
      </c>
      <c r="J147" s="448" t="s">
        <v>225</v>
      </c>
    </row>
    <row r="148" spans="1:10" ht="16.5" customHeight="1">
      <c r="A148" s="427" t="b">
        <v>1</v>
      </c>
      <c r="B148" s="428" t="s">
        <v>895</v>
      </c>
      <c r="C148" s="437">
        <v>6011</v>
      </c>
      <c r="D148" s="441" t="s">
        <v>894</v>
      </c>
      <c r="E148" s="446">
        <v>154101002</v>
      </c>
      <c r="F148" s="447">
        <v>1</v>
      </c>
      <c r="G148" s="437">
        <v>1</v>
      </c>
      <c r="H148" s="506">
        <v>3</v>
      </c>
      <c r="I148" s="448" t="s">
        <v>229</v>
      </c>
      <c r="J148" s="448" t="s">
        <v>225</v>
      </c>
    </row>
    <row r="149" spans="1:10" ht="16.5" customHeight="1">
      <c r="A149" s="427" t="b">
        <v>1</v>
      </c>
      <c r="B149" s="428" t="s">
        <v>896</v>
      </c>
      <c r="C149" s="437">
        <v>6011</v>
      </c>
      <c r="D149" s="441" t="s">
        <v>894</v>
      </c>
      <c r="E149" s="446">
        <v>154101003</v>
      </c>
      <c r="F149" s="447">
        <v>1</v>
      </c>
      <c r="G149" s="437">
        <v>1</v>
      </c>
      <c r="H149" s="506">
        <v>3</v>
      </c>
      <c r="I149" s="448" t="s">
        <v>229</v>
      </c>
      <c r="J149" s="448" t="s">
        <v>225</v>
      </c>
    </row>
    <row r="150" spans="1:10" ht="16.5" customHeight="1">
      <c r="A150" s="427" t="b">
        <v>1</v>
      </c>
      <c r="B150" s="428" t="s">
        <v>897</v>
      </c>
      <c r="C150" s="437">
        <v>6011</v>
      </c>
      <c r="D150" s="441" t="s">
        <v>894</v>
      </c>
      <c r="E150" s="446">
        <v>154101004</v>
      </c>
      <c r="F150" s="447">
        <v>1</v>
      </c>
      <c r="G150" s="437">
        <v>1</v>
      </c>
      <c r="H150" s="506">
        <v>3</v>
      </c>
      <c r="I150" s="448" t="s">
        <v>229</v>
      </c>
      <c r="J150" s="448" t="s">
        <v>225</v>
      </c>
    </row>
    <row r="151" spans="1:10" ht="16.5" customHeight="1">
      <c r="A151" s="427" t="b">
        <v>1</v>
      </c>
      <c r="B151" s="428" t="s">
        <v>898</v>
      </c>
      <c r="C151" s="437">
        <v>6011</v>
      </c>
      <c r="D151" s="441" t="s">
        <v>894</v>
      </c>
      <c r="E151" s="446">
        <v>154101005</v>
      </c>
      <c r="F151" s="447">
        <v>1</v>
      </c>
      <c r="G151" s="437">
        <v>1</v>
      </c>
      <c r="H151" s="506">
        <v>3</v>
      </c>
      <c r="I151" s="448" t="s">
        <v>229</v>
      </c>
      <c r="J151" s="448" t="s">
        <v>225</v>
      </c>
    </row>
    <row r="152" spans="1:10" ht="16.5" customHeight="1">
      <c r="A152" s="427" t="b">
        <v>1</v>
      </c>
      <c r="B152" s="428" t="s">
        <v>899</v>
      </c>
      <c r="C152" s="437">
        <v>6011</v>
      </c>
      <c r="D152" s="441" t="s">
        <v>894</v>
      </c>
      <c r="E152" s="446">
        <v>154101006</v>
      </c>
      <c r="F152" s="447">
        <v>1</v>
      </c>
      <c r="G152" s="437">
        <v>1</v>
      </c>
      <c r="H152" s="506">
        <v>3</v>
      </c>
      <c r="I152" s="448" t="s">
        <v>229</v>
      </c>
      <c r="J152" s="448" t="s">
        <v>225</v>
      </c>
    </row>
    <row r="153" spans="1:10" ht="16.5" customHeight="1">
      <c r="A153" s="427" t="b">
        <v>1</v>
      </c>
      <c r="B153" s="428" t="s">
        <v>900</v>
      </c>
      <c r="C153" s="437">
        <v>6011</v>
      </c>
      <c r="D153" s="441" t="s">
        <v>894</v>
      </c>
      <c r="E153" s="446">
        <v>154102001</v>
      </c>
      <c r="F153" s="447">
        <v>1</v>
      </c>
      <c r="G153" s="437">
        <v>1</v>
      </c>
      <c r="H153" s="506">
        <v>3</v>
      </c>
      <c r="I153" s="448" t="s">
        <v>230</v>
      </c>
      <c r="J153" s="448" t="s">
        <v>225</v>
      </c>
    </row>
    <row r="154" spans="1:10" ht="16.5" customHeight="1">
      <c r="A154" s="427" t="b">
        <v>1</v>
      </c>
      <c r="B154" s="428" t="s">
        <v>901</v>
      </c>
      <c r="C154" s="437">
        <v>6011</v>
      </c>
      <c r="D154" s="441" t="s">
        <v>894</v>
      </c>
      <c r="E154" s="446">
        <v>154102002</v>
      </c>
      <c r="F154" s="447">
        <v>1</v>
      </c>
      <c r="G154" s="437">
        <v>1</v>
      </c>
      <c r="H154" s="506">
        <v>3</v>
      </c>
      <c r="I154" s="448" t="s">
        <v>230</v>
      </c>
      <c r="J154" s="448" t="s">
        <v>225</v>
      </c>
    </row>
    <row r="155" spans="1:10" ht="16.5" customHeight="1">
      <c r="A155" s="427" t="b">
        <v>1</v>
      </c>
      <c r="B155" s="428" t="s">
        <v>902</v>
      </c>
      <c r="C155" s="437">
        <v>6011</v>
      </c>
      <c r="D155" s="441" t="s">
        <v>894</v>
      </c>
      <c r="E155" s="446">
        <v>154102003</v>
      </c>
      <c r="F155" s="447">
        <v>1</v>
      </c>
      <c r="G155" s="437">
        <v>1</v>
      </c>
      <c r="H155" s="506">
        <v>3</v>
      </c>
      <c r="I155" s="448" t="s">
        <v>230</v>
      </c>
      <c r="J155" s="448" t="s">
        <v>225</v>
      </c>
    </row>
    <row r="156" spans="1:10" ht="16.5" customHeight="1">
      <c r="A156" s="427" t="b">
        <v>1</v>
      </c>
      <c r="B156" s="428" t="s">
        <v>903</v>
      </c>
      <c r="C156" s="437">
        <v>6011</v>
      </c>
      <c r="D156" s="441" t="s">
        <v>894</v>
      </c>
      <c r="E156" s="446">
        <v>154102004</v>
      </c>
      <c r="F156" s="447">
        <v>1</v>
      </c>
      <c r="G156" s="437">
        <v>1</v>
      </c>
      <c r="H156" s="506">
        <v>3</v>
      </c>
      <c r="I156" s="448" t="s">
        <v>230</v>
      </c>
      <c r="J156" s="448" t="s">
        <v>225</v>
      </c>
    </row>
    <row r="157" spans="1:10" ht="16.5" customHeight="1">
      <c r="A157" s="427" t="b">
        <v>1</v>
      </c>
      <c r="B157" s="428" t="s">
        <v>904</v>
      </c>
      <c r="C157" s="437">
        <v>6011</v>
      </c>
      <c r="D157" s="441" t="s">
        <v>894</v>
      </c>
      <c r="E157" s="446">
        <v>154102005</v>
      </c>
      <c r="F157" s="447">
        <v>1</v>
      </c>
      <c r="G157" s="437">
        <v>1</v>
      </c>
      <c r="H157" s="506">
        <v>3</v>
      </c>
      <c r="I157" s="448" t="s">
        <v>230</v>
      </c>
      <c r="J157" s="448" t="s">
        <v>225</v>
      </c>
    </row>
    <row r="158" spans="1:10" ht="16.5" customHeight="1">
      <c r="A158" s="427" t="b">
        <v>1</v>
      </c>
      <c r="B158" s="428" t="s">
        <v>905</v>
      </c>
      <c r="C158" s="437">
        <v>6011</v>
      </c>
      <c r="D158" s="441" t="s">
        <v>894</v>
      </c>
      <c r="E158" s="446">
        <v>154106001</v>
      </c>
      <c r="F158" s="447">
        <v>1</v>
      </c>
      <c r="G158" s="437">
        <v>1</v>
      </c>
      <c r="H158" s="506">
        <v>3</v>
      </c>
      <c r="I158" s="448" t="s">
        <v>233</v>
      </c>
      <c r="J158" s="448" t="s">
        <v>225</v>
      </c>
    </row>
    <row r="159" spans="1:10" ht="16.5" customHeight="1">
      <c r="A159" s="427" t="b">
        <v>1</v>
      </c>
      <c r="B159" s="428" t="s">
        <v>906</v>
      </c>
      <c r="C159" s="437">
        <v>6011</v>
      </c>
      <c r="D159" s="441" t="s">
        <v>894</v>
      </c>
      <c r="E159" s="446">
        <v>154106002</v>
      </c>
      <c r="F159" s="447">
        <v>1</v>
      </c>
      <c r="G159" s="437">
        <v>1</v>
      </c>
      <c r="H159" s="506">
        <v>3</v>
      </c>
      <c r="I159" s="448" t="s">
        <v>233</v>
      </c>
      <c r="J159" s="448" t="s">
        <v>225</v>
      </c>
    </row>
    <row r="160" spans="1:10" ht="16.5" customHeight="1">
      <c r="A160" s="427" t="b">
        <v>1</v>
      </c>
      <c r="B160" s="428" t="s">
        <v>907</v>
      </c>
      <c r="C160" s="437">
        <v>6011</v>
      </c>
      <c r="D160" s="441" t="s">
        <v>894</v>
      </c>
      <c r="E160" s="446">
        <v>154106003</v>
      </c>
      <c r="F160" s="447">
        <v>1</v>
      </c>
      <c r="G160" s="437">
        <v>1</v>
      </c>
      <c r="H160" s="506">
        <v>3</v>
      </c>
      <c r="I160" s="448" t="s">
        <v>233</v>
      </c>
      <c r="J160" s="448" t="s">
        <v>225</v>
      </c>
    </row>
    <row r="161" spans="1:10" ht="16.5" customHeight="1">
      <c r="A161" s="427" t="b">
        <v>1</v>
      </c>
      <c r="B161" s="428" t="s">
        <v>908</v>
      </c>
      <c r="C161" s="437">
        <v>6011</v>
      </c>
      <c r="D161" s="441" t="s">
        <v>894</v>
      </c>
      <c r="E161" s="446">
        <v>154106004</v>
      </c>
      <c r="F161" s="447">
        <v>1</v>
      </c>
      <c r="G161" s="437">
        <v>1</v>
      </c>
      <c r="H161" s="506">
        <v>3</v>
      </c>
      <c r="I161" s="448" t="s">
        <v>233</v>
      </c>
      <c r="J161" s="448" t="s">
        <v>225</v>
      </c>
    </row>
    <row r="162" spans="1:10" ht="16.5" customHeight="1">
      <c r="A162" s="427" t="b">
        <v>1</v>
      </c>
      <c r="B162" s="428" t="s">
        <v>909</v>
      </c>
      <c r="C162" s="437">
        <v>6011</v>
      </c>
      <c r="D162" s="441" t="s">
        <v>894</v>
      </c>
      <c r="E162" s="446">
        <v>154106005</v>
      </c>
      <c r="F162" s="447">
        <v>1</v>
      </c>
      <c r="G162" s="437">
        <v>1</v>
      </c>
      <c r="H162" s="506">
        <v>3</v>
      </c>
      <c r="I162" s="448" t="s">
        <v>233</v>
      </c>
      <c r="J162" s="448" t="s">
        <v>225</v>
      </c>
    </row>
    <row r="163" spans="1:10" ht="16.5" customHeight="1">
      <c r="A163" s="427" t="b">
        <v>1</v>
      </c>
      <c r="B163" s="428" t="s">
        <v>910</v>
      </c>
      <c r="C163" s="437">
        <v>6011</v>
      </c>
      <c r="D163" s="441" t="s">
        <v>894</v>
      </c>
      <c r="E163" s="451">
        <v>154201001</v>
      </c>
      <c r="F163" s="448">
        <v>1</v>
      </c>
      <c r="G163" s="437">
        <v>2</v>
      </c>
      <c r="H163" s="506">
        <v>2</v>
      </c>
      <c r="I163" s="448" t="s">
        <v>229</v>
      </c>
      <c r="J163" s="448" t="s">
        <v>226</v>
      </c>
    </row>
    <row r="164" spans="1:10" ht="16.5" customHeight="1">
      <c r="A164" s="427" t="b">
        <v>1</v>
      </c>
      <c r="B164" s="428" t="s">
        <v>911</v>
      </c>
      <c r="C164" s="437">
        <v>6011</v>
      </c>
      <c r="D164" s="441" t="s">
        <v>894</v>
      </c>
      <c r="E164" s="451">
        <v>154201002</v>
      </c>
      <c r="F164" s="448">
        <v>1</v>
      </c>
      <c r="G164" s="437">
        <v>2</v>
      </c>
      <c r="H164" s="506">
        <v>2</v>
      </c>
      <c r="I164" s="448" t="s">
        <v>229</v>
      </c>
      <c r="J164" s="448" t="s">
        <v>226</v>
      </c>
    </row>
    <row r="165" spans="1:10" ht="16.5" customHeight="1">
      <c r="A165" s="427" t="b">
        <v>1</v>
      </c>
      <c r="B165" s="428" t="s">
        <v>912</v>
      </c>
      <c r="C165" s="437">
        <v>6011</v>
      </c>
      <c r="D165" s="441" t="s">
        <v>894</v>
      </c>
      <c r="E165" s="451">
        <v>154201003</v>
      </c>
      <c r="F165" s="448">
        <v>1</v>
      </c>
      <c r="G165" s="437">
        <v>2</v>
      </c>
      <c r="H165" s="506">
        <v>2</v>
      </c>
      <c r="I165" s="448" t="s">
        <v>229</v>
      </c>
      <c r="J165" s="448" t="s">
        <v>226</v>
      </c>
    </row>
    <row r="166" spans="1:10" ht="16.5" customHeight="1">
      <c r="A166" s="427" t="b">
        <v>1</v>
      </c>
      <c r="B166" s="428" t="s">
        <v>913</v>
      </c>
      <c r="C166" s="437">
        <v>6011</v>
      </c>
      <c r="D166" s="441" t="s">
        <v>894</v>
      </c>
      <c r="E166" s="451">
        <v>154201004</v>
      </c>
      <c r="F166" s="448">
        <v>1</v>
      </c>
      <c r="G166" s="437">
        <v>2</v>
      </c>
      <c r="H166" s="506">
        <v>2</v>
      </c>
      <c r="I166" s="448" t="s">
        <v>229</v>
      </c>
      <c r="J166" s="448" t="s">
        <v>226</v>
      </c>
    </row>
    <row r="167" spans="1:10" ht="16.5" customHeight="1">
      <c r="A167" s="427" t="b">
        <v>1</v>
      </c>
      <c r="B167" s="428" t="s">
        <v>914</v>
      </c>
      <c r="C167" s="437">
        <v>6011</v>
      </c>
      <c r="D167" s="441" t="s">
        <v>894</v>
      </c>
      <c r="E167" s="451">
        <v>154201005</v>
      </c>
      <c r="F167" s="448">
        <v>1</v>
      </c>
      <c r="G167" s="437">
        <v>2</v>
      </c>
      <c r="H167" s="506">
        <v>2</v>
      </c>
      <c r="I167" s="448" t="s">
        <v>229</v>
      </c>
      <c r="J167" s="448" t="s">
        <v>226</v>
      </c>
    </row>
    <row r="168" spans="1:10" ht="16.5" customHeight="1">
      <c r="A168" s="427" t="b">
        <v>1</v>
      </c>
      <c r="B168" s="428" t="s">
        <v>915</v>
      </c>
      <c r="C168" s="437">
        <v>6011</v>
      </c>
      <c r="D168" s="441" t="s">
        <v>894</v>
      </c>
      <c r="E168" s="451">
        <v>154201006</v>
      </c>
      <c r="F168" s="448">
        <v>1</v>
      </c>
      <c r="G168" s="437">
        <v>2</v>
      </c>
      <c r="H168" s="506">
        <v>2</v>
      </c>
      <c r="I168" s="448" t="s">
        <v>229</v>
      </c>
      <c r="J168" s="448" t="s">
        <v>226</v>
      </c>
    </row>
    <row r="169" spans="1:10" ht="16.5" customHeight="1">
      <c r="A169" s="427" t="b">
        <v>1</v>
      </c>
      <c r="B169" s="428" t="s">
        <v>916</v>
      </c>
      <c r="C169" s="437">
        <v>6011</v>
      </c>
      <c r="D169" s="441" t="s">
        <v>894</v>
      </c>
      <c r="E169" s="451">
        <v>154202001</v>
      </c>
      <c r="F169" s="448">
        <v>1</v>
      </c>
      <c r="G169" s="437">
        <v>2</v>
      </c>
      <c r="H169" s="506">
        <v>2</v>
      </c>
      <c r="I169" s="448" t="s">
        <v>230</v>
      </c>
      <c r="J169" s="448" t="s">
        <v>226</v>
      </c>
    </row>
    <row r="170" spans="1:10" ht="16.5" customHeight="1">
      <c r="A170" s="427" t="b">
        <v>1</v>
      </c>
      <c r="B170" s="428" t="s">
        <v>917</v>
      </c>
      <c r="C170" s="437">
        <v>6011</v>
      </c>
      <c r="D170" s="441" t="s">
        <v>894</v>
      </c>
      <c r="E170" s="451">
        <v>154202002</v>
      </c>
      <c r="F170" s="448">
        <v>1</v>
      </c>
      <c r="G170" s="437">
        <v>2</v>
      </c>
      <c r="H170" s="506">
        <v>2</v>
      </c>
      <c r="I170" s="448" t="s">
        <v>230</v>
      </c>
      <c r="J170" s="448" t="s">
        <v>226</v>
      </c>
    </row>
    <row r="171" spans="1:10" ht="16.5" customHeight="1">
      <c r="A171" s="427" t="b">
        <v>1</v>
      </c>
      <c r="B171" s="428" t="s">
        <v>918</v>
      </c>
      <c r="C171" s="437">
        <v>6011</v>
      </c>
      <c r="D171" s="441" t="s">
        <v>894</v>
      </c>
      <c r="E171" s="451">
        <v>154202003</v>
      </c>
      <c r="F171" s="448">
        <v>1</v>
      </c>
      <c r="G171" s="437">
        <v>2</v>
      </c>
      <c r="H171" s="506">
        <v>2</v>
      </c>
      <c r="I171" s="448" t="s">
        <v>230</v>
      </c>
      <c r="J171" s="448" t="s">
        <v>226</v>
      </c>
    </row>
    <row r="172" spans="1:10" ht="16.5" customHeight="1">
      <c r="A172" s="427" t="b">
        <v>1</v>
      </c>
      <c r="B172" s="428" t="s">
        <v>919</v>
      </c>
      <c r="C172" s="437">
        <v>6011</v>
      </c>
      <c r="D172" s="441" t="s">
        <v>894</v>
      </c>
      <c r="E172" s="451">
        <v>154202004</v>
      </c>
      <c r="F172" s="448">
        <v>1</v>
      </c>
      <c r="G172" s="437">
        <v>2</v>
      </c>
      <c r="H172" s="506">
        <v>2</v>
      </c>
      <c r="I172" s="448" t="s">
        <v>230</v>
      </c>
      <c r="J172" s="448" t="s">
        <v>226</v>
      </c>
    </row>
    <row r="173" spans="1:10" ht="16.5" customHeight="1">
      <c r="A173" s="427" t="b">
        <v>1</v>
      </c>
      <c r="B173" s="428" t="s">
        <v>920</v>
      </c>
      <c r="C173" s="437">
        <v>6011</v>
      </c>
      <c r="D173" s="441" t="s">
        <v>894</v>
      </c>
      <c r="E173" s="451">
        <v>154202005</v>
      </c>
      <c r="F173" s="448">
        <v>1</v>
      </c>
      <c r="G173" s="437">
        <v>2</v>
      </c>
      <c r="H173" s="506">
        <v>2</v>
      </c>
      <c r="I173" s="448" t="s">
        <v>230</v>
      </c>
      <c r="J173" s="448" t="s">
        <v>226</v>
      </c>
    </row>
    <row r="174" spans="1:10" ht="16.5" customHeight="1">
      <c r="A174" s="427" t="b">
        <v>1</v>
      </c>
      <c r="B174" s="428" t="s">
        <v>921</v>
      </c>
      <c r="C174" s="437">
        <v>6011</v>
      </c>
      <c r="D174" s="441" t="s">
        <v>894</v>
      </c>
      <c r="E174" s="451">
        <v>154206001</v>
      </c>
      <c r="F174" s="448">
        <v>1</v>
      </c>
      <c r="G174" s="437">
        <v>2</v>
      </c>
      <c r="H174" s="506">
        <v>2</v>
      </c>
      <c r="I174" s="448" t="s">
        <v>233</v>
      </c>
      <c r="J174" s="448" t="s">
        <v>226</v>
      </c>
    </row>
    <row r="175" spans="1:10" ht="16.5" customHeight="1">
      <c r="A175" s="427" t="b">
        <v>1</v>
      </c>
      <c r="B175" s="428" t="s">
        <v>922</v>
      </c>
      <c r="C175" s="437">
        <v>6011</v>
      </c>
      <c r="D175" s="441" t="s">
        <v>894</v>
      </c>
      <c r="E175" s="451">
        <v>154206002</v>
      </c>
      <c r="F175" s="448">
        <v>1</v>
      </c>
      <c r="G175" s="437">
        <v>2</v>
      </c>
      <c r="H175" s="506">
        <v>2</v>
      </c>
      <c r="I175" s="448" t="s">
        <v>233</v>
      </c>
      <c r="J175" s="448" t="s">
        <v>226</v>
      </c>
    </row>
    <row r="176" spans="1:10" ht="16.5" customHeight="1">
      <c r="A176" s="427" t="b">
        <v>1</v>
      </c>
      <c r="B176" s="428" t="s">
        <v>923</v>
      </c>
      <c r="C176" s="437">
        <v>6011</v>
      </c>
      <c r="D176" s="441" t="s">
        <v>894</v>
      </c>
      <c r="E176" s="451">
        <v>154206003</v>
      </c>
      <c r="F176" s="448">
        <v>1</v>
      </c>
      <c r="G176" s="437">
        <v>2</v>
      </c>
      <c r="H176" s="506">
        <v>2</v>
      </c>
      <c r="I176" s="448" t="s">
        <v>233</v>
      </c>
      <c r="J176" s="448" t="s">
        <v>226</v>
      </c>
    </row>
    <row r="177" spans="1:10" ht="16.5" customHeight="1">
      <c r="A177" s="427" t="b">
        <v>1</v>
      </c>
      <c r="B177" s="428" t="s">
        <v>924</v>
      </c>
      <c r="C177" s="437">
        <v>6011</v>
      </c>
      <c r="D177" s="441" t="s">
        <v>894</v>
      </c>
      <c r="E177" s="451">
        <v>154206004</v>
      </c>
      <c r="F177" s="448">
        <v>1</v>
      </c>
      <c r="G177" s="437">
        <v>2</v>
      </c>
      <c r="H177" s="506">
        <v>2</v>
      </c>
      <c r="I177" s="448" t="s">
        <v>233</v>
      </c>
      <c r="J177" s="448" t="s">
        <v>226</v>
      </c>
    </row>
    <row r="178" spans="1:10" ht="16.5" customHeight="1">
      <c r="A178" s="427" t="b">
        <v>1</v>
      </c>
      <c r="B178" s="428" t="s">
        <v>925</v>
      </c>
      <c r="C178" s="437">
        <v>6011</v>
      </c>
      <c r="D178" s="441" t="s">
        <v>894</v>
      </c>
      <c r="E178" s="451">
        <v>154206005</v>
      </c>
      <c r="F178" s="448">
        <v>1</v>
      </c>
      <c r="G178" s="437">
        <v>2</v>
      </c>
      <c r="H178" s="506">
        <v>2</v>
      </c>
      <c r="I178" s="448" t="s">
        <v>233</v>
      </c>
      <c r="J178" s="448" t="s">
        <v>226</v>
      </c>
    </row>
    <row r="179" spans="1:10" ht="16.5" customHeight="1">
      <c r="A179" s="427" t="b">
        <v>1</v>
      </c>
      <c r="B179" s="428" t="s">
        <v>926</v>
      </c>
      <c r="C179" s="437">
        <v>6011</v>
      </c>
      <c r="D179" s="441" t="s">
        <v>894</v>
      </c>
      <c r="E179" s="452">
        <v>154301001</v>
      </c>
      <c r="F179" s="448">
        <v>1</v>
      </c>
      <c r="G179" s="437">
        <v>2</v>
      </c>
      <c r="H179" s="506">
        <v>1</v>
      </c>
      <c r="I179" s="448" t="s">
        <v>229</v>
      </c>
      <c r="J179" s="447" t="s">
        <v>227</v>
      </c>
    </row>
    <row r="180" spans="1:10" ht="16.5" customHeight="1">
      <c r="A180" s="427" t="b">
        <v>1</v>
      </c>
      <c r="B180" s="428" t="s">
        <v>927</v>
      </c>
      <c r="C180" s="437">
        <v>6011</v>
      </c>
      <c r="D180" s="441" t="s">
        <v>894</v>
      </c>
      <c r="E180" s="452">
        <v>154301002</v>
      </c>
      <c r="F180" s="448">
        <v>1</v>
      </c>
      <c r="G180" s="437">
        <v>2</v>
      </c>
      <c r="H180" s="506">
        <v>1</v>
      </c>
      <c r="I180" s="448" t="s">
        <v>229</v>
      </c>
      <c r="J180" s="447" t="s">
        <v>227</v>
      </c>
    </row>
    <row r="181" spans="1:10" ht="16.5" customHeight="1">
      <c r="A181" s="427" t="b">
        <v>1</v>
      </c>
      <c r="B181" s="428" t="s">
        <v>928</v>
      </c>
      <c r="C181" s="437">
        <v>6011</v>
      </c>
      <c r="D181" s="441" t="s">
        <v>894</v>
      </c>
      <c r="E181" s="452">
        <v>154301003</v>
      </c>
      <c r="F181" s="448">
        <v>1</v>
      </c>
      <c r="G181" s="437">
        <v>2</v>
      </c>
      <c r="H181" s="506">
        <v>1</v>
      </c>
      <c r="I181" s="448" t="s">
        <v>229</v>
      </c>
      <c r="J181" s="447" t="s">
        <v>227</v>
      </c>
    </row>
    <row r="182" spans="1:10" ht="16.5" customHeight="1">
      <c r="A182" s="427" t="b">
        <v>1</v>
      </c>
      <c r="B182" s="428" t="s">
        <v>929</v>
      </c>
      <c r="C182" s="437">
        <v>6011</v>
      </c>
      <c r="D182" s="441" t="s">
        <v>894</v>
      </c>
      <c r="E182" s="452">
        <v>154301004</v>
      </c>
      <c r="F182" s="448">
        <v>1</v>
      </c>
      <c r="G182" s="437">
        <v>2</v>
      </c>
      <c r="H182" s="506">
        <v>1</v>
      </c>
      <c r="I182" s="448" t="s">
        <v>229</v>
      </c>
      <c r="J182" s="447" t="s">
        <v>227</v>
      </c>
    </row>
    <row r="183" spans="1:10" ht="16.5" customHeight="1">
      <c r="A183" s="427" t="b">
        <v>1</v>
      </c>
      <c r="B183" s="428" t="s">
        <v>930</v>
      </c>
      <c r="C183" s="437">
        <v>6011</v>
      </c>
      <c r="D183" s="441" t="s">
        <v>894</v>
      </c>
      <c r="E183" s="452">
        <v>154301005</v>
      </c>
      <c r="F183" s="448">
        <v>1</v>
      </c>
      <c r="G183" s="437">
        <v>2</v>
      </c>
      <c r="H183" s="506">
        <v>1</v>
      </c>
      <c r="I183" s="448" t="s">
        <v>229</v>
      </c>
      <c r="J183" s="447" t="s">
        <v>227</v>
      </c>
    </row>
    <row r="184" spans="1:10" ht="16.5" customHeight="1">
      <c r="A184" s="427" t="b">
        <v>1</v>
      </c>
      <c r="B184" s="428" t="s">
        <v>931</v>
      </c>
      <c r="C184" s="437">
        <v>6011</v>
      </c>
      <c r="D184" s="441" t="s">
        <v>894</v>
      </c>
      <c r="E184" s="452">
        <v>154301006</v>
      </c>
      <c r="F184" s="448">
        <v>1</v>
      </c>
      <c r="G184" s="437">
        <v>2</v>
      </c>
      <c r="H184" s="506">
        <v>1</v>
      </c>
      <c r="I184" s="448" t="s">
        <v>229</v>
      </c>
      <c r="J184" s="447" t="s">
        <v>227</v>
      </c>
    </row>
    <row r="185" spans="1:10" ht="16.5" customHeight="1">
      <c r="A185" s="427" t="b">
        <v>1</v>
      </c>
      <c r="B185" s="428" t="s">
        <v>932</v>
      </c>
      <c r="C185" s="437">
        <v>6011</v>
      </c>
      <c r="D185" s="441" t="s">
        <v>894</v>
      </c>
      <c r="E185" s="452">
        <v>154302001</v>
      </c>
      <c r="F185" s="448">
        <v>1</v>
      </c>
      <c r="G185" s="437">
        <v>2</v>
      </c>
      <c r="H185" s="506">
        <v>1</v>
      </c>
      <c r="I185" s="448" t="s">
        <v>230</v>
      </c>
      <c r="J185" s="447" t="s">
        <v>227</v>
      </c>
    </row>
    <row r="186" spans="1:10" ht="16.5" customHeight="1">
      <c r="A186" s="427" t="b">
        <v>1</v>
      </c>
      <c r="B186" s="428" t="s">
        <v>933</v>
      </c>
      <c r="C186" s="437">
        <v>6011</v>
      </c>
      <c r="D186" s="441" t="s">
        <v>894</v>
      </c>
      <c r="E186" s="452">
        <v>154302002</v>
      </c>
      <c r="F186" s="448">
        <v>1</v>
      </c>
      <c r="G186" s="437">
        <v>2</v>
      </c>
      <c r="H186" s="506">
        <v>1</v>
      </c>
      <c r="I186" s="448" t="s">
        <v>230</v>
      </c>
      <c r="J186" s="447" t="s">
        <v>227</v>
      </c>
    </row>
    <row r="187" spans="1:10" ht="16.5" customHeight="1">
      <c r="A187" s="427" t="b">
        <v>1</v>
      </c>
      <c r="B187" s="428" t="s">
        <v>934</v>
      </c>
      <c r="C187" s="437">
        <v>6011</v>
      </c>
      <c r="D187" s="441" t="s">
        <v>894</v>
      </c>
      <c r="E187" s="452">
        <v>154302003</v>
      </c>
      <c r="F187" s="448">
        <v>1</v>
      </c>
      <c r="G187" s="437">
        <v>2</v>
      </c>
      <c r="H187" s="506">
        <v>1</v>
      </c>
      <c r="I187" s="448" t="s">
        <v>230</v>
      </c>
      <c r="J187" s="447" t="s">
        <v>227</v>
      </c>
    </row>
    <row r="188" spans="1:10" ht="16.5" customHeight="1">
      <c r="A188" s="427" t="b">
        <v>1</v>
      </c>
      <c r="B188" s="428" t="s">
        <v>935</v>
      </c>
      <c r="C188" s="437">
        <v>6011</v>
      </c>
      <c r="D188" s="441" t="s">
        <v>894</v>
      </c>
      <c r="E188" s="452">
        <v>154302004</v>
      </c>
      <c r="F188" s="448">
        <v>1</v>
      </c>
      <c r="G188" s="437">
        <v>2</v>
      </c>
      <c r="H188" s="506">
        <v>1</v>
      </c>
      <c r="I188" s="448" t="s">
        <v>230</v>
      </c>
      <c r="J188" s="447" t="s">
        <v>227</v>
      </c>
    </row>
    <row r="189" spans="1:10" ht="16.5" customHeight="1">
      <c r="A189" s="427" t="b">
        <v>1</v>
      </c>
      <c r="B189" s="428" t="s">
        <v>936</v>
      </c>
      <c r="C189" s="437">
        <v>6011</v>
      </c>
      <c r="D189" s="441" t="s">
        <v>894</v>
      </c>
      <c r="E189" s="452">
        <v>154302005</v>
      </c>
      <c r="F189" s="448">
        <v>1</v>
      </c>
      <c r="G189" s="437">
        <v>2</v>
      </c>
      <c r="H189" s="506">
        <v>1</v>
      </c>
      <c r="I189" s="448" t="s">
        <v>230</v>
      </c>
      <c r="J189" s="447" t="s">
        <v>227</v>
      </c>
    </row>
    <row r="190" spans="1:10" ht="16.5" customHeight="1">
      <c r="A190" s="427" t="b">
        <v>1</v>
      </c>
      <c r="B190" s="428" t="s">
        <v>937</v>
      </c>
      <c r="C190" s="437">
        <v>6011</v>
      </c>
      <c r="D190" s="441" t="s">
        <v>894</v>
      </c>
      <c r="E190" s="452">
        <v>154306001</v>
      </c>
      <c r="F190" s="448">
        <v>1</v>
      </c>
      <c r="G190" s="437">
        <v>2</v>
      </c>
      <c r="H190" s="506">
        <v>1</v>
      </c>
      <c r="I190" s="448" t="s">
        <v>233</v>
      </c>
      <c r="J190" s="447" t="s">
        <v>227</v>
      </c>
    </row>
    <row r="191" spans="1:10" ht="16.5" customHeight="1">
      <c r="A191" s="427" t="b">
        <v>1</v>
      </c>
      <c r="B191" s="428" t="s">
        <v>938</v>
      </c>
      <c r="C191" s="437">
        <v>6011</v>
      </c>
      <c r="D191" s="441" t="s">
        <v>894</v>
      </c>
      <c r="E191" s="452">
        <v>154306002</v>
      </c>
      <c r="F191" s="448">
        <v>1</v>
      </c>
      <c r="G191" s="437">
        <v>2</v>
      </c>
      <c r="H191" s="506">
        <v>2</v>
      </c>
      <c r="I191" s="448" t="s">
        <v>233</v>
      </c>
      <c r="J191" s="447" t="s">
        <v>227</v>
      </c>
    </row>
    <row r="192" spans="1:10" ht="16.5" customHeight="1">
      <c r="A192" s="427" t="b">
        <v>1</v>
      </c>
      <c r="B192" s="428" t="s">
        <v>939</v>
      </c>
      <c r="C192" s="437">
        <v>6011</v>
      </c>
      <c r="D192" s="441" t="s">
        <v>894</v>
      </c>
      <c r="E192" s="452">
        <v>154306003</v>
      </c>
      <c r="F192" s="448">
        <v>1</v>
      </c>
      <c r="G192" s="437">
        <v>2</v>
      </c>
      <c r="H192" s="506">
        <v>2</v>
      </c>
      <c r="I192" s="448" t="s">
        <v>233</v>
      </c>
      <c r="J192" s="447" t="s">
        <v>227</v>
      </c>
    </row>
    <row r="193" spans="1:10" ht="16.5" customHeight="1">
      <c r="A193" s="427" t="b">
        <v>1</v>
      </c>
      <c r="B193" s="428" t="s">
        <v>940</v>
      </c>
      <c r="C193" s="437">
        <v>6011</v>
      </c>
      <c r="D193" s="441" t="s">
        <v>894</v>
      </c>
      <c r="E193" s="452">
        <v>154306004</v>
      </c>
      <c r="F193" s="448">
        <v>1</v>
      </c>
      <c r="G193" s="437">
        <v>2</v>
      </c>
      <c r="H193" s="506">
        <v>2</v>
      </c>
      <c r="I193" s="448" t="s">
        <v>233</v>
      </c>
      <c r="J193" s="447" t="s">
        <v>227</v>
      </c>
    </row>
    <row r="194" spans="1:10" ht="16.5" customHeight="1">
      <c r="A194" s="427" t="b">
        <v>1</v>
      </c>
      <c r="B194" s="428" t="s">
        <v>941</v>
      </c>
      <c r="C194" s="437">
        <v>6011</v>
      </c>
      <c r="D194" s="441" t="s">
        <v>894</v>
      </c>
      <c r="E194" s="452">
        <v>154306005</v>
      </c>
      <c r="F194" s="448">
        <v>1</v>
      </c>
      <c r="G194" s="437">
        <v>2</v>
      </c>
      <c r="H194" s="506">
        <v>2</v>
      </c>
      <c r="I194" s="448" t="s">
        <v>233</v>
      </c>
      <c r="J194" s="447" t="s">
        <v>227</v>
      </c>
    </row>
    <row r="195" spans="1:10" ht="16.5" customHeight="1">
      <c r="A195" s="429" t="b">
        <v>1</v>
      </c>
      <c r="B195" s="428" t="s">
        <v>763</v>
      </c>
      <c r="C195" s="437">
        <v>6012</v>
      </c>
      <c r="D195" s="438" t="s">
        <v>747</v>
      </c>
      <c r="E195" s="449">
        <v>151201001</v>
      </c>
      <c r="F195" s="448">
        <v>1</v>
      </c>
      <c r="G195" s="437">
        <v>1</v>
      </c>
      <c r="H195" s="506">
        <v>3.7</v>
      </c>
      <c r="I195" s="448" t="s">
        <v>229</v>
      </c>
      <c r="J195" s="448" t="s">
        <v>226</v>
      </c>
    </row>
    <row r="196" spans="1:10" ht="16.5" customHeight="1">
      <c r="A196" s="429" t="b">
        <v>1</v>
      </c>
      <c r="B196" s="428" t="s">
        <v>764</v>
      </c>
      <c r="C196" s="437">
        <v>6012</v>
      </c>
      <c r="D196" s="438" t="s">
        <v>747</v>
      </c>
      <c r="E196" s="449">
        <v>151201002</v>
      </c>
      <c r="F196" s="448">
        <v>1</v>
      </c>
      <c r="G196" s="437">
        <v>1</v>
      </c>
      <c r="H196" s="506">
        <v>3.7</v>
      </c>
      <c r="I196" s="448" t="s">
        <v>229</v>
      </c>
      <c r="J196" s="448" t="s">
        <v>226</v>
      </c>
    </row>
    <row r="197" spans="1:10" ht="16.5" customHeight="1">
      <c r="A197" s="429" t="b">
        <v>1</v>
      </c>
      <c r="B197" s="428" t="s">
        <v>765</v>
      </c>
      <c r="C197" s="437">
        <v>6012</v>
      </c>
      <c r="D197" s="438" t="s">
        <v>747</v>
      </c>
      <c r="E197" s="449">
        <v>151201003</v>
      </c>
      <c r="F197" s="448">
        <v>1</v>
      </c>
      <c r="G197" s="437">
        <v>1</v>
      </c>
      <c r="H197" s="506">
        <v>3.7</v>
      </c>
      <c r="I197" s="448" t="s">
        <v>229</v>
      </c>
      <c r="J197" s="448" t="s">
        <v>226</v>
      </c>
    </row>
    <row r="198" spans="1:10" ht="16.5" customHeight="1">
      <c r="A198" s="429" t="b">
        <v>1</v>
      </c>
      <c r="B198" s="428" t="s">
        <v>766</v>
      </c>
      <c r="C198" s="437">
        <v>6012</v>
      </c>
      <c r="D198" s="438" t="s">
        <v>747</v>
      </c>
      <c r="E198" s="449">
        <v>151201004</v>
      </c>
      <c r="F198" s="448">
        <v>1</v>
      </c>
      <c r="G198" s="437">
        <v>1</v>
      </c>
      <c r="H198" s="506">
        <v>3.7</v>
      </c>
      <c r="I198" s="448" t="s">
        <v>229</v>
      </c>
      <c r="J198" s="448" t="s">
        <v>226</v>
      </c>
    </row>
    <row r="199" spans="1:10" ht="16.5" customHeight="1">
      <c r="A199" s="429" t="b">
        <v>1</v>
      </c>
      <c r="B199" s="428" t="s">
        <v>767</v>
      </c>
      <c r="C199" s="437">
        <v>6012</v>
      </c>
      <c r="D199" s="438" t="s">
        <v>747</v>
      </c>
      <c r="E199" s="449">
        <v>151201005</v>
      </c>
      <c r="F199" s="448">
        <v>1</v>
      </c>
      <c r="G199" s="437">
        <v>1</v>
      </c>
      <c r="H199" s="506">
        <v>3.7</v>
      </c>
      <c r="I199" s="448" t="s">
        <v>229</v>
      </c>
      <c r="J199" s="448" t="s">
        <v>226</v>
      </c>
    </row>
    <row r="200" spans="1:10" ht="16.5" customHeight="1">
      <c r="A200" s="429" t="b">
        <v>1</v>
      </c>
      <c r="B200" s="428" t="s">
        <v>768</v>
      </c>
      <c r="C200" s="437">
        <v>6012</v>
      </c>
      <c r="D200" s="438" t="s">
        <v>747</v>
      </c>
      <c r="E200" s="449">
        <v>151201006</v>
      </c>
      <c r="F200" s="448">
        <v>1</v>
      </c>
      <c r="G200" s="437">
        <v>1</v>
      </c>
      <c r="H200" s="506">
        <v>3.7</v>
      </c>
      <c r="I200" s="448" t="s">
        <v>229</v>
      </c>
      <c r="J200" s="448" t="s">
        <v>226</v>
      </c>
    </row>
    <row r="201" spans="1:10" ht="16.5" customHeight="1">
      <c r="A201" s="429" t="b">
        <v>1</v>
      </c>
      <c r="B201" s="428" t="s">
        <v>769</v>
      </c>
      <c r="C201" s="437">
        <v>6012</v>
      </c>
      <c r="D201" s="438" t="s">
        <v>747</v>
      </c>
      <c r="E201" s="449">
        <v>151202001</v>
      </c>
      <c r="F201" s="448">
        <v>1</v>
      </c>
      <c r="G201" s="437">
        <v>1</v>
      </c>
      <c r="H201" s="506">
        <v>3.7</v>
      </c>
      <c r="I201" s="448" t="s">
        <v>230</v>
      </c>
      <c r="J201" s="448" t="s">
        <v>226</v>
      </c>
    </row>
    <row r="202" spans="1:10" ht="16.5" customHeight="1">
      <c r="A202" s="429" t="b">
        <v>1</v>
      </c>
      <c r="B202" s="428" t="s">
        <v>770</v>
      </c>
      <c r="C202" s="437">
        <v>6012</v>
      </c>
      <c r="D202" s="438" t="s">
        <v>747</v>
      </c>
      <c r="E202" s="449">
        <v>151202002</v>
      </c>
      <c r="F202" s="448">
        <v>1</v>
      </c>
      <c r="G202" s="437">
        <v>1</v>
      </c>
      <c r="H202" s="506">
        <v>3.7</v>
      </c>
      <c r="I202" s="448" t="s">
        <v>230</v>
      </c>
      <c r="J202" s="448" t="s">
        <v>226</v>
      </c>
    </row>
    <row r="203" spans="1:10" ht="16.5" customHeight="1">
      <c r="A203" s="429" t="b">
        <v>1</v>
      </c>
      <c r="B203" s="428" t="s">
        <v>771</v>
      </c>
      <c r="C203" s="437">
        <v>6012</v>
      </c>
      <c r="D203" s="438" t="s">
        <v>747</v>
      </c>
      <c r="E203" s="449">
        <v>151202003</v>
      </c>
      <c r="F203" s="448">
        <v>1</v>
      </c>
      <c r="G203" s="437">
        <v>1</v>
      </c>
      <c r="H203" s="506">
        <v>3.7</v>
      </c>
      <c r="I203" s="448" t="s">
        <v>230</v>
      </c>
      <c r="J203" s="448" t="s">
        <v>226</v>
      </c>
    </row>
    <row r="204" spans="1:10" ht="16.5" customHeight="1">
      <c r="A204" s="429" t="b">
        <v>1</v>
      </c>
      <c r="B204" s="428" t="s">
        <v>772</v>
      </c>
      <c r="C204" s="437">
        <v>6012</v>
      </c>
      <c r="D204" s="438" t="s">
        <v>747</v>
      </c>
      <c r="E204" s="449">
        <v>151202004</v>
      </c>
      <c r="F204" s="448">
        <v>1</v>
      </c>
      <c r="G204" s="437">
        <v>1</v>
      </c>
      <c r="H204" s="506">
        <v>3.7</v>
      </c>
      <c r="I204" s="448" t="s">
        <v>230</v>
      </c>
      <c r="J204" s="448" t="s">
        <v>226</v>
      </c>
    </row>
    <row r="205" spans="1:10" ht="16.5" customHeight="1">
      <c r="A205" s="429" t="b">
        <v>1</v>
      </c>
      <c r="B205" s="428" t="s">
        <v>773</v>
      </c>
      <c r="C205" s="437">
        <v>6012</v>
      </c>
      <c r="D205" s="438" t="s">
        <v>747</v>
      </c>
      <c r="E205" s="449">
        <v>151202005</v>
      </c>
      <c r="F205" s="448">
        <v>1</v>
      </c>
      <c r="G205" s="437">
        <v>1</v>
      </c>
      <c r="H205" s="506">
        <v>3.7</v>
      </c>
      <c r="I205" s="448" t="s">
        <v>230</v>
      </c>
      <c r="J205" s="448" t="s">
        <v>226</v>
      </c>
    </row>
    <row r="206" spans="1:10" ht="16.5" customHeight="1">
      <c r="A206" s="429" t="b">
        <v>1</v>
      </c>
      <c r="B206" s="428" t="s">
        <v>774</v>
      </c>
      <c r="C206" s="437">
        <v>6012</v>
      </c>
      <c r="D206" s="438" t="s">
        <v>747</v>
      </c>
      <c r="E206" s="449">
        <v>151206001</v>
      </c>
      <c r="F206" s="448">
        <v>1</v>
      </c>
      <c r="G206" s="437">
        <v>1</v>
      </c>
      <c r="H206" s="506">
        <v>3.7</v>
      </c>
      <c r="I206" s="448" t="s">
        <v>233</v>
      </c>
      <c r="J206" s="448" t="s">
        <v>226</v>
      </c>
    </row>
    <row r="207" spans="1:10" ht="16.5" customHeight="1">
      <c r="A207" s="429" t="b">
        <v>1</v>
      </c>
      <c r="B207" s="428" t="s">
        <v>775</v>
      </c>
      <c r="C207" s="437">
        <v>6012</v>
      </c>
      <c r="D207" s="438" t="s">
        <v>747</v>
      </c>
      <c r="E207" s="449">
        <v>151206002</v>
      </c>
      <c r="F207" s="448">
        <v>1</v>
      </c>
      <c r="G207" s="437">
        <v>1</v>
      </c>
      <c r="H207" s="506">
        <v>3.7</v>
      </c>
      <c r="I207" s="448" t="s">
        <v>233</v>
      </c>
      <c r="J207" s="448" t="s">
        <v>226</v>
      </c>
    </row>
    <row r="208" spans="1:10" ht="16.5" customHeight="1">
      <c r="A208" s="429" t="b">
        <v>1</v>
      </c>
      <c r="B208" s="428" t="s">
        <v>776</v>
      </c>
      <c r="C208" s="437">
        <v>6012</v>
      </c>
      <c r="D208" s="438" t="s">
        <v>747</v>
      </c>
      <c r="E208" s="449">
        <v>151206003</v>
      </c>
      <c r="F208" s="448">
        <v>1</v>
      </c>
      <c r="G208" s="437">
        <v>1</v>
      </c>
      <c r="H208" s="506">
        <v>3.7</v>
      </c>
      <c r="I208" s="448" t="s">
        <v>233</v>
      </c>
      <c r="J208" s="448" t="s">
        <v>226</v>
      </c>
    </row>
    <row r="209" spans="1:10" ht="16.5" customHeight="1">
      <c r="A209" s="429" t="b">
        <v>1</v>
      </c>
      <c r="B209" s="428" t="s">
        <v>777</v>
      </c>
      <c r="C209" s="437">
        <v>6012</v>
      </c>
      <c r="D209" s="438" t="s">
        <v>747</v>
      </c>
      <c r="E209" s="449">
        <v>151206004</v>
      </c>
      <c r="F209" s="448">
        <v>1</v>
      </c>
      <c r="G209" s="437">
        <v>1</v>
      </c>
      <c r="H209" s="506">
        <v>3.7</v>
      </c>
      <c r="I209" s="448" t="s">
        <v>233</v>
      </c>
      <c r="J209" s="448" t="s">
        <v>226</v>
      </c>
    </row>
    <row r="210" spans="1:10" ht="16.5" customHeight="1">
      <c r="A210" s="429" t="b">
        <v>1</v>
      </c>
      <c r="B210" s="428" t="s">
        <v>778</v>
      </c>
      <c r="C210" s="437">
        <v>6012</v>
      </c>
      <c r="D210" s="438" t="s">
        <v>747</v>
      </c>
      <c r="E210" s="449">
        <v>151206005</v>
      </c>
      <c r="F210" s="448">
        <v>1</v>
      </c>
      <c r="G210" s="437">
        <v>1</v>
      </c>
      <c r="H210" s="506">
        <v>3.7</v>
      </c>
      <c r="I210" s="448" t="s">
        <v>233</v>
      </c>
      <c r="J210" s="448" t="s">
        <v>226</v>
      </c>
    </row>
    <row r="211" spans="1:10" ht="16.5" customHeight="1">
      <c r="A211" s="429" t="b">
        <v>1</v>
      </c>
      <c r="B211" s="428" t="s">
        <v>779</v>
      </c>
      <c r="C211" s="437">
        <v>6012</v>
      </c>
      <c r="D211" s="438" t="s">
        <v>747</v>
      </c>
      <c r="E211" s="450">
        <v>151301001</v>
      </c>
      <c r="F211" s="448">
        <v>1</v>
      </c>
      <c r="G211" s="437">
        <v>2</v>
      </c>
      <c r="H211" s="506">
        <v>2</v>
      </c>
      <c r="I211" s="448" t="s">
        <v>229</v>
      </c>
      <c r="J211" s="447" t="s">
        <v>227</v>
      </c>
    </row>
    <row r="212" spans="1:10" ht="16.5" customHeight="1">
      <c r="A212" s="429" t="b">
        <v>1</v>
      </c>
      <c r="B212" s="428" t="s">
        <v>780</v>
      </c>
      <c r="C212" s="437">
        <v>6012</v>
      </c>
      <c r="D212" s="438" t="s">
        <v>747</v>
      </c>
      <c r="E212" s="450">
        <v>151301002</v>
      </c>
      <c r="F212" s="448">
        <v>1</v>
      </c>
      <c r="G212" s="437">
        <v>2</v>
      </c>
      <c r="H212" s="506">
        <v>2</v>
      </c>
      <c r="I212" s="448" t="s">
        <v>229</v>
      </c>
      <c r="J212" s="447" t="s">
        <v>227</v>
      </c>
    </row>
    <row r="213" spans="1:10" ht="16.5" customHeight="1">
      <c r="A213" s="429" t="b">
        <v>1</v>
      </c>
      <c r="B213" s="428" t="s">
        <v>781</v>
      </c>
      <c r="C213" s="437">
        <v>6012</v>
      </c>
      <c r="D213" s="438" t="s">
        <v>747</v>
      </c>
      <c r="E213" s="450">
        <v>151301003</v>
      </c>
      <c r="F213" s="448">
        <v>1</v>
      </c>
      <c r="G213" s="437">
        <v>2</v>
      </c>
      <c r="H213" s="506">
        <v>2</v>
      </c>
      <c r="I213" s="448" t="s">
        <v>229</v>
      </c>
      <c r="J213" s="447" t="s">
        <v>227</v>
      </c>
    </row>
    <row r="214" spans="1:10" ht="16.5" customHeight="1">
      <c r="A214" s="429" t="b">
        <v>1</v>
      </c>
      <c r="B214" s="428" t="s">
        <v>782</v>
      </c>
      <c r="C214" s="437">
        <v>6012</v>
      </c>
      <c r="D214" s="438" t="s">
        <v>747</v>
      </c>
      <c r="E214" s="450">
        <v>151301004</v>
      </c>
      <c r="F214" s="448">
        <v>1</v>
      </c>
      <c r="G214" s="437">
        <v>2</v>
      </c>
      <c r="H214" s="506">
        <v>2</v>
      </c>
      <c r="I214" s="448" t="s">
        <v>229</v>
      </c>
      <c r="J214" s="447" t="s">
        <v>227</v>
      </c>
    </row>
    <row r="215" spans="1:10" ht="16.5" customHeight="1">
      <c r="A215" s="429" t="b">
        <v>1</v>
      </c>
      <c r="B215" s="428" t="s">
        <v>783</v>
      </c>
      <c r="C215" s="437">
        <v>6012</v>
      </c>
      <c r="D215" s="438" t="s">
        <v>747</v>
      </c>
      <c r="E215" s="450">
        <v>151301005</v>
      </c>
      <c r="F215" s="448">
        <v>1</v>
      </c>
      <c r="G215" s="437">
        <v>2</v>
      </c>
      <c r="H215" s="506">
        <v>2</v>
      </c>
      <c r="I215" s="448" t="s">
        <v>229</v>
      </c>
      <c r="J215" s="447" t="s">
        <v>227</v>
      </c>
    </row>
    <row r="216" spans="1:10" ht="16.5" customHeight="1">
      <c r="A216" s="429" t="b">
        <v>1</v>
      </c>
      <c r="B216" s="428" t="s">
        <v>784</v>
      </c>
      <c r="C216" s="437">
        <v>6012</v>
      </c>
      <c r="D216" s="438" t="s">
        <v>747</v>
      </c>
      <c r="E216" s="450">
        <v>151301006</v>
      </c>
      <c r="F216" s="448">
        <v>1</v>
      </c>
      <c r="G216" s="437">
        <v>2</v>
      </c>
      <c r="H216" s="506">
        <v>2</v>
      </c>
      <c r="I216" s="448" t="s">
        <v>229</v>
      </c>
      <c r="J216" s="447" t="s">
        <v>227</v>
      </c>
    </row>
    <row r="217" spans="1:10" ht="16.5" customHeight="1">
      <c r="A217" s="429" t="b">
        <v>1</v>
      </c>
      <c r="B217" s="428" t="s">
        <v>785</v>
      </c>
      <c r="C217" s="437">
        <v>6012</v>
      </c>
      <c r="D217" s="438" t="s">
        <v>747</v>
      </c>
      <c r="E217" s="450">
        <v>151302001</v>
      </c>
      <c r="F217" s="448">
        <v>1</v>
      </c>
      <c r="G217" s="437">
        <v>2</v>
      </c>
      <c r="H217" s="506">
        <v>2</v>
      </c>
      <c r="I217" s="448" t="s">
        <v>230</v>
      </c>
      <c r="J217" s="447" t="s">
        <v>227</v>
      </c>
    </row>
    <row r="218" spans="1:10" ht="16.5" customHeight="1">
      <c r="A218" s="429" t="b">
        <v>1</v>
      </c>
      <c r="B218" s="428" t="s">
        <v>786</v>
      </c>
      <c r="C218" s="437">
        <v>6012</v>
      </c>
      <c r="D218" s="438" t="s">
        <v>747</v>
      </c>
      <c r="E218" s="450">
        <v>151302002</v>
      </c>
      <c r="F218" s="448">
        <v>1</v>
      </c>
      <c r="G218" s="437">
        <v>2</v>
      </c>
      <c r="H218" s="506">
        <v>2</v>
      </c>
      <c r="I218" s="448" t="s">
        <v>230</v>
      </c>
      <c r="J218" s="447" t="s">
        <v>227</v>
      </c>
    </row>
    <row r="219" spans="1:10" ht="16.5" customHeight="1">
      <c r="A219" s="429" t="b">
        <v>1</v>
      </c>
      <c r="B219" s="428" t="s">
        <v>787</v>
      </c>
      <c r="C219" s="437">
        <v>6012</v>
      </c>
      <c r="D219" s="438" t="s">
        <v>747</v>
      </c>
      <c r="E219" s="450">
        <v>151302003</v>
      </c>
      <c r="F219" s="448">
        <v>1</v>
      </c>
      <c r="G219" s="437">
        <v>2</v>
      </c>
      <c r="H219" s="506">
        <v>2</v>
      </c>
      <c r="I219" s="448" t="s">
        <v>230</v>
      </c>
      <c r="J219" s="447" t="s">
        <v>227</v>
      </c>
    </row>
    <row r="220" spans="1:10" ht="16.5" customHeight="1">
      <c r="A220" s="429" t="b">
        <v>1</v>
      </c>
      <c r="B220" s="428" t="s">
        <v>788</v>
      </c>
      <c r="C220" s="437">
        <v>6012</v>
      </c>
      <c r="D220" s="438" t="s">
        <v>747</v>
      </c>
      <c r="E220" s="450">
        <v>151302004</v>
      </c>
      <c r="F220" s="448">
        <v>1</v>
      </c>
      <c r="G220" s="437">
        <v>2</v>
      </c>
      <c r="H220" s="506">
        <v>2</v>
      </c>
      <c r="I220" s="448" t="s">
        <v>230</v>
      </c>
      <c r="J220" s="447" t="s">
        <v>227</v>
      </c>
    </row>
    <row r="221" spans="1:10" ht="16.5" customHeight="1">
      <c r="A221" s="429" t="b">
        <v>1</v>
      </c>
      <c r="B221" s="428" t="s">
        <v>789</v>
      </c>
      <c r="C221" s="437">
        <v>6012</v>
      </c>
      <c r="D221" s="438" t="s">
        <v>747</v>
      </c>
      <c r="E221" s="450">
        <v>151302005</v>
      </c>
      <c r="F221" s="448">
        <v>1</v>
      </c>
      <c r="G221" s="437">
        <v>2</v>
      </c>
      <c r="H221" s="506">
        <v>2</v>
      </c>
      <c r="I221" s="448" t="s">
        <v>230</v>
      </c>
      <c r="J221" s="447" t="s">
        <v>227</v>
      </c>
    </row>
    <row r="222" spans="1:10" ht="16.5" customHeight="1">
      <c r="A222" s="429" t="b">
        <v>1</v>
      </c>
      <c r="B222" s="428" t="s">
        <v>790</v>
      </c>
      <c r="C222" s="437">
        <v>6012</v>
      </c>
      <c r="D222" s="438" t="s">
        <v>747</v>
      </c>
      <c r="E222" s="450">
        <v>151306001</v>
      </c>
      <c r="F222" s="448">
        <v>1</v>
      </c>
      <c r="G222" s="437">
        <v>2</v>
      </c>
      <c r="H222" s="506">
        <v>2</v>
      </c>
      <c r="I222" s="448" t="s">
        <v>233</v>
      </c>
      <c r="J222" s="447" t="s">
        <v>227</v>
      </c>
    </row>
    <row r="223" spans="1:10" ht="16.5" customHeight="1">
      <c r="A223" s="429" t="b">
        <v>1</v>
      </c>
      <c r="B223" s="428" t="s">
        <v>791</v>
      </c>
      <c r="C223" s="437">
        <v>6012</v>
      </c>
      <c r="D223" s="438" t="s">
        <v>747</v>
      </c>
      <c r="E223" s="450">
        <v>151306002</v>
      </c>
      <c r="F223" s="448">
        <v>1</v>
      </c>
      <c r="G223" s="437">
        <v>2</v>
      </c>
      <c r="H223" s="506">
        <v>3</v>
      </c>
      <c r="I223" s="448" t="s">
        <v>233</v>
      </c>
      <c r="J223" s="447" t="s">
        <v>227</v>
      </c>
    </row>
    <row r="224" spans="1:10" ht="16.5" customHeight="1">
      <c r="A224" s="429" t="b">
        <v>1</v>
      </c>
      <c r="B224" s="428" t="s">
        <v>792</v>
      </c>
      <c r="C224" s="437">
        <v>6012</v>
      </c>
      <c r="D224" s="438" t="s">
        <v>747</v>
      </c>
      <c r="E224" s="450">
        <v>151306003</v>
      </c>
      <c r="F224" s="448">
        <v>1</v>
      </c>
      <c r="G224" s="437">
        <v>2</v>
      </c>
      <c r="H224" s="506">
        <v>3</v>
      </c>
      <c r="I224" s="448" t="s">
        <v>233</v>
      </c>
      <c r="J224" s="447" t="s">
        <v>227</v>
      </c>
    </row>
    <row r="225" spans="1:10" ht="16.5" customHeight="1">
      <c r="A225" s="429" t="b">
        <v>1</v>
      </c>
      <c r="B225" s="428" t="s">
        <v>793</v>
      </c>
      <c r="C225" s="437">
        <v>6012</v>
      </c>
      <c r="D225" s="438" t="s">
        <v>747</v>
      </c>
      <c r="E225" s="450">
        <v>151306004</v>
      </c>
      <c r="F225" s="448">
        <v>1</v>
      </c>
      <c r="G225" s="437">
        <v>2</v>
      </c>
      <c r="H225" s="506">
        <v>3</v>
      </c>
      <c r="I225" s="448" t="s">
        <v>233</v>
      </c>
      <c r="J225" s="447" t="s">
        <v>227</v>
      </c>
    </row>
    <row r="226" spans="1:10" ht="16.5" customHeight="1">
      <c r="A226" s="429" t="b">
        <v>1</v>
      </c>
      <c r="B226" s="428" t="s">
        <v>794</v>
      </c>
      <c r="C226" s="437">
        <v>6012</v>
      </c>
      <c r="D226" s="438" t="s">
        <v>747</v>
      </c>
      <c r="E226" s="450">
        <v>151306005</v>
      </c>
      <c r="F226" s="448">
        <v>1</v>
      </c>
      <c r="G226" s="437">
        <v>2</v>
      </c>
      <c r="H226" s="506">
        <v>3</v>
      </c>
      <c r="I226" s="448" t="s">
        <v>233</v>
      </c>
      <c r="J226" s="447" t="s">
        <v>227</v>
      </c>
    </row>
    <row r="227" spans="1:10" ht="16.5" customHeight="1">
      <c r="A227" s="429" t="b">
        <v>1</v>
      </c>
      <c r="B227" s="430" t="s">
        <v>942</v>
      </c>
      <c r="C227" s="437">
        <v>6012</v>
      </c>
      <c r="D227" s="438" t="s">
        <v>747</v>
      </c>
      <c r="E227" s="429">
        <v>151401001</v>
      </c>
      <c r="F227" s="448">
        <v>1</v>
      </c>
      <c r="G227" s="437">
        <v>1</v>
      </c>
      <c r="H227" s="506">
        <v>0.3</v>
      </c>
      <c r="I227" s="448" t="s">
        <v>229</v>
      </c>
      <c r="J227" s="448" t="s">
        <v>228</v>
      </c>
    </row>
    <row r="228" spans="1:10" ht="16.5" customHeight="1">
      <c r="A228" s="429" t="b">
        <v>1</v>
      </c>
      <c r="B228" s="430" t="s">
        <v>943</v>
      </c>
      <c r="C228" s="437">
        <v>6012</v>
      </c>
      <c r="D228" s="438" t="s">
        <v>747</v>
      </c>
      <c r="E228" s="429">
        <v>151401002</v>
      </c>
      <c r="F228" s="448">
        <v>1</v>
      </c>
      <c r="G228" s="437">
        <v>1</v>
      </c>
      <c r="H228" s="506">
        <v>0.3</v>
      </c>
      <c r="I228" s="448" t="s">
        <v>229</v>
      </c>
      <c r="J228" s="448" t="s">
        <v>228</v>
      </c>
    </row>
    <row r="229" spans="1:10" ht="16.5" customHeight="1">
      <c r="A229" s="429" t="b">
        <v>1</v>
      </c>
      <c r="B229" s="430" t="s">
        <v>944</v>
      </c>
      <c r="C229" s="437">
        <v>6012</v>
      </c>
      <c r="D229" s="438" t="s">
        <v>747</v>
      </c>
      <c r="E229" s="429">
        <v>151401003</v>
      </c>
      <c r="F229" s="448">
        <v>1</v>
      </c>
      <c r="G229" s="437">
        <v>1</v>
      </c>
      <c r="H229" s="506">
        <v>0.3</v>
      </c>
      <c r="I229" s="448" t="s">
        <v>229</v>
      </c>
      <c r="J229" s="448" t="s">
        <v>228</v>
      </c>
    </row>
    <row r="230" spans="1:10" ht="16.5" customHeight="1">
      <c r="A230" s="429" t="b">
        <v>1</v>
      </c>
      <c r="B230" s="430" t="s">
        <v>945</v>
      </c>
      <c r="C230" s="437">
        <v>6012</v>
      </c>
      <c r="D230" s="438" t="s">
        <v>747</v>
      </c>
      <c r="E230" s="429">
        <v>151401004</v>
      </c>
      <c r="F230" s="448">
        <v>1</v>
      </c>
      <c r="G230" s="437">
        <v>1</v>
      </c>
      <c r="H230" s="506">
        <v>0.3</v>
      </c>
      <c r="I230" s="448" t="s">
        <v>229</v>
      </c>
      <c r="J230" s="448" t="s">
        <v>228</v>
      </c>
    </row>
    <row r="231" spans="1:10" ht="16.5" customHeight="1">
      <c r="A231" s="429" t="b">
        <v>1</v>
      </c>
      <c r="B231" s="430" t="s">
        <v>946</v>
      </c>
      <c r="C231" s="437">
        <v>6012</v>
      </c>
      <c r="D231" s="438" t="s">
        <v>747</v>
      </c>
      <c r="E231" s="429">
        <v>151401005</v>
      </c>
      <c r="F231" s="448">
        <v>1</v>
      </c>
      <c r="G231" s="437">
        <v>1</v>
      </c>
      <c r="H231" s="506">
        <v>0.3</v>
      </c>
      <c r="I231" s="448" t="s">
        <v>229</v>
      </c>
      <c r="J231" s="448" t="s">
        <v>228</v>
      </c>
    </row>
    <row r="232" spans="1:10" ht="16.5" customHeight="1">
      <c r="A232" s="429" t="b">
        <v>1</v>
      </c>
      <c r="B232" s="430" t="s">
        <v>947</v>
      </c>
      <c r="C232" s="437">
        <v>6012</v>
      </c>
      <c r="D232" s="438" t="s">
        <v>747</v>
      </c>
      <c r="E232" s="429">
        <v>151401006</v>
      </c>
      <c r="F232" s="448">
        <v>1</v>
      </c>
      <c r="G232" s="437">
        <v>1</v>
      </c>
      <c r="H232" s="506">
        <v>0.3</v>
      </c>
      <c r="I232" s="448" t="s">
        <v>229</v>
      </c>
      <c r="J232" s="448" t="s">
        <v>228</v>
      </c>
    </row>
    <row r="233" spans="1:10" ht="16.5" customHeight="1">
      <c r="A233" s="429" t="b">
        <v>1</v>
      </c>
      <c r="B233" s="430" t="s">
        <v>948</v>
      </c>
      <c r="C233" s="437">
        <v>6012</v>
      </c>
      <c r="D233" s="438" t="s">
        <v>747</v>
      </c>
      <c r="E233" s="429">
        <v>151402001</v>
      </c>
      <c r="F233" s="453">
        <v>1</v>
      </c>
      <c r="G233" s="437">
        <v>1</v>
      </c>
      <c r="H233" s="506">
        <v>0.3</v>
      </c>
      <c r="I233" s="448" t="s">
        <v>230</v>
      </c>
      <c r="J233" s="448" t="s">
        <v>228</v>
      </c>
    </row>
    <row r="234" spans="1:10" ht="16.5" customHeight="1">
      <c r="A234" s="429" t="b">
        <v>1</v>
      </c>
      <c r="B234" s="430" t="s">
        <v>949</v>
      </c>
      <c r="C234" s="437">
        <v>6012</v>
      </c>
      <c r="D234" s="438" t="s">
        <v>747</v>
      </c>
      <c r="E234" s="429">
        <v>151402002</v>
      </c>
      <c r="F234" s="453">
        <v>1</v>
      </c>
      <c r="G234" s="437">
        <v>1</v>
      </c>
      <c r="H234" s="506">
        <v>0.3</v>
      </c>
      <c r="I234" s="448" t="s">
        <v>230</v>
      </c>
      <c r="J234" s="448" t="s">
        <v>228</v>
      </c>
    </row>
    <row r="235" spans="1:10" ht="16.5" customHeight="1">
      <c r="A235" s="429" t="b">
        <v>1</v>
      </c>
      <c r="B235" s="430" t="s">
        <v>950</v>
      </c>
      <c r="C235" s="437">
        <v>6012</v>
      </c>
      <c r="D235" s="438" t="s">
        <v>747</v>
      </c>
      <c r="E235" s="454">
        <v>151402003</v>
      </c>
      <c r="F235" s="453">
        <v>1</v>
      </c>
      <c r="G235" s="437">
        <v>1</v>
      </c>
      <c r="H235" s="506">
        <v>0.3</v>
      </c>
      <c r="I235" s="448" t="s">
        <v>230</v>
      </c>
      <c r="J235" s="448" t="s">
        <v>228</v>
      </c>
    </row>
    <row r="236" spans="1:10" ht="16.5" customHeight="1">
      <c r="A236" s="429" t="b">
        <v>1</v>
      </c>
      <c r="B236" s="430" t="s">
        <v>951</v>
      </c>
      <c r="C236" s="437">
        <v>6012</v>
      </c>
      <c r="D236" s="438" t="s">
        <v>747</v>
      </c>
      <c r="E236" s="454">
        <v>151402004</v>
      </c>
      <c r="F236" s="453">
        <v>1</v>
      </c>
      <c r="G236" s="437">
        <v>1</v>
      </c>
      <c r="H236" s="506">
        <v>0.3</v>
      </c>
      <c r="I236" s="448" t="s">
        <v>230</v>
      </c>
      <c r="J236" s="448" t="s">
        <v>228</v>
      </c>
    </row>
    <row r="237" spans="1:10" ht="16.5" customHeight="1">
      <c r="A237" s="429" t="b">
        <v>1</v>
      </c>
      <c r="B237" s="430" t="s">
        <v>952</v>
      </c>
      <c r="C237" s="437">
        <v>6012</v>
      </c>
      <c r="D237" s="438" t="s">
        <v>747</v>
      </c>
      <c r="E237" s="454">
        <v>151402005</v>
      </c>
      <c r="F237" s="453">
        <v>1</v>
      </c>
      <c r="G237" s="437">
        <v>1</v>
      </c>
      <c r="H237" s="506">
        <v>0.3</v>
      </c>
      <c r="I237" s="448" t="s">
        <v>230</v>
      </c>
      <c r="J237" s="448" t="s">
        <v>228</v>
      </c>
    </row>
    <row r="238" spans="1:10" ht="16.5" customHeight="1">
      <c r="A238" s="429" t="b">
        <v>1</v>
      </c>
      <c r="B238" s="430" t="s">
        <v>953</v>
      </c>
      <c r="C238" s="437">
        <v>6012</v>
      </c>
      <c r="D238" s="438" t="s">
        <v>747</v>
      </c>
      <c r="E238" s="454">
        <v>151406001</v>
      </c>
      <c r="F238" s="453">
        <v>1</v>
      </c>
      <c r="G238" s="437">
        <v>1</v>
      </c>
      <c r="H238" s="506">
        <v>0.3</v>
      </c>
      <c r="I238" s="448" t="s">
        <v>233</v>
      </c>
      <c r="J238" s="448" t="s">
        <v>228</v>
      </c>
    </row>
    <row r="239" spans="1:10" ht="16.5" customHeight="1">
      <c r="A239" s="429" t="b">
        <v>1</v>
      </c>
      <c r="B239" s="430" t="s">
        <v>954</v>
      </c>
      <c r="C239" s="437">
        <v>6012</v>
      </c>
      <c r="D239" s="438" t="s">
        <v>747</v>
      </c>
      <c r="E239" s="454">
        <v>151406002</v>
      </c>
      <c r="F239" s="448">
        <v>1</v>
      </c>
      <c r="G239" s="437">
        <v>1</v>
      </c>
      <c r="H239" s="506">
        <v>0.3</v>
      </c>
      <c r="I239" s="448" t="s">
        <v>233</v>
      </c>
      <c r="J239" s="448" t="s">
        <v>228</v>
      </c>
    </row>
    <row r="240" spans="1:10" ht="16.5" customHeight="1">
      <c r="A240" s="429" t="b">
        <v>1</v>
      </c>
      <c r="B240" s="430" t="s">
        <v>955</v>
      </c>
      <c r="C240" s="437">
        <v>6012</v>
      </c>
      <c r="D240" s="438" t="s">
        <v>747</v>
      </c>
      <c r="E240" s="454">
        <v>151406003</v>
      </c>
      <c r="F240" s="448">
        <v>1</v>
      </c>
      <c r="G240" s="437">
        <v>1</v>
      </c>
      <c r="H240" s="506">
        <v>0.3</v>
      </c>
      <c r="I240" s="448" t="s">
        <v>233</v>
      </c>
      <c r="J240" s="448" t="s">
        <v>228</v>
      </c>
    </row>
    <row r="241" spans="1:10" ht="16.5" customHeight="1">
      <c r="A241" s="429" t="b">
        <v>1</v>
      </c>
      <c r="B241" s="431" t="s">
        <v>956</v>
      </c>
      <c r="C241" s="437">
        <v>6012</v>
      </c>
      <c r="D241" s="438" t="s">
        <v>747</v>
      </c>
      <c r="E241" s="455">
        <v>151406004</v>
      </c>
      <c r="F241" s="448">
        <v>1</v>
      </c>
      <c r="G241" s="437">
        <v>1</v>
      </c>
      <c r="H241" s="506">
        <v>0.3</v>
      </c>
      <c r="I241" s="448" t="s">
        <v>233</v>
      </c>
      <c r="J241" s="448" t="s">
        <v>228</v>
      </c>
    </row>
    <row r="242" spans="1:10" ht="16.5" customHeight="1">
      <c r="A242" s="429" t="b">
        <v>1</v>
      </c>
      <c r="B242" s="431" t="s">
        <v>957</v>
      </c>
      <c r="C242" s="437">
        <v>6012</v>
      </c>
      <c r="D242" s="438" t="s">
        <v>747</v>
      </c>
      <c r="E242" s="455">
        <v>151406005</v>
      </c>
      <c r="F242" s="448">
        <v>1</v>
      </c>
      <c r="G242" s="437">
        <v>1</v>
      </c>
      <c r="H242" s="506">
        <v>0.3</v>
      </c>
      <c r="I242" s="448" t="s">
        <v>233</v>
      </c>
      <c r="J242" s="448" t="s">
        <v>228</v>
      </c>
    </row>
    <row r="243" spans="1:10" ht="16.5" customHeight="1">
      <c r="A243" s="429" t="b">
        <v>1</v>
      </c>
      <c r="B243" s="428" t="s">
        <v>812</v>
      </c>
      <c r="C243" s="437">
        <v>6012</v>
      </c>
      <c r="D243" s="439" t="s">
        <v>796</v>
      </c>
      <c r="E243" s="451">
        <v>152201001</v>
      </c>
      <c r="F243" s="448">
        <v>1</v>
      </c>
      <c r="G243" s="437">
        <v>1</v>
      </c>
      <c r="H243" s="506">
        <v>3.7</v>
      </c>
      <c r="I243" s="448" t="s">
        <v>229</v>
      </c>
      <c r="J243" s="448" t="s">
        <v>226</v>
      </c>
    </row>
    <row r="244" spans="1:10" ht="16.5" customHeight="1">
      <c r="A244" s="429" t="b">
        <v>1</v>
      </c>
      <c r="B244" s="428" t="s">
        <v>813</v>
      </c>
      <c r="C244" s="437">
        <v>6012</v>
      </c>
      <c r="D244" s="439" t="s">
        <v>796</v>
      </c>
      <c r="E244" s="451">
        <v>152201002</v>
      </c>
      <c r="F244" s="448">
        <v>1</v>
      </c>
      <c r="G244" s="437">
        <v>1</v>
      </c>
      <c r="H244" s="506">
        <v>3.7</v>
      </c>
      <c r="I244" s="448" t="s">
        <v>229</v>
      </c>
      <c r="J244" s="448" t="s">
        <v>226</v>
      </c>
    </row>
    <row r="245" spans="1:10" ht="16.5" customHeight="1">
      <c r="A245" s="429" t="b">
        <v>1</v>
      </c>
      <c r="B245" s="428" t="s">
        <v>814</v>
      </c>
      <c r="C245" s="437">
        <v>6012</v>
      </c>
      <c r="D245" s="439" t="s">
        <v>796</v>
      </c>
      <c r="E245" s="451">
        <v>152201003</v>
      </c>
      <c r="F245" s="448">
        <v>1</v>
      </c>
      <c r="G245" s="437">
        <v>1</v>
      </c>
      <c r="H245" s="506">
        <v>3.7</v>
      </c>
      <c r="I245" s="448" t="s">
        <v>229</v>
      </c>
      <c r="J245" s="448" t="s">
        <v>226</v>
      </c>
    </row>
    <row r="246" spans="1:10" ht="16.5" customHeight="1">
      <c r="A246" s="429" t="b">
        <v>1</v>
      </c>
      <c r="B246" s="428" t="s">
        <v>815</v>
      </c>
      <c r="C246" s="437">
        <v>6012</v>
      </c>
      <c r="D246" s="439" t="s">
        <v>796</v>
      </c>
      <c r="E246" s="451">
        <v>152201004</v>
      </c>
      <c r="F246" s="448">
        <v>1</v>
      </c>
      <c r="G246" s="437">
        <v>1</v>
      </c>
      <c r="H246" s="506">
        <v>3.7</v>
      </c>
      <c r="I246" s="448" t="s">
        <v>229</v>
      </c>
      <c r="J246" s="448" t="s">
        <v>226</v>
      </c>
    </row>
    <row r="247" spans="1:10" ht="16.5" customHeight="1">
      <c r="A247" s="429" t="b">
        <v>1</v>
      </c>
      <c r="B247" s="428" t="s">
        <v>816</v>
      </c>
      <c r="C247" s="437">
        <v>6012</v>
      </c>
      <c r="D247" s="439" t="s">
        <v>796</v>
      </c>
      <c r="E247" s="451">
        <v>152201005</v>
      </c>
      <c r="F247" s="448">
        <v>1</v>
      </c>
      <c r="G247" s="437">
        <v>1</v>
      </c>
      <c r="H247" s="506">
        <v>3.7</v>
      </c>
      <c r="I247" s="448" t="s">
        <v>229</v>
      </c>
      <c r="J247" s="448" t="s">
        <v>226</v>
      </c>
    </row>
    <row r="248" spans="1:10" ht="16.5" customHeight="1">
      <c r="A248" s="429" t="b">
        <v>1</v>
      </c>
      <c r="B248" s="428" t="s">
        <v>817</v>
      </c>
      <c r="C248" s="437">
        <v>6012</v>
      </c>
      <c r="D248" s="439" t="s">
        <v>796</v>
      </c>
      <c r="E248" s="451">
        <v>152201006</v>
      </c>
      <c r="F248" s="448">
        <v>1</v>
      </c>
      <c r="G248" s="437">
        <v>1</v>
      </c>
      <c r="H248" s="506">
        <v>3.7</v>
      </c>
      <c r="I248" s="448" t="s">
        <v>229</v>
      </c>
      <c r="J248" s="448" t="s">
        <v>226</v>
      </c>
    </row>
    <row r="249" spans="1:10" ht="16.5" customHeight="1">
      <c r="A249" s="429" t="b">
        <v>1</v>
      </c>
      <c r="B249" s="428" t="s">
        <v>818</v>
      </c>
      <c r="C249" s="437">
        <v>6012</v>
      </c>
      <c r="D249" s="439" t="s">
        <v>796</v>
      </c>
      <c r="E249" s="451">
        <v>152202001</v>
      </c>
      <c r="F249" s="448">
        <v>1</v>
      </c>
      <c r="G249" s="437">
        <v>1</v>
      </c>
      <c r="H249" s="506">
        <v>3.7</v>
      </c>
      <c r="I249" s="448" t="s">
        <v>230</v>
      </c>
      <c r="J249" s="448" t="s">
        <v>226</v>
      </c>
    </row>
    <row r="250" spans="1:10" ht="16.5" customHeight="1">
      <c r="A250" s="429" t="b">
        <v>1</v>
      </c>
      <c r="B250" s="428" t="s">
        <v>819</v>
      </c>
      <c r="C250" s="437">
        <v>6012</v>
      </c>
      <c r="D250" s="439" t="s">
        <v>796</v>
      </c>
      <c r="E250" s="451">
        <v>152202002</v>
      </c>
      <c r="F250" s="448">
        <v>1</v>
      </c>
      <c r="G250" s="437">
        <v>1</v>
      </c>
      <c r="H250" s="506">
        <v>3.7</v>
      </c>
      <c r="I250" s="448" t="s">
        <v>230</v>
      </c>
      <c r="J250" s="448" t="s">
        <v>226</v>
      </c>
    </row>
    <row r="251" spans="1:10" ht="16.5" customHeight="1">
      <c r="A251" s="429" t="b">
        <v>1</v>
      </c>
      <c r="B251" s="428" t="s">
        <v>820</v>
      </c>
      <c r="C251" s="437">
        <v>6012</v>
      </c>
      <c r="D251" s="439" t="s">
        <v>796</v>
      </c>
      <c r="E251" s="451">
        <v>152202003</v>
      </c>
      <c r="F251" s="448">
        <v>1</v>
      </c>
      <c r="G251" s="437">
        <v>1</v>
      </c>
      <c r="H251" s="506">
        <v>3.7</v>
      </c>
      <c r="I251" s="448" t="s">
        <v>230</v>
      </c>
      <c r="J251" s="448" t="s">
        <v>226</v>
      </c>
    </row>
    <row r="252" spans="1:10" ht="16.5" customHeight="1">
      <c r="A252" s="429" t="b">
        <v>1</v>
      </c>
      <c r="B252" s="428" t="s">
        <v>821</v>
      </c>
      <c r="C252" s="437">
        <v>6012</v>
      </c>
      <c r="D252" s="439" t="s">
        <v>796</v>
      </c>
      <c r="E252" s="451">
        <v>152202004</v>
      </c>
      <c r="F252" s="448">
        <v>1</v>
      </c>
      <c r="G252" s="437">
        <v>1</v>
      </c>
      <c r="H252" s="506">
        <v>3.7</v>
      </c>
      <c r="I252" s="448" t="s">
        <v>230</v>
      </c>
      <c r="J252" s="448" t="s">
        <v>226</v>
      </c>
    </row>
    <row r="253" spans="1:10" ht="16.5" customHeight="1">
      <c r="A253" s="429" t="b">
        <v>1</v>
      </c>
      <c r="B253" s="428" t="s">
        <v>822</v>
      </c>
      <c r="C253" s="437">
        <v>6012</v>
      </c>
      <c r="D253" s="439" t="s">
        <v>796</v>
      </c>
      <c r="E253" s="451">
        <v>152202005</v>
      </c>
      <c r="F253" s="448">
        <v>1</v>
      </c>
      <c r="G253" s="437">
        <v>1</v>
      </c>
      <c r="H253" s="506">
        <v>3.7</v>
      </c>
      <c r="I253" s="448" t="s">
        <v>230</v>
      </c>
      <c r="J253" s="448" t="s">
        <v>226</v>
      </c>
    </row>
    <row r="254" spans="1:10" ht="16.5" customHeight="1">
      <c r="A254" s="429" t="b">
        <v>1</v>
      </c>
      <c r="B254" s="428" t="s">
        <v>823</v>
      </c>
      <c r="C254" s="437">
        <v>6012</v>
      </c>
      <c r="D254" s="439" t="s">
        <v>796</v>
      </c>
      <c r="E254" s="451">
        <v>152206001</v>
      </c>
      <c r="F254" s="448">
        <v>1</v>
      </c>
      <c r="G254" s="437">
        <v>1</v>
      </c>
      <c r="H254" s="506">
        <v>3.7</v>
      </c>
      <c r="I254" s="448" t="s">
        <v>233</v>
      </c>
      <c r="J254" s="448" t="s">
        <v>226</v>
      </c>
    </row>
    <row r="255" spans="1:10" ht="16.5" customHeight="1">
      <c r="A255" s="429" t="b">
        <v>1</v>
      </c>
      <c r="B255" s="428" t="s">
        <v>824</v>
      </c>
      <c r="C255" s="437">
        <v>6012</v>
      </c>
      <c r="D255" s="439" t="s">
        <v>796</v>
      </c>
      <c r="E255" s="451">
        <v>152206002</v>
      </c>
      <c r="F255" s="448">
        <v>1</v>
      </c>
      <c r="G255" s="437">
        <v>1</v>
      </c>
      <c r="H255" s="506">
        <v>3.7</v>
      </c>
      <c r="I255" s="448" t="s">
        <v>233</v>
      </c>
      <c r="J255" s="448" t="s">
        <v>226</v>
      </c>
    </row>
    <row r="256" spans="1:10" ht="16.5" customHeight="1">
      <c r="A256" s="429" t="b">
        <v>1</v>
      </c>
      <c r="B256" s="428" t="s">
        <v>825</v>
      </c>
      <c r="C256" s="437">
        <v>6012</v>
      </c>
      <c r="D256" s="439" t="s">
        <v>796</v>
      </c>
      <c r="E256" s="451">
        <v>152206003</v>
      </c>
      <c r="F256" s="448">
        <v>1</v>
      </c>
      <c r="G256" s="437">
        <v>1</v>
      </c>
      <c r="H256" s="506">
        <v>3.7</v>
      </c>
      <c r="I256" s="448" t="s">
        <v>233</v>
      </c>
      <c r="J256" s="448" t="s">
        <v>226</v>
      </c>
    </row>
    <row r="257" spans="1:10" ht="16.5" customHeight="1">
      <c r="A257" s="429" t="b">
        <v>1</v>
      </c>
      <c r="B257" s="428" t="s">
        <v>826</v>
      </c>
      <c r="C257" s="437">
        <v>6012</v>
      </c>
      <c r="D257" s="439" t="s">
        <v>796</v>
      </c>
      <c r="E257" s="451">
        <v>152206004</v>
      </c>
      <c r="F257" s="448">
        <v>1</v>
      </c>
      <c r="G257" s="437">
        <v>1</v>
      </c>
      <c r="H257" s="506">
        <v>3.7</v>
      </c>
      <c r="I257" s="448" t="s">
        <v>233</v>
      </c>
      <c r="J257" s="448" t="s">
        <v>226</v>
      </c>
    </row>
    <row r="258" spans="1:10" ht="16.5" customHeight="1">
      <c r="A258" s="429" t="b">
        <v>1</v>
      </c>
      <c r="B258" s="428" t="s">
        <v>827</v>
      </c>
      <c r="C258" s="437">
        <v>6012</v>
      </c>
      <c r="D258" s="439" t="s">
        <v>796</v>
      </c>
      <c r="E258" s="451">
        <v>152206005</v>
      </c>
      <c r="F258" s="448">
        <v>1</v>
      </c>
      <c r="G258" s="437">
        <v>1</v>
      </c>
      <c r="H258" s="506">
        <v>3.7</v>
      </c>
      <c r="I258" s="448" t="s">
        <v>233</v>
      </c>
      <c r="J258" s="448" t="s">
        <v>226</v>
      </c>
    </row>
    <row r="259" spans="1:10" ht="16.5" customHeight="1">
      <c r="A259" s="429" t="b">
        <v>1</v>
      </c>
      <c r="B259" s="428" t="s">
        <v>828</v>
      </c>
      <c r="C259" s="437">
        <v>6012</v>
      </c>
      <c r="D259" s="439" t="s">
        <v>796</v>
      </c>
      <c r="E259" s="452">
        <v>152301001</v>
      </c>
      <c r="F259" s="448">
        <v>1</v>
      </c>
      <c r="G259" s="437">
        <v>2</v>
      </c>
      <c r="H259" s="506">
        <v>2</v>
      </c>
      <c r="I259" s="448" t="s">
        <v>229</v>
      </c>
      <c r="J259" s="447" t="s">
        <v>227</v>
      </c>
    </row>
    <row r="260" spans="1:10" ht="16.5" customHeight="1">
      <c r="A260" s="429" t="b">
        <v>1</v>
      </c>
      <c r="B260" s="428" t="s">
        <v>829</v>
      </c>
      <c r="C260" s="437">
        <v>6012</v>
      </c>
      <c r="D260" s="439" t="s">
        <v>796</v>
      </c>
      <c r="E260" s="452">
        <v>152301002</v>
      </c>
      <c r="F260" s="448">
        <v>1</v>
      </c>
      <c r="G260" s="437">
        <v>2</v>
      </c>
      <c r="H260" s="506">
        <v>2</v>
      </c>
      <c r="I260" s="448" t="s">
        <v>229</v>
      </c>
      <c r="J260" s="447" t="s">
        <v>227</v>
      </c>
    </row>
    <row r="261" spans="1:10" ht="16.5" customHeight="1">
      <c r="A261" s="429" t="b">
        <v>1</v>
      </c>
      <c r="B261" s="428" t="s">
        <v>830</v>
      </c>
      <c r="C261" s="437">
        <v>6012</v>
      </c>
      <c r="D261" s="439" t="s">
        <v>796</v>
      </c>
      <c r="E261" s="452">
        <v>152301003</v>
      </c>
      <c r="F261" s="448">
        <v>1</v>
      </c>
      <c r="G261" s="437">
        <v>2</v>
      </c>
      <c r="H261" s="506">
        <v>2</v>
      </c>
      <c r="I261" s="448" t="s">
        <v>229</v>
      </c>
      <c r="J261" s="447" t="s">
        <v>227</v>
      </c>
    </row>
    <row r="262" spans="1:10" ht="16.5" customHeight="1">
      <c r="A262" s="429" t="b">
        <v>1</v>
      </c>
      <c r="B262" s="428" t="s">
        <v>831</v>
      </c>
      <c r="C262" s="437">
        <v>6012</v>
      </c>
      <c r="D262" s="439" t="s">
        <v>796</v>
      </c>
      <c r="E262" s="452">
        <v>152301004</v>
      </c>
      <c r="F262" s="448">
        <v>1</v>
      </c>
      <c r="G262" s="437">
        <v>2</v>
      </c>
      <c r="H262" s="506">
        <v>2</v>
      </c>
      <c r="I262" s="448" t="s">
        <v>229</v>
      </c>
      <c r="J262" s="447" t="s">
        <v>227</v>
      </c>
    </row>
    <row r="263" spans="1:10" ht="16.5" customHeight="1">
      <c r="A263" s="429" t="b">
        <v>1</v>
      </c>
      <c r="B263" s="428" t="s">
        <v>832</v>
      </c>
      <c r="C263" s="437">
        <v>6012</v>
      </c>
      <c r="D263" s="439" t="s">
        <v>796</v>
      </c>
      <c r="E263" s="452">
        <v>152301005</v>
      </c>
      <c r="F263" s="448">
        <v>1</v>
      </c>
      <c r="G263" s="437">
        <v>2</v>
      </c>
      <c r="H263" s="506">
        <v>2</v>
      </c>
      <c r="I263" s="448" t="s">
        <v>229</v>
      </c>
      <c r="J263" s="447" t="s">
        <v>227</v>
      </c>
    </row>
    <row r="264" spans="1:10" ht="16.5" customHeight="1">
      <c r="A264" s="429" t="b">
        <v>1</v>
      </c>
      <c r="B264" s="428" t="s">
        <v>833</v>
      </c>
      <c r="C264" s="437">
        <v>6012</v>
      </c>
      <c r="D264" s="439" t="s">
        <v>796</v>
      </c>
      <c r="E264" s="452">
        <v>152301006</v>
      </c>
      <c r="F264" s="448">
        <v>1</v>
      </c>
      <c r="G264" s="437">
        <v>2</v>
      </c>
      <c r="H264" s="506">
        <v>2</v>
      </c>
      <c r="I264" s="448" t="s">
        <v>229</v>
      </c>
      <c r="J264" s="447" t="s">
        <v>227</v>
      </c>
    </row>
    <row r="265" spans="1:10" ht="16.5" customHeight="1">
      <c r="A265" s="429" t="b">
        <v>1</v>
      </c>
      <c r="B265" s="428" t="s">
        <v>834</v>
      </c>
      <c r="C265" s="437">
        <v>6012</v>
      </c>
      <c r="D265" s="439" t="s">
        <v>796</v>
      </c>
      <c r="E265" s="452">
        <v>152302001</v>
      </c>
      <c r="F265" s="448">
        <v>1</v>
      </c>
      <c r="G265" s="437">
        <v>2</v>
      </c>
      <c r="H265" s="506">
        <v>2</v>
      </c>
      <c r="I265" s="448" t="s">
        <v>230</v>
      </c>
      <c r="J265" s="447" t="s">
        <v>227</v>
      </c>
    </row>
    <row r="266" spans="1:10" ht="16.5" customHeight="1">
      <c r="A266" s="429" t="b">
        <v>1</v>
      </c>
      <c r="B266" s="428" t="s">
        <v>835</v>
      </c>
      <c r="C266" s="437">
        <v>6012</v>
      </c>
      <c r="D266" s="439" t="s">
        <v>796</v>
      </c>
      <c r="E266" s="452">
        <v>152302002</v>
      </c>
      <c r="F266" s="448">
        <v>1</v>
      </c>
      <c r="G266" s="437">
        <v>2</v>
      </c>
      <c r="H266" s="506">
        <v>2</v>
      </c>
      <c r="I266" s="448" t="s">
        <v>230</v>
      </c>
      <c r="J266" s="447" t="s">
        <v>227</v>
      </c>
    </row>
    <row r="267" spans="1:10" ht="16.5" customHeight="1">
      <c r="A267" s="429" t="b">
        <v>1</v>
      </c>
      <c r="B267" s="428" t="s">
        <v>836</v>
      </c>
      <c r="C267" s="437">
        <v>6012</v>
      </c>
      <c r="D267" s="439" t="s">
        <v>796</v>
      </c>
      <c r="E267" s="452">
        <v>152302003</v>
      </c>
      <c r="F267" s="448">
        <v>1</v>
      </c>
      <c r="G267" s="437">
        <v>2</v>
      </c>
      <c r="H267" s="506">
        <v>2</v>
      </c>
      <c r="I267" s="448" t="s">
        <v>230</v>
      </c>
      <c r="J267" s="447" t="s">
        <v>227</v>
      </c>
    </row>
    <row r="268" spans="1:10" ht="16.5" customHeight="1">
      <c r="A268" s="429" t="b">
        <v>1</v>
      </c>
      <c r="B268" s="428" t="s">
        <v>837</v>
      </c>
      <c r="C268" s="437">
        <v>6012</v>
      </c>
      <c r="D268" s="439" t="s">
        <v>796</v>
      </c>
      <c r="E268" s="452">
        <v>152302004</v>
      </c>
      <c r="F268" s="448">
        <v>1</v>
      </c>
      <c r="G268" s="437">
        <v>2</v>
      </c>
      <c r="H268" s="506">
        <v>2</v>
      </c>
      <c r="I268" s="448" t="s">
        <v>230</v>
      </c>
      <c r="J268" s="447" t="s">
        <v>227</v>
      </c>
    </row>
    <row r="269" spans="1:10" ht="16.5" customHeight="1">
      <c r="A269" s="429" t="b">
        <v>1</v>
      </c>
      <c r="B269" s="428" t="s">
        <v>838</v>
      </c>
      <c r="C269" s="437">
        <v>6012</v>
      </c>
      <c r="D269" s="439" t="s">
        <v>796</v>
      </c>
      <c r="E269" s="452">
        <v>152302005</v>
      </c>
      <c r="F269" s="448">
        <v>1</v>
      </c>
      <c r="G269" s="437">
        <v>2</v>
      </c>
      <c r="H269" s="506">
        <v>2</v>
      </c>
      <c r="I269" s="448" t="s">
        <v>230</v>
      </c>
      <c r="J269" s="447" t="s">
        <v>227</v>
      </c>
    </row>
    <row r="270" spans="1:10" ht="16.5" customHeight="1">
      <c r="A270" s="429" t="b">
        <v>1</v>
      </c>
      <c r="B270" s="428" t="s">
        <v>839</v>
      </c>
      <c r="C270" s="437">
        <v>6012</v>
      </c>
      <c r="D270" s="439" t="s">
        <v>796</v>
      </c>
      <c r="E270" s="452">
        <v>152306001</v>
      </c>
      <c r="F270" s="448">
        <v>1</v>
      </c>
      <c r="G270" s="437">
        <v>2</v>
      </c>
      <c r="H270" s="506">
        <v>2</v>
      </c>
      <c r="I270" s="448" t="s">
        <v>233</v>
      </c>
      <c r="J270" s="447" t="s">
        <v>227</v>
      </c>
    </row>
    <row r="271" spans="1:10" ht="16.5" customHeight="1">
      <c r="A271" s="429" t="b">
        <v>1</v>
      </c>
      <c r="B271" s="428" t="s">
        <v>840</v>
      </c>
      <c r="C271" s="437">
        <v>6012</v>
      </c>
      <c r="D271" s="439" t="s">
        <v>796</v>
      </c>
      <c r="E271" s="452">
        <v>152306002</v>
      </c>
      <c r="F271" s="448">
        <v>1</v>
      </c>
      <c r="G271" s="437">
        <v>2</v>
      </c>
      <c r="H271" s="506">
        <v>3</v>
      </c>
      <c r="I271" s="448" t="s">
        <v>233</v>
      </c>
      <c r="J271" s="447" t="s">
        <v>227</v>
      </c>
    </row>
    <row r="272" spans="1:10" ht="16.5" customHeight="1">
      <c r="A272" s="429" t="b">
        <v>1</v>
      </c>
      <c r="B272" s="428" t="s">
        <v>841</v>
      </c>
      <c r="C272" s="437">
        <v>6012</v>
      </c>
      <c r="D272" s="439" t="s">
        <v>796</v>
      </c>
      <c r="E272" s="452">
        <v>152306003</v>
      </c>
      <c r="F272" s="448">
        <v>1</v>
      </c>
      <c r="G272" s="437">
        <v>2</v>
      </c>
      <c r="H272" s="506">
        <v>3</v>
      </c>
      <c r="I272" s="448" t="s">
        <v>233</v>
      </c>
      <c r="J272" s="447" t="s">
        <v>227</v>
      </c>
    </row>
    <row r="273" spans="1:10" ht="16.5" customHeight="1">
      <c r="A273" s="429" t="b">
        <v>1</v>
      </c>
      <c r="B273" s="428" t="s">
        <v>842</v>
      </c>
      <c r="C273" s="437">
        <v>6012</v>
      </c>
      <c r="D273" s="439" t="s">
        <v>796</v>
      </c>
      <c r="E273" s="452">
        <v>152306004</v>
      </c>
      <c r="F273" s="448">
        <v>1</v>
      </c>
      <c r="G273" s="437">
        <v>2</v>
      </c>
      <c r="H273" s="506">
        <v>3</v>
      </c>
      <c r="I273" s="448" t="s">
        <v>233</v>
      </c>
      <c r="J273" s="447" t="s">
        <v>227</v>
      </c>
    </row>
    <row r="274" spans="1:10" ht="16.5" customHeight="1">
      <c r="A274" s="429" t="b">
        <v>1</v>
      </c>
      <c r="B274" s="428" t="s">
        <v>843</v>
      </c>
      <c r="C274" s="437">
        <v>6012</v>
      </c>
      <c r="D274" s="439" t="s">
        <v>796</v>
      </c>
      <c r="E274" s="452">
        <v>152306005</v>
      </c>
      <c r="F274" s="448">
        <v>1</v>
      </c>
      <c r="G274" s="437">
        <v>2</v>
      </c>
      <c r="H274" s="506">
        <v>3</v>
      </c>
      <c r="I274" s="448" t="s">
        <v>233</v>
      </c>
      <c r="J274" s="447" t="s">
        <v>227</v>
      </c>
    </row>
    <row r="275" spans="1:10" ht="16.5" customHeight="1">
      <c r="A275" s="429" t="b">
        <v>1</v>
      </c>
      <c r="B275" s="428" t="s">
        <v>958</v>
      </c>
      <c r="C275" s="437">
        <v>6012</v>
      </c>
      <c r="D275" s="439" t="s">
        <v>796</v>
      </c>
      <c r="E275" s="429">
        <v>152401001</v>
      </c>
      <c r="F275" s="448">
        <v>1</v>
      </c>
      <c r="G275" s="437">
        <v>1</v>
      </c>
      <c r="H275" s="506">
        <v>0.3</v>
      </c>
      <c r="I275" s="448" t="s">
        <v>229</v>
      </c>
      <c r="J275" s="448" t="s">
        <v>228</v>
      </c>
    </row>
    <row r="276" spans="1:10" ht="16.5" customHeight="1">
      <c r="A276" s="429" t="b">
        <v>1</v>
      </c>
      <c r="B276" s="428" t="s">
        <v>959</v>
      </c>
      <c r="C276" s="437">
        <v>6012</v>
      </c>
      <c r="D276" s="439" t="s">
        <v>796</v>
      </c>
      <c r="E276" s="429">
        <v>152401002</v>
      </c>
      <c r="F276" s="448">
        <v>1</v>
      </c>
      <c r="G276" s="437">
        <v>1</v>
      </c>
      <c r="H276" s="506">
        <v>0.3</v>
      </c>
      <c r="I276" s="448" t="s">
        <v>229</v>
      </c>
      <c r="J276" s="448" t="s">
        <v>228</v>
      </c>
    </row>
    <row r="277" spans="1:10" ht="16.5" customHeight="1">
      <c r="A277" s="429" t="b">
        <v>1</v>
      </c>
      <c r="B277" s="428" t="s">
        <v>960</v>
      </c>
      <c r="C277" s="437">
        <v>6012</v>
      </c>
      <c r="D277" s="439" t="s">
        <v>796</v>
      </c>
      <c r="E277" s="429">
        <v>152401003</v>
      </c>
      <c r="F277" s="448">
        <v>1</v>
      </c>
      <c r="G277" s="437">
        <v>1</v>
      </c>
      <c r="H277" s="506">
        <v>0.3</v>
      </c>
      <c r="I277" s="448" t="s">
        <v>229</v>
      </c>
      <c r="J277" s="448" t="s">
        <v>228</v>
      </c>
    </row>
    <row r="278" spans="1:10" ht="16.5" customHeight="1">
      <c r="A278" s="429" t="b">
        <v>1</v>
      </c>
      <c r="B278" s="428" t="s">
        <v>961</v>
      </c>
      <c r="C278" s="437">
        <v>6012</v>
      </c>
      <c r="D278" s="439" t="s">
        <v>796</v>
      </c>
      <c r="E278" s="429">
        <v>152401004</v>
      </c>
      <c r="F278" s="448">
        <v>1</v>
      </c>
      <c r="G278" s="437">
        <v>1</v>
      </c>
      <c r="H278" s="506">
        <v>0.3</v>
      </c>
      <c r="I278" s="448" t="s">
        <v>229</v>
      </c>
      <c r="J278" s="448" t="s">
        <v>228</v>
      </c>
    </row>
    <row r="279" spans="1:10" ht="16.5" customHeight="1">
      <c r="A279" s="429" t="b">
        <v>1</v>
      </c>
      <c r="B279" s="428" t="s">
        <v>962</v>
      </c>
      <c r="C279" s="437">
        <v>6012</v>
      </c>
      <c r="D279" s="439" t="s">
        <v>796</v>
      </c>
      <c r="E279" s="429">
        <v>152401005</v>
      </c>
      <c r="F279" s="448">
        <v>1</v>
      </c>
      <c r="G279" s="437">
        <v>1</v>
      </c>
      <c r="H279" s="506">
        <v>0.3</v>
      </c>
      <c r="I279" s="448" t="s">
        <v>229</v>
      </c>
      <c r="J279" s="448" t="s">
        <v>228</v>
      </c>
    </row>
    <row r="280" spans="1:10" ht="16.5" customHeight="1">
      <c r="A280" s="429" t="b">
        <v>1</v>
      </c>
      <c r="B280" s="428" t="s">
        <v>963</v>
      </c>
      <c r="C280" s="437">
        <v>6012</v>
      </c>
      <c r="D280" s="439" t="s">
        <v>796</v>
      </c>
      <c r="E280" s="429">
        <v>152401006</v>
      </c>
      <c r="F280" s="448">
        <v>1</v>
      </c>
      <c r="G280" s="437">
        <v>1</v>
      </c>
      <c r="H280" s="506">
        <v>0.3</v>
      </c>
      <c r="I280" s="448" t="s">
        <v>229</v>
      </c>
      <c r="J280" s="448" t="s">
        <v>228</v>
      </c>
    </row>
    <row r="281" spans="1:10" ht="16.5" customHeight="1">
      <c r="A281" s="429" t="b">
        <v>1</v>
      </c>
      <c r="B281" s="428" t="s">
        <v>964</v>
      </c>
      <c r="C281" s="437">
        <v>6012</v>
      </c>
      <c r="D281" s="439" t="s">
        <v>796</v>
      </c>
      <c r="E281" s="429">
        <v>152402001</v>
      </c>
      <c r="F281" s="453">
        <v>1</v>
      </c>
      <c r="G281" s="437">
        <v>1</v>
      </c>
      <c r="H281" s="506">
        <v>0.3</v>
      </c>
      <c r="I281" s="448" t="s">
        <v>230</v>
      </c>
      <c r="J281" s="448" t="s">
        <v>228</v>
      </c>
    </row>
    <row r="282" spans="1:10" ht="16.5" customHeight="1">
      <c r="A282" s="429" t="b">
        <v>1</v>
      </c>
      <c r="B282" s="428" t="s">
        <v>965</v>
      </c>
      <c r="C282" s="437">
        <v>6012</v>
      </c>
      <c r="D282" s="439" t="s">
        <v>796</v>
      </c>
      <c r="E282" s="429">
        <v>152402002</v>
      </c>
      <c r="F282" s="453">
        <v>1</v>
      </c>
      <c r="G282" s="437">
        <v>1</v>
      </c>
      <c r="H282" s="506">
        <v>0.3</v>
      </c>
      <c r="I282" s="448" t="s">
        <v>230</v>
      </c>
      <c r="J282" s="448" t="s">
        <v>228</v>
      </c>
    </row>
    <row r="283" spans="1:10" ht="16.5" customHeight="1">
      <c r="A283" s="429" t="b">
        <v>1</v>
      </c>
      <c r="B283" s="428" t="s">
        <v>966</v>
      </c>
      <c r="C283" s="437">
        <v>6012</v>
      </c>
      <c r="D283" s="439" t="s">
        <v>796</v>
      </c>
      <c r="E283" s="454">
        <v>152402003</v>
      </c>
      <c r="F283" s="453">
        <v>1</v>
      </c>
      <c r="G283" s="437">
        <v>1</v>
      </c>
      <c r="H283" s="506">
        <v>0.3</v>
      </c>
      <c r="I283" s="448" t="s">
        <v>230</v>
      </c>
      <c r="J283" s="448" t="s">
        <v>228</v>
      </c>
    </row>
    <row r="284" spans="1:10" ht="16.5" customHeight="1">
      <c r="A284" s="429" t="b">
        <v>1</v>
      </c>
      <c r="B284" s="428" t="s">
        <v>967</v>
      </c>
      <c r="C284" s="437">
        <v>6012</v>
      </c>
      <c r="D284" s="439" t="s">
        <v>796</v>
      </c>
      <c r="E284" s="454">
        <v>152402004</v>
      </c>
      <c r="F284" s="453">
        <v>1</v>
      </c>
      <c r="G284" s="437">
        <v>1</v>
      </c>
      <c r="H284" s="506">
        <v>0.3</v>
      </c>
      <c r="I284" s="448" t="s">
        <v>230</v>
      </c>
      <c r="J284" s="448" t="s">
        <v>228</v>
      </c>
    </row>
    <row r="285" spans="1:10" ht="16.5" customHeight="1">
      <c r="A285" s="429" t="b">
        <v>1</v>
      </c>
      <c r="B285" s="428" t="s">
        <v>968</v>
      </c>
      <c r="C285" s="437">
        <v>6012</v>
      </c>
      <c r="D285" s="439" t="s">
        <v>796</v>
      </c>
      <c r="E285" s="454">
        <v>152402005</v>
      </c>
      <c r="F285" s="453">
        <v>1</v>
      </c>
      <c r="G285" s="437">
        <v>1</v>
      </c>
      <c r="H285" s="506">
        <v>0.3</v>
      </c>
      <c r="I285" s="448" t="s">
        <v>230</v>
      </c>
      <c r="J285" s="448" t="s">
        <v>228</v>
      </c>
    </row>
    <row r="286" spans="1:10" ht="16.5" customHeight="1">
      <c r="A286" s="429" t="b">
        <v>1</v>
      </c>
      <c r="B286" s="428" t="s">
        <v>969</v>
      </c>
      <c r="C286" s="437">
        <v>6012</v>
      </c>
      <c r="D286" s="439" t="s">
        <v>796</v>
      </c>
      <c r="E286" s="454">
        <v>152406001</v>
      </c>
      <c r="F286" s="453">
        <v>1</v>
      </c>
      <c r="G286" s="437">
        <v>1</v>
      </c>
      <c r="H286" s="506">
        <v>0.3</v>
      </c>
      <c r="I286" s="448" t="s">
        <v>233</v>
      </c>
      <c r="J286" s="448" t="s">
        <v>228</v>
      </c>
    </row>
    <row r="287" spans="1:10" ht="16.5" customHeight="1">
      <c r="A287" s="429" t="b">
        <v>1</v>
      </c>
      <c r="B287" s="428" t="s">
        <v>970</v>
      </c>
      <c r="C287" s="437">
        <v>6012</v>
      </c>
      <c r="D287" s="439" t="s">
        <v>796</v>
      </c>
      <c r="E287" s="454">
        <v>152406002</v>
      </c>
      <c r="F287" s="448">
        <v>1</v>
      </c>
      <c r="G287" s="437">
        <v>1</v>
      </c>
      <c r="H287" s="506">
        <v>0.3</v>
      </c>
      <c r="I287" s="448" t="s">
        <v>233</v>
      </c>
      <c r="J287" s="448" t="s">
        <v>228</v>
      </c>
    </row>
    <row r="288" spans="1:10" ht="16.5" customHeight="1">
      <c r="A288" s="429" t="b">
        <v>1</v>
      </c>
      <c r="B288" s="428" t="s">
        <v>971</v>
      </c>
      <c r="C288" s="437">
        <v>6012</v>
      </c>
      <c r="D288" s="439" t="s">
        <v>796</v>
      </c>
      <c r="E288" s="454">
        <v>152406003</v>
      </c>
      <c r="F288" s="448">
        <v>1</v>
      </c>
      <c r="G288" s="437">
        <v>1</v>
      </c>
      <c r="H288" s="506">
        <v>0.3</v>
      </c>
      <c r="I288" s="448" t="s">
        <v>233</v>
      </c>
      <c r="J288" s="448" t="s">
        <v>228</v>
      </c>
    </row>
    <row r="289" spans="1:10" ht="16.5" customHeight="1">
      <c r="A289" s="429" t="b">
        <v>1</v>
      </c>
      <c r="B289" s="428" t="s">
        <v>972</v>
      </c>
      <c r="C289" s="437">
        <v>6012</v>
      </c>
      <c r="D289" s="439" t="s">
        <v>796</v>
      </c>
      <c r="E289" s="455">
        <v>152406004</v>
      </c>
      <c r="F289" s="448">
        <v>1</v>
      </c>
      <c r="G289" s="437">
        <v>1</v>
      </c>
      <c r="H289" s="506">
        <v>0.3</v>
      </c>
      <c r="I289" s="448" t="s">
        <v>233</v>
      </c>
      <c r="J289" s="448" t="s">
        <v>228</v>
      </c>
    </row>
    <row r="290" spans="1:10" ht="16.5" customHeight="1">
      <c r="A290" s="429" t="b">
        <v>1</v>
      </c>
      <c r="B290" s="428" t="s">
        <v>973</v>
      </c>
      <c r="C290" s="437">
        <v>6012</v>
      </c>
      <c r="D290" s="439" t="s">
        <v>796</v>
      </c>
      <c r="E290" s="455">
        <v>152406005</v>
      </c>
      <c r="F290" s="448">
        <v>1</v>
      </c>
      <c r="G290" s="437">
        <v>1</v>
      </c>
      <c r="H290" s="506">
        <v>0.3</v>
      </c>
      <c r="I290" s="448" t="s">
        <v>233</v>
      </c>
      <c r="J290" s="448" t="s">
        <v>228</v>
      </c>
    </row>
    <row r="291" spans="1:10" ht="16.5" customHeight="1">
      <c r="A291" s="429" t="b">
        <v>1</v>
      </c>
      <c r="B291" s="428" t="s">
        <v>861</v>
      </c>
      <c r="C291" s="437">
        <v>6012</v>
      </c>
      <c r="D291" s="440" t="s">
        <v>845</v>
      </c>
      <c r="E291" s="451">
        <v>153201001</v>
      </c>
      <c r="F291" s="448">
        <v>1</v>
      </c>
      <c r="G291" s="437">
        <v>1</v>
      </c>
      <c r="H291" s="506">
        <v>3.7</v>
      </c>
      <c r="I291" s="448" t="s">
        <v>229</v>
      </c>
      <c r="J291" s="448" t="s">
        <v>226</v>
      </c>
    </row>
    <row r="292" spans="1:10" ht="16.5" customHeight="1">
      <c r="A292" s="429" t="b">
        <v>1</v>
      </c>
      <c r="B292" s="428" t="s">
        <v>862</v>
      </c>
      <c r="C292" s="437">
        <v>6012</v>
      </c>
      <c r="D292" s="440" t="s">
        <v>845</v>
      </c>
      <c r="E292" s="451">
        <v>153201002</v>
      </c>
      <c r="F292" s="448">
        <v>1</v>
      </c>
      <c r="G292" s="437">
        <v>1</v>
      </c>
      <c r="H292" s="506">
        <v>3.7</v>
      </c>
      <c r="I292" s="448" t="s">
        <v>229</v>
      </c>
      <c r="J292" s="448" t="s">
        <v>226</v>
      </c>
    </row>
    <row r="293" spans="1:10" ht="16.5" customHeight="1">
      <c r="A293" s="429" t="b">
        <v>1</v>
      </c>
      <c r="B293" s="428" t="s">
        <v>863</v>
      </c>
      <c r="C293" s="437">
        <v>6012</v>
      </c>
      <c r="D293" s="440" t="s">
        <v>845</v>
      </c>
      <c r="E293" s="451">
        <v>153201003</v>
      </c>
      <c r="F293" s="448">
        <v>1</v>
      </c>
      <c r="G293" s="437">
        <v>1</v>
      </c>
      <c r="H293" s="506">
        <v>3.7</v>
      </c>
      <c r="I293" s="448" t="s">
        <v>229</v>
      </c>
      <c r="J293" s="448" t="s">
        <v>226</v>
      </c>
    </row>
    <row r="294" spans="1:10" ht="16.5" customHeight="1">
      <c r="A294" s="429" t="b">
        <v>1</v>
      </c>
      <c r="B294" s="428" t="s">
        <v>864</v>
      </c>
      <c r="C294" s="437">
        <v>6012</v>
      </c>
      <c r="D294" s="440" t="s">
        <v>845</v>
      </c>
      <c r="E294" s="451">
        <v>153201004</v>
      </c>
      <c r="F294" s="448">
        <v>1</v>
      </c>
      <c r="G294" s="437">
        <v>1</v>
      </c>
      <c r="H294" s="506">
        <v>3.7</v>
      </c>
      <c r="I294" s="448" t="s">
        <v>229</v>
      </c>
      <c r="J294" s="448" t="s">
        <v>226</v>
      </c>
    </row>
    <row r="295" spans="1:10" ht="16.5" customHeight="1">
      <c r="A295" s="429" t="b">
        <v>1</v>
      </c>
      <c r="B295" s="428" t="s">
        <v>865</v>
      </c>
      <c r="C295" s="437">
        <v>6012</v>
      </c>
      <c r="D295" s="440" t="s">
        <v>845</v>
      </c>
      <c r="E295" s="451">
        <v>153201005</v>
      </c>
      <c r="F295" s="448">
        <v>1</v>
      </c>
      <c r="G295" s="437">
        <v>1</v>
      </c>
      <c r="H295" s="506">
        <v>3.7</v>
      </c>
      <c r="I295" s="448" t="s">
        <v>229</v>
      </c>
      <c r="J295" s="448" t="s">
        <v>226</v>
      </c>
    </row>
    <row r="296" spans="1:10" ht="16.5" customHeight="1">
      <c r="A296" s="429" t="b">
        <v>1</v>
      </c>
      <c r="B296" s="428" t="s">
        <v>866</v>
      </c>
      <c r="C296" s="437">
        <v>6012</v>
      </c>
      <c r="D296" s="440" t="s">
        <v>845</v>
      </c>
      <c r="E296" s="451">
        <v>153201006</v>
      </c>
      <c r="F296" s="448">
        <v>1</v>
      </c>
      <c r="G296" s="437">
        <v>1</v>
      </c>
      <c r="H296" s="506">
        <v>3.7</v>
      </c>
      <c r="I296" s="448" t="s">
        <v>229</v>
      </c>
      <c r="J296" s="448" t="s">
        <v>226</v>
      </c>
    </row>
    <row r="297" spans="1:10" ht="16.5" customHeight="1">
      <c r="A297" s="429" t="b">
        <v>1</v>
      </c>
      <c r="B297" s="428" t="s">
        <v>867</v>
      </c>
      <c r="C297" s="437">
        <v>6012</v>
      </c>
      <c r="D297" s="440" t="s">
        <v>845</v>
      </c>
      <c r="E297" s="451">
        <v>153202001</v>
      </c>
      <c r="F297" s="448">
        <v>1</v>
      </c>
      <c r="G297" s="437">
        <v>1</v>
      </c>
      <c r="H297" s="506">
        <v>3.7</v>
      </c>
      <c r="I297" s="448" t="s">
        <v>230</v>
      </c>
      <c r="J297" s="448" t="s">
        <v>226</v>
      </c>
    </row>
    <row r="298" spans="1:10" ht="16.5" customHeight="1">
      <c r="A298" s="429" t="b">
        <v>1</v>
      </c>
      <c r="B298" s="428" t="s">
        <v>868</v>
      </c>
      <c r="C298" s="437">
        <v>6012</v>
      </c>
      <c r="D298" s="440" t="s">
        <v>845</v>
      </c>
      <c r="E298" s="451">
        <v>153202002</v>
      </c>
      <c r="F298" s="448">
        <v>1</v>
      </c>
      <c r="G298" s="437">
        <v>1</v>
      </c>
      <c r="H298" s="506">
        <v>3.7</v>
      </c>
      <c r="I298" s="448" t="s">
        <v>230</v>
      </c>
      <c r="J298" s="448" t="s">
        <v>226</v>
      </c>
    </row>
    <row r="299" spans="1:10" ht="16.5" customHeight="1">
      <c r="A299" s="429" t="b">
        <v>1</v>
      </c>
      <c r="B299" s="428" t="s">
        <v>869</v>
      </c>
      <c r="C299" s="437">
        <v>6012</v>
      </c>
      <c r="D299" s="440" t="s">
        <v>845</v>
      </c>
      <c r="E299" s="451">
        <v>153202003</v>
      </c>
      <c r="F299" s="448">
        <v>1</v>
      </c>
      <c r="G299" s="437">
        <v>1</v>
      </c>
      <c r="H299" s="506">
        <v>3.7</v>
      </c>
      <c r="I299" s="448" t="s">
        <v>230</v>
      </c>
      <c r="J299" s="448" t="s">
        <v>226</v>
      </c>
    </row>
    <row r="300" spans="1:10" ht="16.5" customHeight="1">
      <c r="A300" s="429" t="b">
        <v>1</v>
      </c>
      <c r="B300" s="428" t="s">
        <v>870</v>
      </c>
      <c r="C300" s="437">
        <v>6012</v>
      </c>
      <c r="D300" s="440" t="s">
        <v>845</v>
      </c>
      <c r="E300" s="451">
        <v>153202004</v>
      </c>
      <c r="F300" s="448">
        <v>1</v>
      </c>
      <c r="G300" s="437">
        <v>1</v>
      </c>
      <c r="H300" s="506">
        <v>3.7</v>
      </c>
      <c r="I300" s="448" t="s">
        <v>230</v>
      </c>
      <c r="J300" s="448" t="s">
        <v>226</v>
      </c>
    </row>
    <row r="301" spans="1:10" ht="16.5" customHeight="1">
      <c r="A301" s="429" t="b">
        <v>1</v>
      </c>
      <c r="B301" s="428" t="s">
        <v>871</v>
      </c>
      <c r="C301" s="437">
        <v>6012</v>
      </c>
      <c r="D301" s="440" t="s">
        <v>845</v>
      </c>
      <c r="E301" s="451">
        <v>153202005</v>
      </c>
      <c r="F301" s="448">
        <v>1</v>
      </c>
      <c r="G301" s="437">
        <v>1</v>
      </c>
      <c r="H301" s="506">
        <v>3.7</v>
      </c>
      <c r="I301" s="448" t="s">
        <v>230</v>
      </c>
      <c r="J301" s="448" t="s">
        <v>226</v>
      </c>
    </row>
    <row r="302" spans="1:10" ht="16.5" customHeight="1">
      <c r="A302" s="429" t="b">
        <v>1</v>
      </c>
      <c r="B302" s="428" t="s">
        <v>872</v>
      </c>
      <c r="C302" s="437">
        <v>6012</v>
      </c>
      <c r="D302" s="440" t="s">
        <v>845</v>
      </c>
      <c r="E302" s="451">
        <v>153206001</v>
      </c>
      <c r="F302" s="448">
        <v>1</v>
      </c>
      <c r="G302" s="437">
        <v>1</v>
      </c>
      <c r="H302" s="506">
        <v>3.7</v>
      </c>
      <c r="I302" s="448" t="s">
        <v>233</v>
      </c>
      <c r="J302" s="448" t="s">
        <v>226</v>
      </c>
    </row>
    <row r="303" spans="1:10" ht="16.5" customHeight="1">
      <c r="A303" s="429" t="b">
        <v>1</v>
      </c>
      <c r="B303" s="428" t="s">
        <v>873</v>
      </c>
      <c r="C303" s="437">
        <v>6012</v>
      </c>
      <c r="D303" s="440" t="s">
        <v>845</v>
      </c>
      <c r="E303" s="451">
        <v>153206002</v>
      </c>
      <c r="F303" s="448">
        <v>1</v>
      </c>
      <c r="G303" s="437">
        <v>1</v>
      </c>
      <c r="H303" s="506">
        <v>3.7</v>
      </c>
      <c r="I303" s="448" t="s">
        <v>233</v>
      </c>
      <c r="J303" s="448" t="s">
        <v>226</v>
      </c>
    </row>
    <row r="304" spans="1:10" ht="16.5" customHeight="1">
      <c r="A304" s="429" t="b">
        <v>1</v>
      </c>
      <c r="B304" s="428" t="s">
        <v>874</v>
      </c>
      <c r="C304" s="437">
        <v>6012</v>
      </c>
      <c r="D304" s="440" t="s">
        <v>845</v>
      </c>
      <c r="E304" s="451">
        <v>153206003</v>
      </c>
      <c r="F304" s="448">
        <v>1</v>
      </c>
      <c r="G304" s="437">
        <v>1</v>
      </c>
      <c r="H304" s="506">
        <v>3.7</v>
      </c>
      <c r="I304" s="448" t="s">
        <v>233</v>
      </c>
      <c r="J304" s="448" t="s">
        <v>226</v>
      </c>
    </row>
    <row r="305" spans="1:10" ht="16.5" customHeight="1">
      <c r="A305" s="429" t="b">
        <v>1</v>
      </c>
      <c r="B305" s="428" t="s">
        <v>875</v>
      </c>
      <c r="C305" s="437">
        <v>6012</v>
      </c>
      <c r="D305" s="440" t="s">
        <v>845</v>
      </c>
      <c r="E305" s="451">
        <v>153206004</v>
      </c>
      <c r="F305" s="448">
        <v>1</v>
      </c>
      <c r="G305" s="437">
        <v>1</v>
      </c>
      <c r="H305" s="506">
        <v>3.7</v>
      </c>
      <c r="I305" s="448" t="s">
        <v>233</v>
      </c>
      <c r="J305" s="448" t="s">
        <v>226</v>
      </c>
    </row>
    <row r="306" spans="1:10" ht="16.5" customHeight="1">
      <c r="A306" s="429" t="b">
        <v>1</v>
      </c>
      <c r="B306" s="428" t="s">
        <v>876</v>
      </c>
      <c r="C306" s="437">
        <v>6012</v>
      </c>
      <c r="D306" s="440" t="s">
        <v>845</v>
      </c>
      <c r="E306" s="451">
        <v>153206005</v>
      </c>
      <c r="F306" s="448">
        <v>1</v>
      </c>
      <c r="G306" s="437">
        <v>1</v>
      </c>
      <c r="H306" s="506">
        <v>3.7</v>
      </c>
      <c r="I306" s="448" t="s">
        <v>233</v>
      </c>
      <c r="J306" s="448" t="s">
        <v>226</v>
      </c>
    </row>
    <row r="307" spans="1:10" ht="16.5" customHeight="1">
      <c r="A307" s="429" t="b">
        <v>1</v>
      </c>
      <c r="B307" s="428" t="s">
        <v>877</v>
      </c>
      <c r="C307" s="437">
        <v>6012</v>
      </c>
      <c r="D307" s="440" t="s">
        <v>845</v>
      </c>
      <c r="E307" s="452">
        <v>153301001</v>
      </c>
      <c r="F307" s="448">
        <v>1</v>
      </c>
      <c r="G307" s="437">
        <v>2</v>
      </c>
      <c r="H307" s="506">
        <v>2</v>
      </c>
      <c r="I307" s="448" t="s">
        <v>229</v>
      </c>
      <c r="J307" s="447" t="s">
        <v>227</v>
      </c>
    </row>
    <row r="308" spans="1:10" ht="16.5" customHeight="1">
      <c r="A308" s="429" t="b">
        <v>1</v>
      </c>
      <c r="B308" s="428" t="s">
        <v>878</v>
      </c>
      <c r="C308" s="437">
        <v>6012</v>
      </c>
      <c r="D308" s="440" t="s">
        <v>845</v>
      </c>
      <c r="E308" s="452">
        <v>153301002</v>
      </c>
      <c r="F308" s="448">
        <v>1</v>
      </c>
      <c r="G308" s="437">
        <v>2</v>
      </c>
      <c r="H308" s="506">
        <v>2</v>
      </c>
      <c r="I308" s="448" t="s">
        <v>229</v>
      </c>
      <c r="J308" s="447" t="s">
        <v>227</v>
      </c>
    </row>
    <row r="309" spans="1:10" ht="16.5" customHeight="1">
      <c r="A309" s="429" t="b">
        <v>1</v>
      </c>
      <c r="B309" s="428" t="s">
        <v>879</v>
      </c>
      <c r="C309" s="437">
        <v>6012</v>
      </c>
      <c r="D309" s="440" t="s">
        <v>845</v>
      </c>
      <c r="E309" s="452">
        <v>153301003</v>
      </c>
      <c r="F309" s="448">
        <v>1</v>
      </c>
      <c r="G309" s="437">
        <v>2</v>
      </c>
      <c r="H309" s="506">
        <v>2</v>
      </c>
      <c r="I309" s="448" t="s">
        <v>229</v>
      </c>
      <c r="J309" s="447" t="s">
        <v>227</v>
      </c>
    </row>
    <row r="310" spans="1:10" ht="16.5" customHeight="1">
      <c r="A310" s="429" t="b">
        <v>1</v>
      </c>
      <c r="B310" s="428" t="s">
        <v>880</v>
      </c>
      <c r="C310" s="437">
        <v>6012</v>
      </c>
      <c r="D310" s="440" t="s">
        <v>845</v>
      </c>
      <c r="E310" s="452">
        <v>153301004</v>
      </c>
      <c r="F310" s="448">
        <v>1</v>
      </c>
      <c r="G310" s="437">
        <v>2</v>
      </c>
      <c r="H310" s="506">
        <v>2</v>
      </c>
      <c r="I310" s="448" t="s">
        <v>229</v>
      </c>
      <c r="J310" s="447" t="s">
        <v>227</v>
      </c>
    </row>
    <row r="311" spans="1:10" ht="16.5" customHeight="1">
      <c r="A311" s="429" t="b">
        <v>1</v>
      </c>
      <c r="B311" s="428" t="s">
        <v>881</v>
      </c>
      <c r="C311" s="437">
        <v>6012</v>
      </c>
      <c r="D311" s="440" t="s">
        <v>845</v>
      </c>
      <c r="E311" s="452">
        <v>153301005</v>
      </c>
      <c r="F311" s="448">
        <v>1</v>
      </c>
      <c r="G311" s="437">
        <v>2</v>
      </c>
      <c r="H311" s="506">
        <v>2</v>
      </c>
      <c r="I311" s="448" t="s">
        <v>229</v>
      </c>
      <c r="J311" s="447" t="s">
        <v>227</v>
      </c>
    </row>
    <row r="312" spans="1:10" ht="16.5" customHeight="1">
      <c r="A312" s="429" t="b">
        <v>1</v>
      </c>
      <c r="B312" s="428" t="s">
        <v>882</v>
      </c>
      <c r="C312" s="437">
        <v>6012</v>
      </c>
      <c r="D312" s="440" t="s">
        <v>845</v>
      </c>
      <c r="E312" s="452">
        <v>153301006</v>
      </c>
      <c r="F312" s="448">
        <v>1</v>
      </c>
      <c r="G312" s="437">
        <v>2</v>
      </c>
      <c r="H312" s="506">
        <v>2</v>
      </c>
      <c r="I312" s="448" t="s">
        <v>229</v>
      </c>
      <c r="J312" s="447" t="s">
        <v>227</v>
      </c>
    </row>
    <row r="313" spans="1:10" ht="16.5" customHeight="1">
      <c r="A313" s="429" t="b">
        <v>1</v>
      </c>
      <c r="B313" s="428" t="s">
        <v>883</v>
      </c>
      <c r="C313" s="437">
        <v>6012</v>
      </c>
      <c r="D313" s="440" t="s">
        <v>845</v>
      </c>
      <c r="E313" s="452">
        <v>153302001</v>
      </c>
      <c r="F313" s="448">
        <v>1</v>
      </c>
      <c r="G313" s="437">
        <v>2</v>
      </c>
      <c r="H313" s="506">
        <v>2</v>
      </c>
      <c r="I313" s="448" t="s">
        <v>230</v>
      </c>
      <c r="J313" s="447" t="s">
        <v>227</v>
      </c>
    </row>
    <row r="314" spans="1:10" ht="16.5" customHeight="1">
      <c r="A314" s="429" t="b">
        <v>1</v>
      </c>
      <c r="B314" s="428" t="s">
        <v>884</v>
      </c>
      <c r="C314" s="437">
        <v>6012</v>
      </c>
      <c r="D314" s="440" t="s">
        <v>845</v>
      </c>
      <c r="E314" s="452">
        <v>153302002</v>
      </c>
      <c r="F314" s="448">
        <v>1</v>
      </c>
      <c r="G314" s="437">
        <v>2</v>
      </c>
      <c r="H314" s="506">
        <v>2</v>
      </c>
      <c r="I314" s="448" t="s">
        <v>230</v>
      </c>
      <c r="J314" s="447" t="s">
        <v>227</v>
      </c>
    </row>
    <row r="315" spans="1:10" ht="16.5" customHeight="1">
      <c r="A315" s="429" t="b">
        <v>1</v>
      </c>
      <c r="B315" s="428" t="s">
        <v>885</v>
      </c>
      <c r="C315" s="437">
        <v>6012</v>
      </c>
      <c r="D315" s="440" t="s">
        <v>845</v>
      </c>
      <c r="E315" s="452">
        <v>153302003</v>
      </c>
      <c r="F315" s="448">
        <v>1</v>
      </c>
      <c r="G315" s="437">
        <v>2</v>
      </c>
      <c r="H315" s="506">
        <v>2</v>
      </c>
      <c r="I315" s="448" t="s">
        <v>230</v>
      </c>
      <c r="J315" s="447" t="s">
        <v>227</v>
      </c>
    </row>
    <row r="316" spans="1:10" ht="16.5" customHeight="1">
      <c r="A316" s="429" t="b">
        <v>1</v>
      </c>
      <c r="B316" s="428" t="s">
        <v>886</v>
      </c>
      <c r="C316" s="437">
        <v>6012</v>
      </c>
      <c r="D316" s="440" t="s">
        <v>845</v>
      </c>
      <c r="E316" s="452">
        <v>153302004</v>
      </c>
      <c r="F316" s="448">
        <v>1</v>
      </c>
      <c r="G316" s="437">
        <v>2</v>
      </c>
      <c r="H316" s="506">
        <v>2</v>
      </c>
      <c r="I316" s="448" t="s">
        <v>230</v>
      </c>
      <c r="J316" s="447" t="s">
        <v>227</v>
      </c>
    </row>
    <row r="317" spans="1:10" ht="16.5" customHeight="1">
      <c r="A317" s="429" t="b">
        <v>1</v>
      </c>
      <c r="B317" s="428" t="s">
        <v>887</v>
      </c>
      <c r="C317" s="437">
        <v>6012</v>
      </c>
      <c r="D317" s="440" t="s">
        <v>845</v>
      </c>
      <c r="E317" s="452">
        <v>153302005</v>
      </c>
      <c r="F317" s="448">
        <v>1</v>
      </c>
      <c r="G317" s="437">
        <v>2</v>
      </c>
      <c r="H317" s="506">
        <v>2</v>
      </c>
      <c r="I317" s="448" t="s">
        <v>230</v>
      </c>
      <c r="J317" s="447" t="s">
        <v>227</v>
      </c>
    </row>
    <row r="318" spans="1:10" ht="16.5" customHeight="1">
      <c r="A318" s="429" t="b">
        <v>1</v>
      </c>
      <c r="B318" s="428" t="s">
        <v>888</v>
      </c>
      <c r="C318" s="437">
        <v>6012</v>
      </c>
      <c r="D318" s="440" t="s">
        <v>845</v>
      </c>
      <c r="E318" s="452">
        <v>153306001</v>
      </c>
      <c r="F318" s="448">
        <v>1</v>
      </c>
      <c r="G318" s="437">
        <v>2</v>
      </c>
      <c r="H318" s="506">
        <v>2</v>
      </c>
      <c r="I318" s="448" t="s">
        <v>233</v>
      </c>
      <c r="J318" s="447" t="s">
        <v>227</v>
      </c>
    </row>
    <row r="319" spans="1:10" ht="16.5" customHeight="1">
      <c r="A319" s="429" t="b">
        <v>1</v>
      </c>
      <c r="B319" s="428" t="s">
        <v>889</v>
      </c>
      <c r="C319" s="437">
        <v>6012</v>
      </c>
      <c r="D319" s="440" t="s">
        <v>845</v>
      </c>
      <c r="E319" s="452">
        <v>153306002</v>
      </c>
      <c r="F319" s="448">
        <v>1</v>
      </c>
      <c r="G319" s="437">
        <v>2</v>
      </c>
      <c r="H319" s="506">
        <v>3</v>
      </c>
      <c r="I319" s="448" t="s">
        <v>233</v>
      </c>
      <c r="J319" s="447" t="s">
        <v>227</v>
      </c>
    </row>
    <row r="320" spans="1:10" ht="16.5" customHeight="1">
      <c r="A320" s="429" t="b">
        <v>1</v>
      </c>
      <c r="B320" s="428" t="s">
        <v>890</v>
      </c>
      <c r="C320" s="437">
        <v>6012</v>
      </c>
      <c r="D320" s="440" t="s">
        <v>845</v>
      </c>
      <c r="E320" s="452">
        <v>153306003</v>
      </c>
      <c r="F320" s="448">
        <v>1</v>
      </c>
      <c r="G320" s="437">
        <v>2</v>
      </c>
      <c r="H320" s="506">
        <v>3</v>
      </c>
      <c r="I320" s="448" t="s">
        <v>233</v>
      </c>
      <c r="J320" s="447" t="s">
        <v>227</v>
      </c>
    </row>
    <row r="321" spans="1:10" ht="16.5" customHeight="1">
      <c r="A321" s="429" t="b">
        <v>1</v>
      </c>
      <c r="B321" s="428" t="s">
        <v>891</v>
      </c>
      <c r="C321" s="437">
        <v>6012</v>
      </c>
      <c r="D321" s="440" t="s">
        <v>845</v>
      </c>
      <c r="E321" s="452">
        <v>153306004</v>
      </c>
      <c r="F321" s="448">
        <v>1</v>
      </c>
      <c r="G321" s="437">
        <v>2</v>
      </c>
      <c r="H321" s="506">
        <v>3</v>
      </c>
      <c r="I321" s="448" t="s">
        <v>233</v>
      </c>
      <c r="J321" s="447" t="s">
        <v>227</v>
      </c>
    </row>
    <row r="322" spans="1:10" ht="16.5" customHeight="1">
      <c r="A322" s="429" t="b">
        <v>1</v>
      </c>
      <c r="B322" s="428" t="s">
        <v>892</v>
      </c>
      <c r="C322" s="437">
        <v>6012</v>
      </c>
      <c r="D322" s="440" t="s">
        <v>845</v>
      </c>
      <c r="E322" s="452">
        <v>153306005</v>
      </c>
      <c r="F322" s="448">
        <v>1</v>
      </c>
      <c r="G322" s="437">
        <v>2</v>
      </c>
      <c r="H322" s="506">
        <v>3</v>
      </c>
      <c r="I322" s="448" t="s">
        <v>233</v>
      </c>
      <c r="J322" s="447" t="s">
        <v>227</v>
      </c>
    </row>
    <row r="323" spans="1:10" ht="16.5" customHeight="1">
      <c r="A323" s="429" t="b">
        <v>1</v>
      </c>
      <c r="B323" s="428" t="s">
        <v>974</v>
      </c>
      <c r="C323" s="437">
        <v>6012</v>
      </c>
      <c r="D323" s="440" t="s">
        <v>845</v>
      </c>
      <c r="E323" s="455">
        <v>153401001</v>
      </c>
      <c r="F323" s="448">
        <v>1</v>
      </c>
      <c r="G323" s="437">
        <v>1</v>
      </c>
      <c r="H323" s="506">
        <v>0.3</v>
      </c>
      <c r="I323" s="448" t="s">
        <v>229</v>
      </c>
      <c r="J323" s="448" t="s">
        <v>228</v>
      </c>
    </row>
    <row r="324" spans="1:10" ht="16.5" customHeight="1">
      <c r="A324" s="429" t="b">
        <v>1</v>
      </c>
      <c r="B324" s="428" t="s">
        <v>975</v>
      </c>
      <c r="C324" s="437">
        <v>6012</v>
      </c>
      <c r="D324" s="440" t="s">
        <v>845</v>
      </c>
      <c r="E324" s="455">
        <v>153401002</v>
      </c>
      <c r="F324" s="448">
        <v>1</v>
      </c>
      <c r="G324" s="437">
        <v>1</v>
      </c>
      <c r="H324" s="506">
        <v>0.3</v>
      </c>
      <c r="I324" s="448" t="s">
        <v>229</v>
      </c>
      <c r="J324" s="448" t="s">
        <v>228</v>
      </c>
    </row>
    <row r="325" spans="1:10" ht="16.5" customHeight="1">
      <c r="A325" s="429" t="b">
        <v>1</v>
      </c>
      <c r="B325" s="428" t="s">
        <v>976</v>
      </c>
      <c r="C325" s="437">
        <v>6012</v>
      </c>
      <c r="D325" s="440" t="s">
        <v>845</v>
      </c>
      <c r="E325" s="455">
        <v>153401003</v>
      </c>
      <c r="F325" s="448">
        <v>1</v>
      </c>
      <c r="G325" s="437">
        <v>1</v>
      </c>
      <c r="H325" s="506">
        <v>0.3</v>
      </c>
      <c r="I325" s="448" t="s">
        <v>229</v>
      </c>
      <c r="J325" s="448" t="s">
        <v>228</v>
      </c>
    </row>
    <row r="326" spans="1:10" ht="16.5" customHeight="1">
      <c r="A326" s="429" t="b">
        <v>1</v>
      </c>
      <c r="B326" s="428" t="s">
        <v>977</v>
      </c>
      <c r="C326" s="437">
        <v>6012</v>
      </c>
      <c r="D326" s="440" t="s">
        <v>845</v>
      </c>
      <c r="E326" s="455">
        <v>153401004</v>
      </c>
      <c r="F326" s="448">
        <v>1</v>
      </c>
      <c r="G326" s="437">
        <v>1</v>
      </c>
      <c r="H326" s="506">
        <v>0.3</v>
      </c>
      <c r="I326" s="448" t="s">
        <v>229</v>
      </c>
      <c r="J326" s="448" t="s">
        <v>228</v>
      </c>
    </row>
    <row r="327" spans="1:10" ht="16.5" customHeight="1">
      <c r="A327" s="429" t="b">
        <v>1</v>
      </c>
      <c r="B327" s="428" t="s">
        <v>978</v>
      </c>
      <c r="C327" s="437">
        <v>6012</v>
      </c>
      <c r="D327" s="440" t="s">
        <v>845</v>
      </c>
      <c r="E327" s="455">
        <v>153401005</v>
      </c>
      <c r="F327" s="448">
        <v>1</v>
      </c>
      <c r="G327" s="437">
        <v>1</v>
      </c>
      <c r="H327" s="506">
        <v>0.3</v>
      </c>
      <c r="I327" s="448" t="s">
        <v>229</v>
      </c>
      <c r="J327" s="448" t="s">
        <v>228</v>
      </c>
    </row>
    <row r="328" spans="1:10" ht="16.5" customHeight="1">
      <c r="A328" s="429" t="b">
        <v>1</v>
      </c>
      <c r="B328" s="428" t="s">
        <v>979</v>
      </c>
      <c r="C328" s="437">
        <v>6012</v>
      </c>
      <c r="D328" s="440" t="s">
        <v>845</v>
      </c>
      <c r="E328" s="455">
        <v>153401006</v>
      </c>
      <c r="F328" s="448">
        <v>1</v>
      </c>
      <c r="G328" s="437">
        <v>1</v>
      </c>
      <c r="H328" s="506">
        <v>0.3</v>
      </c>
      <c r="I328" s="448" t="s">
        <v>229</v>
      </c>
      <c r="J328" s="448" t="s">
        <v>228</v>
      </c>
    </row>
    <row r="329" spans="1:10" ht="16.5" customHeight="1">
      <c r="A329" s="429" t="b">
        <v>1</v>
      </c>
      <c r="B329" s="428" t="s">
        <v>980</v>
      </c>
      <c r="C329" s="437">
        <v>6012</v>
      </c>
      <c r="D329" s="440" t="s">
        <v>845</v>
      </c>
      <c r="E329" s="455">
        <v>153402001</v>
      </c>
      <c r="F329" s="453">
        <v>1</v>
      </c>
      <c r="G329" s="437">
        <v>1</v>
      </c>
      <c r="H329" s="506">
        <v>0.3</v>
      </c>
      <c r="I329" s="448" t="s">
        <v>230</v>
      </c>
      <c r="J329" s="448" t="s">
        <v>228</v>
      </c>
    </row>
    <row r="330" spans="1:10" ht="16.5" customHeight="1">
      <c r="A330" s="429" t="b">
        <v>1</v>
      </c>
      <c r="B330" s="428" t="s">
        <v>981</v>
      </c>
      <c r="C330" s="437">
        <v>6012</v>
      </c>
      <c r="D330" s="440" t="s">
        <v>845</v>
      </c>
      <c r="E330" s="455">
        <v>153402002</v>
      </c>
      <c r="F330" s="453">
        <v>1</v>
      </c>
      <c r="G330" s="437">
        <v>1</v>
      </c>
      <c r="H330" s="506">
        <v>0.3</v>
      </c>
      <c r="I330" s="448" t="s">
        <v>230</v>
      </c>
      <c r="J330" s="448" t="s">
        <v>228</v>
      </c>
    </row>
    <row r="331" spans="1:10" ht="16.5" customHeight="1">
      <c r="A331" s="429" t="b">
        <v>1</v>
      </c>
      <c r="B331" s="428" t="s">
        <v>982</v>
      </c>
      <c r="C331" s="437">
        <v>6012</v>
      </c>
      <c r="D331" s="440" t="s">
        <v>845</v>
      </c>
      <c r="E331" s="455">
        <v>153402003</v>
      </c>
      <c r="F331" s="453">
        <v>1</v>
      </c>
      <c r="G331" s="437">
        <v>1</v>
      </c>
      <c r="H331" s="506">
        <v>0.3</v>
      </c>
      <c r="I331" s="448" t="s">
        <v>230</v>
      </c>
      <c r="J331" s="448" t="s">
        <v>228</v>
      </c>
    </row>
    <row r="332" spans="1:10" ht="16.5" customHeight="1">
      <c r="A332" s="429" t="b">
        <v>1</v>
      </c>
      <c r="B332" s="428" t="s">
        <v>983</v>
      </c>
      <c r="C332" s="437">
        <v>6012</v>
      </c>
      <c r="D332" s="440" t="s">
        <v>845</v>
      </c>
      <c r="E332" s="455">
        <v>153402004</v>
      </c>
      <c r="F332" s="453">
        <v>1</v>
      </c>
      <c r="G332" s="437">
        <v>1</v>
      </c>
      <c r="H332" s="506">
        <v>0.3</v>
      </c>
      <c r="I332" s="448" t="s">
        <v>230</v>
      </c>
      <c r="J332" s="448" t="s">
        <v>228</v>
      </c>
    </row>
    <row r="333" spans="1:10" ht="16.5" customHeight="1">
      <c r="A333" s="429" t="b">
        <v>1</v>
      </c>
      <c r="B333" s="428" t="s">
        <v>984</v>
      </c>
      <c r="C333" s="437">
        <v>6012</v>
      </c>
      <c r="D333" s="440" t="s">
        <v>845</v>
      </c>
      <c r="E333" s="455">
        <v>153402005</v>
      </c>
      <c r="F333" s="453">
        <v>1</v>
      </c>
      <c r="G333" s="437">
        <v>1</v>
      </c>
      <c r="H333" s="506">
        <v>0.3</v>
      </c>
      <c r="I333" s="448" t="s">
        <v>230</v>
      </c>
      <c r="J333" s="448" t="s">
        <v>228</v>
      </c>
    </row>
    <row r="334" spans="1:10" ht="16.5" customHeight="1">
      <c r="A334" s="429" t="b">
        <v>1</v>
      </c>
      <c r="B334" s="428" t="s">
        <v>985</v>
      </c>
      <c r="C334" s="437">
        <v>6012</v>
      </c>
      <c r="D334" s="440" t="s">
        <v>845</v>
      </c>
      <c r="E334" s="455">
        <v>153406001</v>
      </c>
      <c r="F334" s="453">
        <v>1</v>
      </c>
      <c r="G334" s="437">
        <v>1</v>
      </c>
      <c r="H334" s="506">
        <v>0.3</v>
      </c>
      <c r="I334" s="448" t="s">
        <v>233</v>
      </c>
      <c r="J334" s="448" t="s">
        <v>228</v>
      </c>
    </row>
    <row r="335" spans="1:10" ht="16.5" customHeight="1">
      <c r="A335" s="429" t="b">
        <v>1</v>
      </c>
      <c r="B335" s="428" t="s">
        <v>986</v>
      </c>
      <c r="C335" s="437">
        <v>6012</v>
      </c>
      <c r="D335" s="440" t="s">
        <v>845</v>
      </c>
      <c r="E335" s="455">
        <v>153406002</v>
      </c>
      <c r="F335" s="448">
        <v>1</v>
      </c>
      <c r="G335" s="437">
        <v>1</v>
      </c>
      <c r="H335" s="506">
        <v>0.3</v>
      </c>
      <c r="I335" s="448" t="s">
        <v>233</v>
      </c>
      <c r="J335" s="448" t="s">
        <v>228</v>
      </c>
    </row>
    <row r="336" spans="1:10" ht="16.5" customHeight="1">
      <c r="A336" s="429" t="b">
        <v>1</v>
      </c>
      <c r="B336" s="428" t="s">
        <v>987</v>
      </c>
      <c r="C336" s="437">
        <v>6012</v>
      </c>
      <c r="D336" s="440" t="s">
        <v>845</v>
      </c>
      <c r="E336" s="455">
        <v>153406003</v>
      </c>
      <c r="F336" s="448">
        <v>1</v>
      </c>
      <c r="G336" s="437">
        <v>1</v>
      </c>
      <c r="H336" s="506">
        <v>0.3</v>
      </c>
      <c r="I336" s="448" t="s">
        <v>233</v>
      </c>
      <c r="J336" s="448" t="s">
        <v>228</v>
      </c>
    </row>
    <row r="337" spans="1:10" ht="16.5" customHeight="1">
      <c r="A337" s="429" t="b">
        <v>1</v>
      </c>
      <c r="B337" s="428" t="s">
        <v>988</v>
      </c>
      <c r="C337" s="437">
        <v>6012</v>
      </c>
      <c r="D337" s="440" t="s">
        <v>845</v>
      </c>
      <c r="E337" s="455">
        <v>153406004</v>
      </c>
      <c r="F337" s="448">
        <v>1</v>
      </c>
      <c r="G337" s="437">
        <v>1</v>
      </c>
      <c r="H337" s="506">
        <v>0.3</v>
      </c>
      <c r="I337" s="448" t="s">
        <v>233</v>
      </c>
      <c r="J337" s="448" t="s">
        <v>228</v>
      </c>
    </row>
    <row r="338" spans="1:10" ht="16.5" customHeight="1">
      <c r="A338" s="429" t="b">
        <v>1</v>
      </c>
      <c r="B338" s="428" t="s">
        <v>989</v>
      </c>
      <c r="C338" s="437">
        <v>6012</v>
      </c>
      <c r="D338" s="440" t="s">
        <v>845</v>
      </c>
      <c r="E338" s="455">
        <v>153406005</v>
      </c>
      <c r="F338" s="448">
        <v>1</v>
      </c>
      <c r="G338" s="437">
        <v>1</v>
      </c>
      <c r="H338" s="506">
        <v>0.3</v>
      </c>
      <c r="I338" s="448" t="s">
        <v>233</v>
      </c>
      <c r="J338" s="448" t="s">
        <v>228</v>
      </c>
    </row>
    <row r="339" spans="1:10" ht="16.5" customHeight="1">
      <c r="A339" s="429" t="b">
        <v>1</v>
      </c>
      <c r="B339" s="428" t="s">
        <v>910</v>
      </c>
      <c r="C339" s="437">
        <v>6012</v>
      </c>
      <c r="D339" s="441" t="s">
        <v>894</v>
      </c>
      <c r="E339" s="451">
        <v>154201001</v>
      </c>
      <c r="F339" s="448">
        <v>1</v>
      </c>
      <c r="G339" s="437">
        <v>1</v>
      </c>
      <c r="H339" s="506">
        <v>3.7</v>
      </c>
      <c r="I339" s="448" t="s">
        <v>229</v>
      </c>
      <c r="J339" s="448" t="s">
        <v>226</v>
      </c>
    </row>
    <row r="340" spans="1:10" ht="16.5" customHeight="1">
      <c r="A340" s="429" t="b">
        <v>1</v>
      </c>
      <c r="B340" s="428" t="s">
        <v>911</v>
      </c>
      <c r="C340" s="437">
        <v>6012</v>
      </c>
      <c r="D340" s="441" t="s">
        <v>894</v>
      </c>
      <c r="E340" s="451">
        <v>154201002</v>
      </c>
      <c r="F340" s="448">
        <v>1</v>
      </c>
      <c r="G340" s="437">
        <v>1</v>
      </c>
      <c r="H340" s="506">
        <v>3.7</v>
      </c>
      <c r="I340" s="448" t="s">
        <v>229</v>
      </c>
      <c r="J340" s="448" t="s">
        <v>226</v>
      </c>
    </row>
    <row r="341" spans="1:10" ht="16.5" customHeight="1">
      <c r="A341" s="429" t="b">
        <v>1</v>
      </c>
      <c r="B341" s="428" t="s">
        <v>912</v>
      </c>
      <c r="C341" s="437">
        <v>6012</v>
      </c>
      <c r="D341" s="441" t="s">
        <v>894</v>
      </c>
      <c r="E341" s="451">
        <v>154201003</v>
      </c>
      <c r="F341" s="448">
        <v>1</v>
      </c>
      <c r="G341" s="437">
        <v>1</v>
      </c>
      <c r="H341" s="506">
        <v>3.7</v>
      </c>
      <c r="I341" s="448" t="s">
        <v>229</v>
      </c>
      <c r="J341" s="448" t="s">
        <v>226</v>
      </c>
    </row>
    <row r="342" spans="1:10" ht="16.5" customHeight="1">
      <c r="A342" s="429" t="b">
        <v>1</v>
      </c>
      <c r="B342" s="428" t="s">
        <v>913</v>
      </c>
      <c r="C342" s="437">
        <v>6012</v>
      </c>
      <c r="D342" s="441" t="s">
        <v>894</v>
      </c>
      <c r="E342" s="451">
        <v>154201004</v>
      </c>
      <c r="F342" s="448">
        <v>1</v>
      </c>
      <c r="G342" s="437">
        <v>1</v>
      </c>
      <c r="H342" s="506">
        <v>3.7</v>
      </c>
      <c r="I342" s="448" t="s">
        <v>229</v>
      </c>
      <c r="J342" s="448" t="s">
        <v>226</v>
      </c>
    </row>
    <row r="343" spans="1:10" ht="16.5" customHeight="1">
      <c r="A343" s="429" t="b">
        <v>1</v>
      </c>
      <c r="B343" s="428" t="s">
        <v>914</v>
      </c>
      <c r="C343" s="437">
        <v>6012</v>
      </c>
      <c r="D343" s="441" t="s">
        <v>894</v>
      </c>
      <c r="E343" s="451">
        <v>154201005</v>
      </c>
      <c r="F343" s="448">
        <v>1</v>
      </c>
      <c r="G343" s="437">
        <v>1</v>
      </c>
      <c r="H343" s="506">
        <v>3.7</v>
      </c>
      <c r="I343" s="448" t="s">
        <v>229</v>
      </c>
      <c r="J343" s="448" t="s">
        <v>226</v>
      </c>
    </row>
    <row r="344" spans="1:10" ht="16.5" customHeight="1">
      <c r="A344" s="429" t="b">
        <v>1</v>
      </c>
      <c r="B344" s="428" t="s">
        <v>915</v>
      </c>
      <c r="C344" s="437">
        <v>6012</v>
      </c>
      <c r="D344" s="441" t="s">
        <v>894</v>
      </c>
      <c r="E344" s="451">
        <v>154201006</v>
      </c>
      <c r="F344" s="448">
        <v>1</v>
      </c>
      <c r="G344" s="437">
        <v>1</v>
      </c>
      <c r="H344" s="506">
        <v>3.7</v>
      </c>
      <c r="I344" s="448" t="s">
        <v>229</v>
      </c>
      <c r="J344" s="448" t="s">
        <v>226</v>
      </c>
    </row>
    <row r="345" spans="1:10" ht="16.5" customHeight="1">
      <c r="A345" s="429" t="b">
        <v>1</v>
      </c>
      <c r="B345" s="428" t="s">
        <v>916</v>
      </c>
      <c r="C345" s="437">
        <v>6012</v>
      </c>
      <c r="D345" s="441" t="s">
        <v>894</v>
      </c>
      <c r="E345" s="451">
        <v>154202001</v>
      </c>
      <c r="F345" s="448">
        <v>1</v>
      </c>
      <c r="G345" s="437">
        <v>1</v>
      </c>
      <c r="H345" s="506">
        <v>3.7</v>
      </c>
      <c r="I345" s="448" t="s">
        <v>230</v>
      </c>
      <c r="J345" s="448" t="s">
        <v>226</v>
      </c>
    </row>
    <row r="346" spans="1:10" ht="16.5" customHeight="1">
      <c r="A346" s="429" t="b">
        <v>1</v>
      </c>
      <c r="B346" s="428" t="s">
        <v>917</v>
      </c>
      <c r="C346" s="437">
        <v>6012</v>
      </c>
      <c r="D346" s="441" t="s">
        <v>894</v>
      </c>
      <c r="E346" s="451">
        <v>154202002</v>
      </c>
      <c r="F346" s="448">
        <v>1</v>
      </c>
      <c r="G346" s="437">
        <v>1</v>
      </c>
      <c r="H346" s="506">
        <v>3.7</v>
      </c>
      <c r="I346" s="448" t="s">
        <v>230</v>
      </c>
      <c r="J346" s="448" t="s">
        <v>226</v>
      </c>
    </row>
    <row r="347" spans="1:10" ht="16.5" customHeight="1">
      <c r="A347" s="429" t="b">
        <v>1</v>
      </c>
      <c r="B347" s="428" t="s">
        <v>918</v>
      </c>
      <c r="C347" s="437">
        <v>6012</v>
      </c>
      <c r="D347" s="441" t="s">
        <v>894</v>
      </c>
      <c r="E347" s="451">
        <v>154202003</v>
      </c>
      <c r="F347" s="448">
        <v>1</v>
      </c>
      <c r="G347" s="437">
        <v>1</v>
      </c>
      <c r="H347" s="506">
        <v>3.7</v>
      </c>
      <c r="I347" s="448" t="s">
        <v>230</v>
      </c>
      <c r="J347" s="448" t="s">
        <v>226</v>
      </c>
    </row>
    <row r="348" spans="1:10" ht="16.5" customHeight="1">
      <c r="A348" s="429" t="b">
        <v>1</v>
      </c>
      <c r="B348" s="428" t="s">
        <v>919</v>
      </c>
      <c r="C348" s="437">
        <v>6012</v>
      </c>
      <c r="D348" s="441" t="s">
        <v>894</v>
      </c>
      <c r="E348" s="451">
        <v>154202004</v>
      </c>
      <c r="F348" s="448">
        <v>1</v>
      </c>
      <c r="G348" s="437">
        <v>1</v>
      </c>
      <c r="H348" s="506">
        <v>3.7</v>
      </c>
      <c r="I348" s="448" t="s">
        <v>230</v>
      </c>
      <c r="J348" s="448" t="s">
        <v>226</v>
      </c>
    </row>
    <row r="349" spans="1:10" ht="16.5" customHeight="1">
      <c r="A349" s="429" t="b">
        <v>1</v>
      </c>
      <c r="B349" s="428" t="s">
        <v>920</v>
      </c>
      <c r="C349" s="437">
        <v>6012</v>
      </c>
      <c r="D349" s="441" t="s">
        <v>894</v>
      </c>
      <c r="E349" s="451">
        <v>154202005</v>
      </c>
      <c r="F349" s="448">
        <v>1</v>
      </c>
      <c r="G349" s="437">
        <v>1</v>
      </c>
      <c r="H349" s="506">
        <v>3.7</v>
      </c>
      <c r="I349" s="448" t="s">
        <v>230</v>
      </c>
      <c r="J349" s="448" t="s">
        <v>226</v>
      </c>
    </row>
    <row r="350" spans="1:10" ht="16.5" customHeight="1">
      <c r="A350" s="429" t="b">
        <v>1</v>
      </c>
      <c r="B350" s="428" t="s">
        <v>921</v>
      </c>
      <c r="C350" s="437">
        <v>6012</v>
      </c>
      <c r="D350" s="441" t="s">
        <v>894</v>
      </c>
      <c r="E350" s="451">
        <v>154206001</v>
      </c>
      <c r="F350" s="448">
        <v>1</v>
      </c>
      <c r="G350" s="437">
        <v>1</v>
      </c>
      <c r="H350" s="506">
        <v>3.7</v>
      </c>
      <c r="I350" s="448" t="s">
        <v>233</v>
      </c>
      <c r="J350" s="448" t="s">
        <v>226</v>
      </c>
    </row>
    <row r="351" spans="1:10" ht="16.5" customHeight="1">
      <c r="A351" s="429" t="b">
        <v>1</v>
      </c>
      <c r="B351" s="428" t="s">
        <v>922</v>
      </c>
      <c r="C351" s="437">
        <v>6012</v>
      </c>
      <c r="D351" s="441" t="s">
        <v>894</v>
      </c>
      <c r="E351" s="451">
        <v>154206002</v>
      </c>
      <c r="F351" s="448">
        <v>1</v>
      </c>
      <c r="G351" s="437">
        <v>1</v>
      </c>
      <c r="H351" s="506">
        <v>3.7</v>
      </c>
      <c r="I351" s="448" t="s">
        <v>233</v>
      </c>
      <c r="J351" s="448" t="s">
        <v>226</v>
      </c>
    </row>
    <row r="352" spans="1:10" ht="16.5" customHeight="1">
      <c r="A352" s="429" t="b">
        <v>1</v>
      </c>
      <c r="B352" s="428" t="s">
        <v>923</v>
      </c>
      <c r="C352" s="437">
        <v>6012</v>
      </c>
      <c r="D352" s="441" t="s">
        <v>894</v>
      </c>
      <c r="E352" s="451">
        <v>154206003</v>
      </c>
      <c r="F352" s="448">
        <v>1</v>
      </c>
      <c r="G352" s="437">
        <v>1</v>
      </c>
      <c r="H352" s="506">
        <v>3.7</v>
      </c>
      <c r="I352" s="448" t="s">
        <v>233</v>
      </c>
      <c r="J352" s="448" t="s">
        <v>226</v>
      </c>
    </row>
    <row r="353" spans="1:10" ht="16.5" customHeight="1">
      <c r="A353" s="429" t="b">
        <v>1</v>
      </c>
      <c r="B353" s="428" t="s">
        <v>924</v>
      </c>
      <c r="C353" s="437">
        <v>6012</v>
      </c>
      <c r="D353" s="441" t="s">
        <v>894</v>
      </c>
      <c r="E353" s="451">
        <v>154206004</v>
      </c>
      <c r="F353" s="448">
        <v>1</v>
      </c>
      <c r="G353" s="437">
        <v>1</v>
      </c>
      <c r="H353" s="506">
        <v>3.7</v>
      </c>
      <c r="I353" s="448" t="s">
        <v>233</v>
      </c>
      <c r="J353" s="448" t="s">
        <v>226</v>
      </c>
    </row>
    <row r="354" spans="1:10" ht="16.5" customHeight="1">
      <c r="A354" s="429" t="b">
        <v>1</v>
      </c>
      <c r="B354" s="428" t="s">
        <v>925</v>
      </c>
      <c r="C354" s="437">
        <v>6012</v>
      </c>
      <c r="D354" s="441" t="s">
        <v>894</v>
      </c>
      <c r="E354" s="451">
        <v>154206005</v>
      </c>
      <c r="F354" s="448">
        <v>1</v>
      </c>
      <c r="G354" s="437">
        <v>1</v>
      </c>
      <c r="H354" s="506">
        <v>3.7</v>
      </c>
      <c r="I354" s="448" t="s">
        <v>233</v>
      </c>
      <c r="J354" s="448" t="s">
        <v>226</v>
      </c>
    </row>
    <row r="355" spans="1:10" ht="16.5" customHeight="1">
      <c r="A355" s="429" t="b">
        <v>1</v>
      </c>
      <c r="B355" s="428" t="s">
        <v>926</v>
      </c>
      <c r="C355" s="437">
        <v>6012</v>
      </c>
      <c r="D355" s="441" t="s">
        <v>894</v>
      </c>
      <c r="E355" s="452">
        <v>154301001</v>
      </c>
      <c r="F355" s="448">
        <v>1</v>
      </c>
      <c r="G355" s="437">
        <v>2</v>
      </c>
      <c r="H355" s="506">
        <v>2</v>
      </c>
      <c r="I355" s="448" t="s">
        <v>229</v>
      </c>
      <c r="J355" s="447" t="s">
        <v>227</v>
      </c>
    </row>
    <row r="356" spans="1:10" ht="16.5" customHeight="1">
      <c r="A356" s="429" t="b">
        <v>1</v>
      </c>
      <c r="B356" s="428" t="s">
        <v>927</v>
      </c>
      <c r="C356" s="437">
        <v>6012</v>
      </c>
      <c r="D356" s="441" t="s">
        <v>894</v>
      </c>
      <c r="E356" s="452">
        <v>154301002</v>
      </c>
      <c r="F356" s="448">
        <v>1</v>
      </c>
      <c r="G356" s="437">
        <v>2</v>
      </c>
      <c r="H356" s="506">
        <v>2</v>
      </c>
      <c r="I356" s="448" t="s">
        <v>229</v>
      </c>
      <c r="J356" s="447" t="s">
        <v>227</v>
      </c>
    </row>
    <row r="357" spans="1:10" ht="16.5" customHeight="1">
      <c r="A357" s="429" t="b">
        <v>1</v>
      </c>
      <c r="B357" s="428" t="s">
        <v>928</v>
      </c>
      <c r="C357" s="437">
        <v>6012</v>
      </c>
      <c r="D357" s="441" t="s">
        <v>894</v>
      </c>
      <c r="E357" s="452">
        <v>154301003</v>
      </c>
      <c r="F357" s="448">
        <v>1</v>
      </c>
      <c r="G357" s="437">
        <v>2</v>
      </c>
      <c r="H357" s="506">
        <v>2</v>
      </c>
      <c r="I357" s="448" t="s">
        <v>229</v>
      </c>
      <c r="J357" s="447" t="s">
        <v>227</v>
      </c>
    </row>
    <row r="358" spans="1:10" ht="16.5" customHeight="1">
      <c r="A358" s="429" t="b">
        <v>1</v>
      </c>
      <c r="B358" s="428" t="s">
        <v>929</v>
      </c>
      <c r="C358" s="437">
        <v>6012</v>
      </c>
      <c r="D358" s="441" t="s">
        <v>894</v>
      </c>
      <c r="E358" s="452">
        <v>154301004</v>
      </c>
      <c r="F358" s="448">
        <v>1</v>
      </c>
      <c r="G358" s="437">
        <v>2</v>
      </c>
      <c r="H358" s="506">
        <v>2</v>
      </c>
      <c r="I358" s="448" t="s">
        <v>229</v>
      </c>
      <c r="J358" s="447" t="s">
        <v>227</v>
      </c>
    </row>
    <row r="359" spans="1:10" ht="16.5" customHeight="1">
      <c r="A359" s="429" t="b">
        <v>1</v>
      </c>
      <c r="B359" s="428" t="s">
        <v>930</v>
      </c>
      <c r="C359" s="437">
        <v>6012</v>
      </c>
      <c r="D359" s="441" t="s">
        <v>894</v>
      </c>
      <c r="E359" s="452">
        <v>154301005</v>
      </c>
      <c r="F359" s="448">
        <v>1</v>
      </c>
      <c r="G359" s="437">
        <v>2</v>
      </c>
      <c r="H359" s="506">
        <v>2</v>
      </c>
      <c r="I359" s="448" t="s">
        <v>229</v>
      </c>
      <c r="J359" s="447" t="s">
        <v>227</v>
      </c>
    </row>
    <row r="360" spans="1:10" ht="16.5" customHeight="1">
      <c r="A360" s="429" t="b">
        <v>1</v>
      </c>
      <c r="B360" s="428" t="s">
        <v>931</v>
      </c>
      <c r="C360" s="437">
        <v>6012</v>
      </c>
      <c r="D360" s="441" t="s">
        <v>894</v>
      </c>
      <c r="E360" s="452">
        <v>154301006</v>
      </c>
      <c r="F360" s="448">
        <v>1</v>
      </c>
      <c r="G360" s="437">
        <v>2</v>
      </c>
      <c r="H360" s="506">
        <v>2</v>
      </c>
      <c r="I360" s="448" t="s">
        <v>229</v>
      </c>
      <c r="J360" s="447" t="s">
        <v>227</v>
      </c>
    </row>
    <row r="361" spans="1:10" ht="16.5" customHeight="1">
      <c r="A361" s="429" t="b">
        <v>1</v>
      </c>
      <c r="B361" s="428" t="s">
        <v>932</v>
      </c>
      <c r="C361" s="437">
        <v>6012</v>
      </c>
      <c r="D361" s="441" t="s">
        <v>894</v>
      </c>
      <c r="E361" s="452">
        <v>154302001</v>
      </c>
      <c r="F361" s="448">
        <v>1</v>
      </c>
      <c r="G361" s="437">
        <v>2</v>
      </c>
      <c r="H361" s="506">
        <v>2</v>
      </c>
      <c r="I361" s="448" t="s">
        <v>230</v>
      </c>
      <c r="J361" s="447" t="s">
        <v>227</v>
      </c>
    </row>
    <row r="362" spans="1:10" ht="16.5" customHeight="1">
      <c r="A362" s="429" t="b">
        <v>1</v>
      </c>
      <c r="B362" s="428" t="s">
        <v>933</v>
      </c>
      <c r="C362" s="437">
        <v>6012</v>
      </c>
      <c r="D362" s="441" t="s">
        <v>894</v>
      </c>
      <c r="E362" s="452">
        <v>154302002</v>
      </c>
      <c r="F362" s="448">
        <v>1</v>
      </c>
      <c r="G362" s="437">
        <v>2</v>
      </c>
      <c r="H362" s="506">
        <v>2</v>
      </c>
      <c r="I362" s="448" t="s">
        <v>230</v>
      </c>
      <c r="J362" s="447" t="s">
        <v>227</v>
      </c>
    </row>
    <row r="363" spans="1:10" ht="16.5" customHeight="1">
      <c r="A363" s="429" t="b">
        <v>1</v>
      </c>
      <c r="B363" s="428" t="s">
        <v>934</v>
      </c>
      <c r="C363" s="437">
        <v>6012</v>
      </c>
      <c r="D363" s="441" t="s">
        <v>894</v>
      </c>
      <c r="E363" s="452">
        <v>154302003</v>
      </c>
      <c r="F363" s="448">
        <v>1</v>
      </c>
      <c r="G363" s="437">
        <v>2</v>
      </c>
      <c r="H363" s="506">
        <v>2</v>
      </c>
      <c r="I363" s="448" t="s">
        <v>230</v>
      </c>
      <c r="J363" s="447" t="s">
        <v>227</v>
      </c>
    </row>
    <row r="364" spans="1:10" ht="16.5" customHeight="1">
      <c r="A364" s="429" t="b">
        <v>1</v>
      </c>
      <c r="B364" s="428" t="s">
        <v>935</v>
      </c>
      <c r="C364" s="437">
        <v>6012</v>
      </c>
      <c r="D364" s="441" t="s">
        <v>894</v>
      </c>
      <c r="E364" s="452">
        <v>154302004</v>
      </c>
      <c r="F364" s="448">
        <v>1</v>
      </c>
      <c r="G364" s="437">
        <v>2</v>
      </c>
      <c r="H364" s="506">
        <v>2</v>
      </c>
      <c r="I364" s="448" t="s">
        <v>230</v>
      </c>
      <c r="J364" s="447" t="s">
        <v>227</v>
      </c>
    </row>
    <row r="365" spans="1:10" ht="16.5" customHeight="1">
      <c r="A365" s="429" t="b">
        <v>1</v>
      </c>
      <c r="B365" s="428" t="s">
        <v>936</v>
      </c>
      <c r="C365" s="437">
        <v>6012</v>
      </c>
      <c r="D365" s="441" t="s">
        <v>894</v>
      </c>
      <c r="E365" s="452">
        <v>154302005</v>
      </c>
      <c r="F365" s="448">
        <v>1</v>
      </c>
      <c r="G365" s="437">
        <v>2</v>
      </c>
      <c r="H365" s="506">
        <v>2</v>
      </c>
      <c r="I365" s="448" t="s">
        <v>230</v>
      </c>
      <c r="J365" s="447" t="s">
        <v>227</v>
      </c>
    </row>
    <row r="366" spans="1:10" ht="16.5" customHeight="1">
      <c r="A366" s="429" t="b">
        <v>1</v>
      </c>
      <c r="B366" s="428" t="s">
        <v>937</v>
      </c>
      <c r="C366" s="437">
        <v>6012</v>
      </c>
      <c r="D366" s="441" t="s">
        <v>894</v>
      </c>
      <c r="E366" s="452">
        <v>154306001</v>
      </c>
      <c r="F366" s="448">
        <v>1</v>
      </c>
      <c r="G366" s="437">
        <v>2</v>
      </c>
      <c r="H366" s="506">
        <v>2</v>
      </c>
      <c r="I366" s="448" t="s">
        <v>233</v>
      </c>
      <c r="J366" s="447" t="s">
        <v>227</v>
      </c>
    </row>
    <row r="367" spans="1:10" ht="16.5" customHeight="1">
      <c r="A367" s="429" t="b">
        <v>1</v>
      </c>
      <c r="B367" s="428" t="s">
        <v>938</v>
      </c>
      <c r="C367" s="437">
        <v>6012</v>
      </c>
      <c r="D367" s="441" t="s">
        <v>894</v>
      </c>
      <c r="E367" s="452">
        <v>154306002</v>
      </c>
      <c r="F367" s="448">
        <v>1</v>
      </c>
      <c r="G367" s="437">
        <v>2</v>
      </c>
      <c r="H367" s="506">
        <v>3</v>
      </c>
      <c r="I367" s="448" t="s">
        <v>233</v>
      </c>
      <c r="J367" s="447" t="s">
        <v>227</v>
      </c>
    </row>
    <row r="368" spans="1:10" ht="16.5" customHeight="1">
      <c r="A368" s="429" t="b">
        <v>1</v>
      </c>
      <c r="B368" s="428" t="s">
        <v>939</v>
      </c>
      <c r="C368" s="437">
        <v>6012</v>
      </c>
      <c r="D368" s="441" t="s">
        <v>894</v>
      </c>
      <c r="E368" s="452">
        <v>154306003</v>
      </c>
      <c r="F368" s="448">
        <v>1</v>
      </c>
      <c r="G368" s="437">
        <v>2</v>
      </c>
      <c r="H368" s="506">
        <v>3</v>
      </c>
      <c r="I368" s="448" t="s">
        <v>233</v>
      </c>
      <c r="J368" s="447" t="s">
        <v>227</v>
      </c>
    </row>
    <row r="369" spans="1:10" ht="16.5" customHeight="1">
      <c r="A369" s="429" t="b">
        <v>1</v>
      </c>
      <c r="B369" s="428" t="s">
        <v>940</v>
      </c>
      <c r="C369" s="437">
        <v>6012</v>
      </c>
      <c r="D369" s="441" t="s">
        <v>894</v>
      </c>
      <c r="E369" s="452">
        <v>154306004</v>
      </c>
      <c r="F369" s="448">
        <v>1</v>
      </c>
      <c r="G369" s="437">
        <v>2</v>
      </c>
      <c r="H369" s="506">
        <v>3</v>
      </c>
      <c r="I369" s="448" t="s">
        <v>233</v>
      </c>
      <c r="J369" s="447" t="s">
        <v>227</v>
      </c>
    </row>
    <row r="370" spans="1:10" ht="16.5" customHeight="1">
      <c r="A370" s="429" t="b">
        <v>1</v>
      </c>
      <c r="B370" s="428" t="s">
        <v>941</v>
      </c>
      <c r="C370" s="437">
        <v>6012</v>
      </c>
      <c r="D370" s="441" t="s">
        <v>894</v>
      </c>
      <c r="E370" s="452">
        <v>154306005</v>
      </c>
      <c r="F370" s="448">
        <v>1</v>
      </c>
      <c r="G370" s="437">
        <v>2</v>
      </c>
      <c r="H370" s="506">
        <v>3</v>
      </c>
      <c r="I370" s="448" t="s">
        <v>233</v>
      </c>
      <c r="J370" s="447" t="s">
        <v>227</v>
      </c>
    </row>
    <row r="371" spans="1:10" ht="16.5" customHeight="1">
      <c r="A371" s="429" t="b">
        <v>1</v>
      </c>
      <c r="B371" s="428" t="s">
        <v>990</v>
      </c>
      <c r="C371" s="437">
        <v>6012</v>
      </c>
      <c r="D371" s="441" t="s">
        <v>894</v>
      </c>
      <c r="E371" s="455">
        <v>154401001</v>
      </c>
      <c r="F371" s="448">
        <v>1</v>
      </c>
      <c r="G371" s="437">
        <v>1</v>
      </c>
      <c r="H371" s="506">
        <v>0.3</v>
      </c>
      <c r="I371" s="448" t="s">
        <v>229</v>
      </c>
      <c r="J371" s="448" t="s">
        <v>228</v>
      </c>
    </row>
    <row r="372" spans="1:10" ht="16.5" customHeight="1">
      <c r="A372" s="429" t="b">
        <v>1</v>
      </c>
      <c r="B372" s="428" t="s">
        <v>991</v>
      </c>
      <c r="C372" s="437">
        <v>6012</v>
      </c>
      <c r="D372" s="441" t="s">
        <v>894</v>
      </c>
      <c r="E372" s="455">
        <v>154401002</v>
      </c>
      <c r="F372" s="448">
        <v>1</v>
      </c>
      <c r="G372" s="437">
        <v>1</v>
      </c>
      <c r="H372" s="506">
        <v>0.3</v>
      </c>
      <c r="I372" s="448" t="s">
        <v>229</v>
      </c>
      <c r="J372" s="448" t="s">
        <v>228</v>
      </c>
    </row>
    <row r="373" spans="1:10" ht="16.5" customHeight="1">
      <c r="A373" s="429" t="b">
        <v>1</v>
      </c>
      <c r="B373" s="428" t="s">
        <v>992</v>
      </c>
      <c r="C373" s="437">
        <v>6012</v>
      </c>
      <c r="D373" s="441" t="s">
        <v>894</v>
      </c>
      <c r="E373" s="455">
        <v>154401003</v>
      </c>
      <c r="F373" s="448">
        <v>1</v>
      </c>
      <c r="G373" s="437">
        <v>1</v>
      </c>
      <c r="H373" s="506">
        <v>0.3</v>
      </c>
      <c r="I373" s="448" t="s">
        <v>229</v>
      </c>
      <c r="J373" s="448" t="s">
        <v>228</v>
      </c>
    </row>
    <row r="374" spans="1:10" ht="16.5" customHeight="1">
      <c r="A374" s="429" t="b">
        <v>1</v>
      </c>
      <c r="B374" s="428" t="s">
        <v>993</v>
      </c>
      <c r="C374" s="437">
        <v>6012</v>
      </c>
      <c r="D374" s="441" t="s">
        <v>894</v>
      </c>
      <c r="E374" s="455">
        <v>154401004</v>
      </c>
      <c r="F374" s="448">
        <v>1</v>
      </c>
      <c r="G374" s="437">
        <v>1</v>
      </c>
      <c r="H374" s="506">
        <v>0.3</v>
      </c>
      <c r="I374" s="448" t="s">
        <v>229</v>
      </c>
      <c r="J374" s="448" t="s">
        <v>228</v>
      </c>
    </row>
    <row r="375" spans="1:10" ht="16.5" customHeight="1">
      <c r="A375" s="429" t="b">
        <v>1</v>
      </c>
      <c r="B375" s="428" t="s">
        <v>994</v>
      </c>
      <c r="C375" s="437">
        <v>6012</v>
      </c>
      <c r="D375" s="441" t="s">
        <v>894</v>
      </c>
      <c r="E375" s="455">
        <v>154401005</v>
      </c>
      <c r="F375" s="448">
        <v>1</v>
      </c>
      <c r="G375" s="437">
        <v>1</v>
      </c>
      <c r="H375" s="506">
        <v>0.3</v>
      </c>
      <c r="I375" s="448" t="s">
        <v>229</v>
      </c>
      <c r="J375" s="448" t="s">
        <v>228</v>
      </c>
    </row>
    <row r="376" spans="1:10" ht="16.5" customHeight="1">
      <c r="A376" s="429" t="b">
        <v>1</v>
      </c>
      <c r="B376" s="428" t="s">
        <v>995</v>
      </c>
      <c r="C376" s="437">
        <v>6012</v>
      </c>
      <c r="D376" s="441" t="s">
        <v>894</v>
      </c>
      <c r="E376" s="455">
        <v>154401006</v>
      </c>
      <c r="F376" s="448">
        <v>1</v>
      </c>
      <c r="G376" s="437">
        <v>1</v>
      </c>
      <c r="H376" s="506">
        <v>0.3</v>
      </c>
      <c r="I376" s="448" t="s">
        <v>229</v>
      </c>
      <c r="J376" s="448" t="s">
        <v>228</v>
      </c>
    </row>
    <row r="377" spans="1:10" ht="16.5" customHeight="1">
      <c r="A377" s="429" t="b">
        <v>1</v>
      </c>
      <c r="B377" s="428" t="s">
        <v>996</v>
      </c>
      <c r="C377" s="437">
        <v>6012</v>
      </c>
      <c r="D377" s="441" t="s">
        <v>894</v>
      </c>
      <c r="E377" s="455">
        <v>154402001</v>
      </c>
      <c r="F377" s="453">
        <v>1</v>
      </c>
      <c r="G377" s="437">
        <v>1</v>
      </c>
      <c r="H377" s="506">
        <v>0.3</v>
      </c>
      <c r="I377" s="448" t="s">
        <v>230</v>
      </c>
      <c r="J377" s="448" t="s">
        <v>228</v>
      </c>
    </row>
    <row r="378" spans="1:10" ht="16.5" customHeight="1">
      <c r="A378" s="429" t="b">
        <v>1</v>
      </c>
      <c r="B378" s="428" t="s">
        <v>997</v>
      </c>
      <c r="C378" s="437">
        <v>6012</v>
      </c>
      <c r="D378" s="441" t="s">
        <v>894</v>
      </c>
      <c r="E378" s="455">
        <v>154402002</v>
      </c>
      <c r="F378" s="453">
        <v>1</v>
      </c>
      <c r="G378" s="437">
        <v>1</v>
      </c>
      <c r="H378" s="506">
        <v>0.3</v>
      </c>
      <c r="I378" s="448" t="s">
        <v>230</v>
      </c>
      <c r="J378" s="448" t="s">
        <v>228</v>
      </c>
    </row>
    <row r="379" spans="1:10" ht="16.5" customHeight="1">
      <c r="A379" s="429" t="b">
        <v>1</v>
      </c>
      <c r="B379" s="428" t="s">
        <v>998</v>
      </c>
      <c r="C379" s="437">
        <v>6012</v>
      </c>
      <c r="D379" s="441" t="s">
        <v>894</v>
      </c>
      <c r="E379" s="455">
        <v>154402003</v>
      </c>
      <c r="F379" s="453">
        <v>1</v>
      </c>
      <c r="G379" s="437">
        <v>1</v>
      </c>
      <c r="H379" s="506">
        <v>0.3</v>
      </c>
      <c r="I379" s="448" t="s">
        <v>230</v>
      </c>
      <c r="J379" s="448" t="s">
        <v>228</v>
      </c>
    </row>
    <row r="380" spans="1:10" ht="16.5" customHeight="1">
      <c r="A380" s="429" t="b">
        <v>1</v>
      </c>
      <c r="B380" s="428" t="s">
        <v>999</v>
      </c>
      <c r="C380" s="437">
        <v>6012</v>
      </c>
      <c r="D380" s="441" t="s">
        <v>894</v>
      </c>
      <c r="E380" s="455">
        <v>154402004</v>
      </c>
      <c r="F380" s="453">
        <v>1</v>
      </c>
      <c r="G380" s="437">
        <v>1</v>
      </c>
      <c r="H380" s="506">
        <v>0.3</v>
      </c>
      <c r="I380" s="448" t="s">
        <v>230</v>
      </c>
      <c r="J380" s="448" t="s">
        <v>228</v>
      </c>
    </row>
    <row r="381" spans="1:10" ht="16.5" customHeight="1">
      <c r="A381" s="429" t="b">
        <v>1</v>
      </c>
      <c r="B381" s="428" t="s">
        <v>1000</v>
      </c>
      <c r="C381" s="437">
        <v>6012</v>
      </c>
      <c r="D381" s="441" t="s">
        <v>894</v>
      </c>
      <c r="E381" s="455">
        <v>154402005</v>
      </c>
      <c r="F381" s="453">
        <v>1</v>
      </c>
      <c r="G381" s="437">
        <v>1</v>
      </c>
      <c r="H381" s="506">
        <v>0.3</v>
      </c>
      <c r="I381" s="448" t="s">
        <v>230</v>
      </c>
      <c r="J381" s="448" t="s">
        <v>228</v>
      </c>
    </row>
    <row r="382" spans="1:10" ht="16.5" customHeight="1">
      <c r="A382" s="429" t="b">
        <v>1</v>
      </c>
      <c r="B382" s="428" t="s">
        <v>1001</v>
      </c>
      <c r="C382" s="437">
        <v>6012</v>
      </c>
      <c r="D382" s="441" t="s">
        <v>894</v>
      </c>
      <c r="E382" s="455">
        <v>154406001</v>
      </c>
      <c r="F382" s="453">
        <v>1</v>
      </c>
      <c r="G382" s="437">
        <v>1</v>
      </c>
      <c r="H382" s="506">
        <v>0.3</v>
      </c>
      <c r="I382" s="448" t="s">
        <v>233</v>
      </c>
      <c r="J382" s="448" t="s">
        <v>228</v>
      </c>
    </row>
    <row r="383" spans="1:10" ht="16.5" customHeight="1">
      <c r="A383" s="429" t="b">
        <v>1</v>
      </c>
      <c r="B383" s="428" t="s">
        <v>1002</v>
      </c>
      <c r="C383" s="437">
        <v>6012</v>
      </c>
      <c r="D383" s="441" t="s">
        <v>894</v>
      </c>
      <c r="E383" s="455">
        <v>154406002</v>
      </c>
      <c r="F383" s="448">
        <v>1</v>
      </c>
      <c r="G383" s="437">
        <v>1</v>
      </c>
      <c r="H383" s="506">
        <v>0.3</v>
      </c>
      <c r="I383" s="448" t="s">
        <v>233</v>
      </c>
      <c r="J383" s="448" t="s">
        <v>228</v>
      </c>
    </row>
    <row r="384" spans="1:10" ht="16.5" customHeight="1">
      <c r="A384" s="429" t="b">
        <v>1</v>
      </c>
      <c r="B384" s="428" t="s">
        <v>1003</v>
      </c>
      <c r="C384" s="437">
        <v>6012</v>
      </c>
      <c r="D384" s="441" t="s">
        <v>894</v>
      </c>
      <c r="E384" s="455">
        <v>154406003</v>
      </c>
      <c r="F384" s="448">
        <v>1</v>
      </c>
      <c r="G384" s="437">
        <v>1</v>
      </c>
      <c r="H384" s="506">
        <v>0.3</v>
      </c>
      <c r="I384" s="448" t="s">
        <v>233</v>
      </c>
      <c r="J384" s="448" t="s">
        <v>228</v>
      </c>
    </row>
    <row r="385" spans="1:10" ht="16.5" customHeight="1">
      <c r="A385" s="429" t="b">
        <v>1</v>
      </c>
      <c r="B385" s="428" t="s">
        <v>1004</v>
      </c>
      <c r="C385" s="437">
        <v>6012</v>
      </c>
      <c r="D385" s="441" t="s">
        <v>894</v>
      </c>
      <c r="E385" s="455">
        <v>154406004</v>
      </c>
      <c r="F385" s="448">
        <v>1</v>
      </c>
      <c r="G385" s="437">
        <v>1</v>
      </c>
      <c r="H385" s="506">
        <v>0.3</v>
      </c>
      <c r="I385" s="448" t="s">
        <v>233</v>
      </c>
      <c r="J385" s="448" t="s">
        <v>228</v>
      </c>
    </row>
    <row r="386" spans="1:10" ht="16.5" customHeight="1">
      <c r="A386" s="429" t="b">
        <v>1</v>
      </c>
      <c r="B386" s="428" t="s">
        <v>1005</v>
      </c>
      <c r="C386" s="437">
        <v>6012</v>
      </c>
      <c r="D386" s="441" t="s">
        <v>894</v>
      </c>
      <c r="E386" s="455">
        <v>154406005</v>
      </c>
      <c r="F386" s="448">
        <v>1</v>
      </c>
      <c r="G386" s="437">
        <v>1</v>
      </c>
      <c r="H386" s="506">
        <v>0.3</v>
      </c>
      <c r="I386" s="448" t="s">
        <v>233</v>
      </c>
      <c r="J386" s="448" t="s">
        <v>228</v>
      </c>
    </row>
    <row r="387" spans="1:10" ht="16.5" customHeight="1">
      <c r="A387" s="432" t="b">
        <v>1</v>
      </c>
      <c r="B387" s="428" t="s">
        <v>763</v>
      </c>
      <c r="C387" s="437">
        <v>6013</v>
      </c>
      <c r="D387" s="438" t="s">
        <v>747</v>
      </c>
      <c r="E387" s="449">
        <v>151201001</v>
      </c>
      <c r="F387" s="448">
        <v>1</v>
      </c>
      <c r="G387" s="437">
        <v>1</v>
      </c>
      <c r="H387" s="507">
        <v>3.5</v>
      </c>
      <c r="I387" s="448" t="s">
        <v>229</v>
      </c>
      <c r="J387" s="448" t="s">
        <v>226</v>
      </c>
    </row>
    <row r="388" spans="1:10" ht="16.5" customHeight="1">
      <c r="A388" s="432" t="b">
        <v>1</v>
      </c>
      <c r="B388" s="428" t="s">
        <v>764</v>
      </c>
      <c r="C388" s="437">
        <v>6013</v>
      </c>
      <c r="D388" s="438" t="s">
        <v>747</v>
      </c>
      <c r="E388" s="449">
        <v>151201002</v>
      </c>
      <c r="F388" s="448">
        <v>1</v>
      </c>
      <c r="G388" s="437">
        <v>1</v>
      </c>
      <c r="H388" s="507">
        <v>3.5</v>
      </c>
      <c r="I388" s="448" t="s">
        <v>229</v>
      </c>
      <c r="J388" s="448" t="s">
        <v>226</v>
      </c>
    </row>
    <row r="389" spans="1:10" ht="16.5" customHeight="1">
      <c r="A389" s="432" t="b">
        <v>1</v>
      </c>
      <c r="B389" s="428" t="s">
        <v>765</v>
      </c>
      <c r="C389" s="437">
        <v>6013</v>
      </c>
      <c r="D389" s="438" t="s">
        <v>747</v>
      </c>
      <c r="E389" s="449">
        <v>151201003</v>
      </c>
      <c r="F389" s="448">
        <v>1</v>
      </c>
      <c r="G389" s="437">
        <v>1</v>
      </c>
      <c r="H389" s="507">
        <v>3.5</v>
      </c>
      <c r="I389" s="448" t="s">
        <v>229</v>
      </c>
      <c r="J389" s="448" t="s">
        <v>226</v>
      </c>
    </row>
    <row r="390" spans="1:10" ht="16.5" customHeight="1">
      <c r="A390" s="432" t="b">
        <v>1</v>
      </c>
      <c r="B390" s="428" t="s">
        <v>766</v>
      </c>
      <c r="C390" s="437">
        <v>6013</v>
      </c>
      <c r="D390" s="438" t="s">
        <v>747</v>
      </c>
      <c r="E390" s="449">
        <v>151201004</v>
      </c>
      <c r="F390" s="448">
        <v>1</v>
      </c>
      <c r="G390" s="437">
        <v>1</v>
      </c>
      <c r="H390" s="507">
        <v>3.5</v>
      </c>
      <c r="I390" s="448" t="s">
        <v>229</v>
      </c>
      <c r="J390" s="448" t="s">
        <v>226</v>
      </c>
    </row>
    <row r="391" spans="1:10" ht="16.5" customHeight="1">
      <c r="A391" s="432" t="b">
        <v>1</v>
      </c>
      <c r="B391" s="428" t="s">
        <v>767</v>
      </c>
      <c r="C391" s="437">
        <v>6013</v>
      </c>
      <c r="D391" s="438" t="s">
        <v>747</v>
      </c>
      <c r="E391" s="449">
        <v>151201005</v>
      </c>
      <c r="F391" s="448">
        <v>1</v>
      </c>
      <c r="G391" s="437">
        <v>1</v>
      </c>
      <c r="H391" s="507">
        <v>3.5</v>
      </c>
      <c r="I391" s="448" t="s">
        <v>229</v>
      </c>
      <c r="J391" s="448" t="s">
        <v>226</v>
      </c>
    </row>
    <row r="392" spans="1:10" ht="16.5" customHeight="1">
      <c r="A392" s="432" t="b">
        <v>1</v>
      </c>
      <c r="B392" s="428" t="s">
        <v>768</v>
      </c>
      <c r="C392" s="437">
        <v>6013</v>
      </c>
      <c r="D392" s="438" t="s">
        <v>747</v>
      </c>
      <c r="E392" s="449">
        <v>151201006</v>
      </c>
      <c r="F392" s="448">
        <v>1</v>
      </c>
      <c r="G392" s="437">
        <v>1</v>
      </c>
      <c r="H392" s="507">
        <v>3.5</v>
      </c>
      <c r="I392" s="448" t="s">
        <v>229</v>
      </c>
      <c r="J392" s="448" t="s">
        <v>226</v>
      </c>
    </row>
    <row r="393" spans="1:10" ht="16.5" customHeight="1">
      <c r="A393" s="432" t="b">
        <v>1</v>
      </c>
      <c r="B393" s="428" t="s">
        <v>769</v>
      </c>
      <c r="C393" s="437">
        <v>6013</v>
      </c>
      <c r="D393" s="438" t="s">
        <v>747</v>
      </c>
      <c r="E393" s="449">
        <v>151202001</v>
      </c>
      <c r="F393" s="448">
        <v>1</v>
      </c>
      <c r="G393" s="437">
        <v>1</v>
      </c>
      <c r="H393" s="507">
        <v>3.5</v>
      </c>
      <c r="I393" s="448" t="s">
        <v>230</v>
      </c>
      <c r="J393" s="448" t="s">
        <v>226</v>
      </c>
    </row>
    <row r="394" spans="1:10" ht="16.5" customHeight="1">
      <c r="A394" s="432" t="b">
        <v>1</v>
      </c>
      <c r="B394" s="428" t="s">
        <v>770</v>
      </c>
      <c r="C394" s="437">
        <v>6013</v>
      </c>
      <c r="D394" s="438" t="s">
        <v>747</v>
      </c>
      <c r="E394" s="449">
        <v>151202002</v>
      </c>
      <c r="F394" s="448">
        <v>1</v>
      </c>
      <c r="G394" s="437">
        <v>1</v>
      </c>
      <c r="H394" s="507">
        <v>3.5</v>
      </c>
      <c r="I394" s="448" t="s">
        <v>230</v>
      </c>
      <c r="J394" s="448" t="s">
        <v>226</v>
      </c>
    </row>
    <row r="395" spans="1:10" ht="16.5" customHeight="1">
      <c r="A395" s="432" t="b">
        <v>1</v>
      </c>
      <c r="B395" s="428" t="s">
        <v>771</v>
      </c>
      <c r="C395" s="437">
        <v>6013</v>
      </c>
      <c r="D395" s="438" t="s">
        <v>747</v>
      </c>
      <c r="E395" s="449">
        <v>151202003</v>
      </c>
      <c r="F395" s="448">
        <v>1</v>
      </c>
      <c r="G395" s="437">
        <v>1</v>
      </c>
      <c r="H395" s="507">
        <v>3.5</v>
      </c>
      <c r="I395" s="448" t="s">
        <v>230</v>
      </c>
      <c r="J395" s="448" t="s">
        <v>226</v>
      </c>
    </row>
    <row r="396" spans="1:10" ht="16.5" customHeight="1">
      <c r="A396" s="432" t="b">
        <v>1</v>
      </c>
      <c r="B396" s="428" t="s">
        <v>772</v>
      </c>
      <c r="C396" s="437">
        <v>6013</v>
      </c>
      <c r="D396" s="438" t="s">
        <v>747</v>
      </c>
      <c r="E396" s="449">
        <v>151202004</v>
      </c>
      <c r="F396" s="448">
        <v>1</v>
      </c>
      <c r="G396" s="437">
        <v>1</v>
      </c>
      <c r="H396" s="507">
        <v>3.5</v>
      </c>
      <c r="I396" s="448" t="s">
        <v>230</v>
      </c>
      <c r="J396" s="448" t="s">
        <v>226</v>
      </c>
    </row>
    <row r="397" spans="1:10" ht="16.5" customHeight="1">
      <c r="A397" s="432" t="b">
        <v>1</v>
      </c>
      <c r="B397" s="428" t="s">
        <v>773</v>
      </c>
      <c r="C397" s="437">
        <v>6013</v>
      </c>
      <c r="D397" s="438" t="s">
        <v>747</v>
      </c>
      <c r="E397" s="449">
        <v>151202005</v>
      </c>
      <c r="F397" s="448">
        <v>1</v>
      </c>
      <c r="G397" s="437">
        <v>1</v>
      </c>
      <c r="H397" s="507">
        <v>3.5</v>
      </c>
      <c r="I397" s="448" t="s">
        <v>230</v>
      </c>
      <c r="J397" s="448" t="s">
        <v>226</v>
      </c>
    </row>
    <row r="398" spans="1:10" ht="16.5" customHeight="1">
      <c r="A398" s="432" t="b">
        <v>1</v>
      </c>
      <c r="B398" s="428" t="s">
        <v>774</v>
      </c>
      <c r="C398" s="437">
        <v>6013</v>
      </c>
      <c r="D398" s="438" t="s">
        <v>747</v>
      </c>
      <c r="E398" s="449">
        <v>151206001</v>
      </c>
      <c r="F398" s="448">
        <v>1</v>
      </c>
      <c r="G398" s="437">
        <v>1</v>
      </c>
      <c r="H398" s="507">
        <v>3.5</v>
      </c>
      <c r="I398" s="448" t="s">
        <v>233</v>
      </c>
      <c r="J398" s="448" t="s">
        <v>226</v>
      </c>
    </row>
    <row r="399" spans="1:10" ht="16.5" customHeight="1">
      <c r="A399" s="432" t="b">
        <v>1</v>
      </c>
      <c r="B399" s="428" t="s">
        <v>775</v>
      </c>
      <c r="C399" s="437">
        <v>6013</v>
      </c>
      <c r="D399" s="438" t="s">
        <v>747</v>
      </c>
      <c r="E399" s="449">
        <v>151206002</v>
      </c>
      <c r="F399" s="448">
        <v>1</v>
      </c>
      <c r="G399" s="437">
        <v>1</v>
      </c>
      <c r="H399" s="507">
        <v>3.5</v>
      </c>
      <c r="I399" s="448" t="s">
        <v>233</v>
      </c>
      <c r="J399" s="448" t="s">
        <v>226</v>
      </c>
    </row>
    <row r="400" spans="1:10" ht="16.5" customHeight="1">
      <c r="A400" s="432" t="b">
        <v>1</v>
      </c>
      <c r="B400" s="428" t="s">
        <v>776</v>
      </c>
      <c r="C400" s="437">
        <v>6013</v>
      </c>
      <c r="D400" s="438" t="s">
        <v>747</v>
      </c>
      <c r="E400" s="449">
        <v>151206003</v>
      </c>
      <c r="F400" s="448">
        <v>1</v>
      </c>
      <c r="G400" s="437">
        <v>1</v>
      </c>
      <c r="H400" s="507">
        <v>3.5</v>
      </c>
      <c r="I400" s="448" t="s">
        <v>233</v>
      </c>
      <c r="J400" s="448" t="s">
        <v>226</v>
      </c>
    </row>
    <row r="401" spans="1:10" ht="16.5" customHeight="1">
      <c r="A401" s="432" t="b">
        <v>1</v>
      </c>
      <c r="B401" s="428" t="s">
        <v>777</v>
      </c>
      <c r="C401" s="437">
        <v>6013</v>
      </c>
      <c r="D401" s="438" t="s">
        <v>747</v>
      </c>
      <c r="E401" s="449">
        <v>151206004</v>
      </c>
      <c r="F401" s="448">
        <v>1</v>
      </c>
      <c r="G401" s="437">
        <v>1</v>
      </c>
      <c r="H401" s="507">
        <v>3.5</v>
      </c>
      <c r="I401" s="448" t="s">
        <v>233</v>
      </c>
      <c r="J401" s="448" t="s">
        <v>226</v>
      </c>
    </row>
    <row r="402" spans="1:10" ht="16.5" customHeight="1">
      <c r="A402" s="432" t="b">
        <v>1</v>
      </c>
      <c r="B402" s="428" t="s">
        <v>778</v>
      </c>
      <c r="C402" s="437">
        <v>6013</v>
      </c>
      <c r="D402" s="438" t="s">
        <v>747</v>
      </c>
      <c r="E402" s="449">
        <v>151206005</v>
      </c>
      <c r="F402" s="448">
        <v>1</v>
      </c>
      <c r="G402" s="437">
        <v>1</v>
      </c>
      <c r="H402" s="507">
        <v>3.5</v>
      </c>
      <c r="I402" s="448" t="s">
        <v>233</v>
      </c>
      <c r="J402" s="448" t="s">
        <v>226</v>
      </c>
    </row>
    <row r="403" spans="1:10" ht="16.5" customHeight="1">
      <c r="A403" s="432" t="b">
        <v>1</v>
      </c>
      <c r="B403" s="428" t="s">
        <v>779</v>
      </c>
      <c r="C403" s="437">
        <v>6013</v>
      </c>
      <c r="D403" s="438" t="s">
        <v>747</v>
      </c>
      <c r="E403" s="450">
        <v>151301001</v>
      </c>
      <c r="F403" s="448">
        <v>1</v>
      </c>
      <c r="G403" s="437">
        <v>2</v>
      </c>
      <c r="H403" s="507">
        <v>2</v>
      </c>
      <c r="I403" s="448" t="s">
        <v>229</v>
      </c>
      <c r="J403" s="447" t="s">
        <v>227</v>
      </c>
    </row>
    <row r="404" spans="1:10" ht="16.5" customHeight="1">
      <c r="A404" s="432" t="b">
        <v>1</v>
      </c>
      <c r="B404" s="428" t="s">
        <v>780</v>
      </c>
      <c r="C404" s="437">
        <v>6013</v>
      </c>
      <c r="D404" s="438" t="s">
        <v>747</v>
      </c>
      <c r="E404" s="450">
        <v>151301002</v>
      </c>
      <c r="F404" s="448">
        <v>1</v>
      </c>
      <c r="G404" s="437">
        <v>2</v>
      </c>
      <c r="H404" s="507">
        <v>2</v>
      </c>
      <c r="I404" s="448" t="s">
        <v>229</v>
      </c>
      <c r="J404" s="447" t="s">
        <v>227</v>
      </c>
    </row>
    <row r="405" spans="1:10" ht="16.5" customHeight="1">
      <c r="A405" s="432" t="b">
        <v>1</v>
      </c>
      <c r="B405" s="428" t="s">
        <v>781</v>
      </c>
      <c r="C405" s="437">
        <v>6013</v>
      </c>
      <c r="D405" s="438" t="s">
        <v>747</v>
      </c>
      <c r="E405" s="450">
        <v>151301003</v>
      </c>
      <c r="F405" s="448">
        <v>1</v>
      </c>
      <c r="G405" s="437">
        <v>2</v>
      </c>
      <c r="H405" s="507">
        <v>2</v>
      </c>
      <c r="I405" s="448" t="s">
        <v>229</v>
      </c>
      <c r="J405" s="447" t="s">
        <v>227</v>
      </c>
    </row>
    <row r="406" spans="1:10" ht="16.5" customHeight="1">
      <c r="A406" s="432" t="b">
        <v>1</v>
      </c>
      <c r="B406" s="428" t="s">
        <v>782</v>
      </c>
      <c r="C406" s="437">
        <v>6013</v>
      </c>
      <c r="D406" s="438" t="s">
        <v>747</v>
      </c>
      <c r="E406" s="450">
        <v>151301004</v>
      </c>
      <c r="F406" s="448">
        <v>1</v>
      </c>
      <c r="G406" s="437">
        <v>2</v>
      </c>
      <c r="H406" s="507">
        <v>2</v>
      </c>
      <c r="I406" s="448" t="s">
        <v>229</v>
      </c>
      <c r="J406" s="447" t="s">
        <v>227</v>
      </c>
    </row>
    <row r="407" spans="1:10" ht="16.5" customHeight="1">
      <c r="A407" s="432" t="b">
        <v>1</v>
      </c>
      <c r="B407" s="428" t="s">
        <v>783</v>
      </c>
      <c r="C407" s="437">
        <v>6013</v>
      </c>
      <c r="D407" s="438" t="s">
        <v>747</v>
      </c>
      <c r="E407" s="450">
        <v>151301005</v>
      </c>
      <c r="F407" s="448">
        <v>1</v>
      </c>
      <c r="G407" s="437">
        <v>2</v>
      </c>
      <c r="H407" s="507">
        <v>2</v>
      </c>
      <c r="I407" s="448" t="s">
        <v>229</v>
      </c>
      <c r="J407" s="447" t="s">
        <v>227</v>
      </c>
    </row>
    <row r="408" spans="1:10" ht="16.5" customHeight="1">
      <c r="A408" s="432" t="b">
        <v>1</v>
      </c>
      <c r="B408" s="428" t="s">
        <v>784</v>
      </c>
      <c r="C408" s="437">
        <v>6013</v>
      </c>
      <c r="D408" s="438" t="s">
        <v>747</v>
      </c>
      <c r="E408" s="450">
        <v>151301006</v>
      </c>
      <c r="F408" s="448">
        <v>1</v>
      </c>
      <c r="G408" s="437">
        <v>2</v>
      </c>
      <c r="H408" s="507">
        <v>2</v>
      </c>
      <c r="I408" s="448" t="s">
        <v>229</v>
      </c>
      <c r="J408" s="447" t="s">
        <v>227</v>
      </c>
    </row>
    <row r="409" spans="1:10" ht="16.5" customHeight="1">
      <c r="A409" s="432" t="b">
        <v>1</v>
      </c>
      <c r="B409" s="428" t="s">
        <v>785</v>
      </c>
      <c r="C409" s="437">
        <v>6013</v>
      </c>
      <c r="D409" s="438" t="s">
        <v>747</v>
      </c>
      <c r="E409" s="450">
        <v>151302001</v>
      </c>
      <c r="F409" s="448">
        <v>1</v>
      </c>
      <c r="G409" s="437">
        <v>2</v>
      </c>
      <c r="H409" s="507">
        <v>2</v>
      </c>
      <c r="I409" s="448" t="s">
        <v>230</v>
      </c>
      <c r="J409" s="447" t="s">
        <v>227</v>
      </c>
    </row>
    <row r="410" spans="1:10" ht="16.5" customHeight="1">
      <c r="A410" s="432" t="b">
        <v>1</v>
      </c>
      <c r="B410" s="428" t="s">
        <v>786</v>
      </c>
      <c r="C410" s="437">
        <v>6013</v>
      </c>
      <c r="D410" s="438" t="s">
        <v>747</v>
      </c>
      <c r="E410" s="450">
        <v>151302002</v>
      </c>
      <c r="F410" s="448">
        <v>1</v>
      </c>
      <c r="G410" s="437">
        <v>2</v>
      </c>
      <c r="H410" s="507">
        <v>2</v>
      </c>
      <c r="I410" s="448" t="s">
        <v>230</v>
      </c>
      <c r="J410" s="447" t="s">
        <v>227</v>
      </c>
    </row>
    <row r="411" spans="1:10" ht="16.5" customHeight="1">
      <c r="A411" s="432" t="b">
        <v>1</v>
      </c>
      <c r="B411" s="428" t="s">
        <v>787</v>
      </c>
      <c r="C411" s="437">
        <v>6013</v>
      </c>
      <c r="D411" s="438" t="s">
        <v>747</v>
      </c>
      <c r="E411" s="450">
        <v>151302003</v>
      </c>
      <c r="F411" s="448">
        <v>1</v>
      </c>
      <c r="G411" s="437">
        <v>2</v>
      </c>
      <c r="H411" s="507">
        <v>2</v>
      </c>
      <c r="I411" s="448" t="s">
        <v>230</v>
      </c>
      <c r="J411" s="447" t="s">
        <v>227</v>
      </c>
    </row>
    <row r="412" spans="1:10" ht="16.5" customHeight="1">
      <c r="A412" s="432" t="b">
        <v>1</v>
      </c>
      <c r="B412" s="428" t="s">
        <v>788</v>
      </c>
      <c r="C412" s="437">
        <v>6013</v>
      </c>
      <c r="D412" s="438" t="s">
        <v>747</v>
      </c>
      <c r="E412" s="450">
        <v>151302004</v>
      </c>
      <c r="F412" s="448">
        <v>1</v>
      </c>
      <c r="G412" s="437">
        <v>2</v>
      </c>
      <c r="H412" s="507">
        <v>2</v>
      </c>
      <c r="I412" s="448" t="s">
        <v>230</v>
      </c>
      <c r="J412" s="447" t="s">
        <v>227</v>
      </c>
    </row>
    <row r="413" spans="1:10" ht="16.5" customHeight="1">
      <c r="A413" s="432" t="b">
        <v>1</v>
      </c>
      <c r="B413" s="428" t="s">
        <v>789</v>
      </c>
      <c r="C413" s="437">
        <v>6013</v>
      </c>
      <c r="D413" s="438" t="s">
        <v>747</v>
      </c>
      <c r="E413" s="450">
        <v>151302005</v>
      </c>
      <c r="F413" s="448">
        <v>1</v>
      </c>
      <c r="G413" s="437">
        <v>2</v>
      </c>
      <c r="H413" s="507">
        <v>2</v>
      </c>
      <c r="I413" s="448" t="s">
        <v>230</v>
      </c>
      <c r="J413" s="447" t="s">
        <v>227</v>
      </c>
    </row>
    <row r="414" spans="1:10" ht="16.5" customHeight="1">
      <c r="A414" s="432" t="b">
        <v>1</v>
      </c>
      <c r="B414" s="428" t="s">
        <v>790</v>
      </c>
      <c r="C414" s="437">
        <v>6013</v>
      </c>
      <c r="D414" s="438" t="s">
        <v>747</v>
      </c>
      <c r="E414" s="450">
        <v>151306001</v>
      </c>
      <c r="F414" s="448">
        <v>1</v>
      </c>
      <c r="G414" s="437">
        <v>2</v>
      </c>
      <c r="H414" s="507">
        <v>2</v>
      </c>
      <c r="I414" s="448" t="s">
        <v>233</v>
      </c>
      <c r="J414" s="447" t="s">
        <v>227</v>
      </c>
    </row>
    <row r="415" spans="1:10" ht="16.5" customHeight="1">
      <c r="A415" s="432" t="b">
        <v>1</v>
      </c>
      <c r="B415" s="428" t="s">
        <v>791</v>
      </c>
      <c r="C415" s="437">
        <v>6013</v>
      </c>
      <c r="D415" s="438" t="s">
        <v>747</v>
      </c>
      <c r="E415" s="450">
        <v>151306002</v>
      </c>
      <c r="F415" s="448">
        <v>1</v>
      </c>
      <c r="G415" s="437">
        <v>2</v>
      </c>
      <c r="H415" s="507">
        <v>2</v>
      </c>
      <c r="I415" s="448" t="s">
        <v>233</v>
      </c>
      <c r="J415" s="447" t="s">
        <v>227</v>
      </c>
    </row>
    <row r="416" spans="1:10" ht="16.5" customHeight="1">
      <c r="A416" s="432" t="b">
        <v>1</v>
      </c>
      <c r="B416" s="428" t="s">
        <v>792</v>
      </c>
      <c r="C416" s="437">
        <v>6013</v>
      </c>
      <c r="D416" s="438" t="s">
        <v>747</v>
      </c>
      <c r="E416" s="450">
        <v>151306003</v>
      </c>
      <c r="F416" s="448">
        <v>1</v>
      </c>
      <c r="G416" s="437">
        <v>2</v>
      </c>
      <c r="H416" s="507">
        <v>2</v>
      </c>
      <c r="I416" s="448" t="s">
        <v>233</v>
      </c>
      <c r="J416" s="447" t="s">
        <v>227</v>
      </c>
    </row>
    <row r="417" spans="1:10" ht="16.5" customHeight="1">
      <c r="A417" s="432" t="b">
        <v>1</v>
      </c>
      <c r="B417" s="428" t="s">
        <v>793</v>
      </c>
      <c r="C417" s="437">
        <v>6013</v>
      </c>
      <c r="D417" s="438" t="s">
        <v>747</v>
      </c>
      <c r="E417" s="450">
        <v>151306004</v>
      </c>
      <c r="F417" s="448">
        <v>1</v>
      </c>
      <c r="G417" s="437">
        <v>2</v>
      </c>
      <c r="H417" s="507">
        <v>2</v>
      </c>
      <c r="I417" s="448" t="s">
        <v>233</v>
      </c>
      <c r="J417" s="447" t="s">
        <v>227</v>
      </c>
    </row>
    <row r="418" spans="1:10" ht="16.5" customHeight="1">
      <c r="A418" s="432" t="b">
        <v>1</v>
      </c>
      <c r="B418" s="428" t="s">
        <v>794</v>
      </c>
      <c r="C418" s="437">
        <v>6013</v>
      </c>
      <c r="D418" s="438" t="s">
        <v>747</v>
      </c>
      <c r="E418" s="450">
        <v>151306005</v>
      </c>
      <c r="F418" s="448">
        <v>1</v>
      </c>
      <c r="G418" s="437">
        <v>2</v>
      </c>
      <c r="H418" s="507">
        <v>2</v>
      </c>
      <c r="I418" s="448" t="s">
        <v>233</v>
      </c>
      <c r="J418" s="447" t="s">
        <v>227</v>
      </c>
    </row>
    <row r="419" spans="1:10" ht="16.5" customHeight="1">
      <c r="A419" s="432" t="b">
        <v>1</v>
      </c>
      <c r="B419" s="430" t="s">
        <v>942</v>
      </c>
      <c r="C419" s="437">
        <v>6013</v>
      </c>
      <c r="D419" s="438" t="s">
        <v>747</v>
      </c>
      <c r="E419" s="429">
        <v>151401001</v>
      </c>
      <c r="F419" s="448">
        <v>1</v>
      </c>
      <c r="G419" s="437">
        <v>1</v>
      </c>
      <c r="H419" s="507">
        <v>0.6</v>
      </c>
      <c r="I419" s="448" t="s">
        <v>229</v>
      </c>
      <c r="J419" s="448" t="s">
        <v>228</v>
      </c>
    </row>
    <row r="420" spans="1:10" ht="16.5" customHeight="1">
      <c r="A420" s="432" t="b">
        <v>1</v>
      </c>
      <c r="B420" s="430" t="s">
        <v>943</v>
      </c>
      <c r="C420" s="437">
        <v>6013</v>
      </c>
      <c r="D420" s="438" t="s">
        <v>747</v>
      </c>
      <c r="E420" s="429">
        <v>151401002</v>
      </c>
      <c r="F420" s="448">
        <v>1</v>
      </c>
      <c r="G420" s="437">
        <v>1</v>
      </c>
      <c r="H420" s="507">
        <v>0.6</v>
      </c>
      <c r="I420" s="448" t="s">
        <v>229</v>
      </c>
      <c r="J420" s="448" t="s">
        <v>228</v>
      </c>
    </row>
    <row r="421" spans="1:10" ht="16.5" customHeight="1">
      <c r="A421" s="432" t="b">
        <v>1</v>
      </c>
      <c r="B421" s="430" t="s">
        <v>944</v>
      </c>
      <c r="C421" s="437">
        <v>6013</v>
      </c>
      <c r="D421" s="438" t="s">
        <v>747</v>
      </c>
      <c r="E421" s="429">
        <v>151401003</v>
      </c>
      <c r="F421" s="448">
        <v>1</v>
      </c>
      <c r="G421" s="437">
        <v>1</v>
      </c>
      <c r="H421" s="507">
        <v>0.6</v>
      </c>
      <c r="I421" s="448" t="s">
        <v>229</v>
      </c>
      <c r="J421" s="448" t="s">
        <v>228</v>
      </c>
    </row>
    <row r="422" spans="1:10" ht="16.5" customHeight="1">
      <c r="A422" s="432" t="b">
        <v>1</v>
      </c>
      <c r="B422" s="430" t="s">
        <v>945</v>
      </c>
      <c r="C422" s="437">
        <v>6013</v>
      </c>
      <c r="D422" s="438" t="s">
        <v>747</v>
      </c>
      <c r="E422" s="429">
        <v>151401004</v>
      </c>
      <c r="F422" s="448">
        <v>1</v>
      </c>
      <c r="G422" s="437">
        <v>1</v>
      </c>
      <c r="H422" s="507">
        <v>0.6</v>
      </c>
      <c r="I422" s="448" t="s">
        <v>229</v>
      </c>
      <c r="J422" s="448" t="s">
        <v>228</v>
      </c>
    </row>
    <row r="423" spans="1:10" ht="16.5" customHeight="1">
      <c r="A423" s="432" t="b">
        <v>1</v>
      </c>
      <c r="B423" s="430" t="s">
        <v>946</v>
      </c>
      <c r="C423" s="437">
        <v>6013</v>
      </c>
      <c r="D423" s="438" t="s">
        <v>747</v>
      </c>
      <c r="E423" s="429">
        <v>151401005</v>
      </c>
      <c r="F423" s="448">
        <v>1</v>
      </c>
      <c r="G423" s="437">
        <v>1</v>
      </c>
      <c r="H423" s="507">
        <v>0.6</v>
      </c>
      <c r="I423" s="448" t="s">
        <v>229</v>
      </c>
      <c r="J423" s="448" t="s">
        <v>228</v>
      </c>
    </row>
    <row r="424" spans="1:10" ht="16.5" customHeight="1">
      <c r="A424" s="432" t="b">
        <v>1</v>
      </c>
      <c r="B424" s="430" t="s">
        <v>947</v>
      </c>
      <c r="C424" s="437">
        <v>6013</v>
      </c>
      <c r="D424" s="438" t="s">
        <v>747</v>
      </c>
      <c r="E424" s="429">
        <v>151401006</v>
      </c>
      <c r="F424" s="448">
        <v>1</v>
      </c>
      <c r="G424" s="437">
        <v>1</v>
      </c>
      <c r="H424" s="507">
        <v>0.6</v>
      </c>
      <c r="I424" s="448" t="s">
        <v>229</v>
      </c>
      <c r="J424" s="448" t="s">
        <v>228</v>
      </c>
    </row>
    <row r="425" spans="1:10" ht="16.5" customHeight="1">
      <c r="A425" s="432" t="b">
        <v>1</v>
      </c>
      <c r="B425" s="430" t="s">
        <v>948</v>
      </c>
      <c r="C425" s="437">
        <v>6013</v>
      </c>
      <c r="D425" s="438" t="s">
        <v>747</v>
      </c>
      <c r="E425" s="429">
        <v>151402001</v>
      </c>
      <c r="F425" s="453">
        <v>1</v>
      </c>
      <c r="G425" s="437">
        <v>1</v>
      </c>
      <c r="H425" s="507">
        <v>0.6</v>
      </c>
      <c r="I425" s="448" t="s">
        <v>230</v>
      </c>
      <c r="J425" s="448" t="s">
        <v>228</v>
      </c>
    </row>
    <row r="426" spans="1:10" ht="16.5" customHeight="1">
      <c r="A426" s="432" t="b">
        <v>1</v>
      </c>
      <c r="B426" s="430" t="s">
        <v>949</v>
      </c>
      <c r="C426" s="437">
        <v>6013</v>
      </c>
      <c r="D426" s="438" t="s">
        <v>747</v>
      </c>
      <c r="E426" s="429">
        <v>151402002</v>
      </c>
      <c r="F426" s="453">
        <v>1</v>
      </c>
      <c r="G426" s="437">
        <v>1</v>
      </c>
      <c r="H426" s="507">
        <v>0.7</v>
      </c>
      <c r="I426" s="448" t="s">
        <v>230</v>
      </c>
      <c r="J426" s="448" t="s">
        <v>228</v>
      </c>
    </row>
    <row r="427" spans="1:10" ht="16.5" customHeight="1">
      <c r="A427" s="432" t="b">
        <v>1</v>
      </c>
      <c r="B427" s="430" t="s">
        <v>950</v>
      </c>
      <c r="C427" s="437">
        <v>6013</v>
      </c>
      <c r="D427" s="438" t="s">
        <v>747</v>
      </c>
      <c r="E427" s="454">
        <v>151402003</v>
      </c>
      <c r="F427" s="453">
        <v>1</v>
      </c>
      <c r="G427" s="437">
        <v>1</v>
      </c>
      <c r="H427" s="507">
        <v>0.7</v>
      </c>
      <c r="I427" s="448" t="s">
        <v>230</v>
      </c>
      <c r="J427" s="448" t="s">
        <v>228</v>
      </c>
    </row>
    <row r="428" spans="1:10" ht="16.5" customHeight="1">
      <c r="A428" s="432" t="b">
        <v>1</v>
      </c>
      <c r="B428" s="430" t="s">
        <v>951</v>
      </c>
      <c r="C428" s="437">
        <v>6013</v>
      </c>
      <c r="D428" s="438" t="s">
        <v>747</v>
      </c>
      <c r="E428" s="454">
        <v>151402004</v>
      </c>
      <c r="F428" s="453">
        <v>1</v>
      </c>
      <c r="G428" s="437">
        <v>1</v>
      </c>
      <c r="H428" s="507">
        <v>0.7</v>
      </c>
      <c r="I428" s="448" t="s">
        <v>230</v>
      </c>
      <c r="J428" s="448" t="s">
        <v>228</v>
      </c>
    </row>
    <row r="429" spans="1:10" ht="16.5" customHeight="1">
      <c r="A429" s="432" t="b">
        <v>1</v>
      </c>
      <c r="B429" s="430" t="s">
        <v>952</v>
      </c>
      <c r="C429" s="437">
        <v>6013</v>
      </c>
      <c r="D429" s="438" t="s">
        <v>747</v>
      </c>
      <c r="E429" s="454">
        <v>151402005</v>
      </c>
      <c r="F429" s="453">
        <v>1</v>
      </c>
      <c r="G429" s="437">
        <v>1</v>
      </c>
      <c r="H429" s="507">
        <v>0.7</v>
      </c>
      <c r="I429" s="448" t="s">
        <v>230</v>
      </c>
      <c r="J429" s="448" t="s">
        <v>228</v>
      </c>
    </row>
    <row r="430" spans="1:10" ht="16.5" customHeight="1">
      <c r="A430" s="432" t="b">
        <v>1</v>
      </c>
      <c r="B430" s="430" t="s">
        <v>953</v>
      </c>
      <c r="C430" s="437">
        <v>6013</v>
      </c>
      <c r="D430" s="438" t="s">
        <v>747</v>
      </c>
      <c r="E430" s="454">
        <v>151406001</v>
      </c>
      <c r="F430" s="453">
        <v>1</v>
      </c>
      <c r="G430" s="437">
        <v>1</v>
      </c>
      <c r="H430" s="507">
        <v>0.7</v>
      </c>
      <c r="I430" s="448" t="s">
        <v>233</v>
      </c>
      <c r="J430" s="448" t="s">
        <v>228</v>
      </c>
    </row>
    <row r="431" spans="1:10" ht="16.5" customHeight="1">
      <c r="A431" s="432" t="b">
        <v>1</v>
      </c>
      <c r="B431" s="430" t="s">
        <v>954</v>
      </c>
      <c r="C431" s="437">
        <v>6013</v>
      </c>
      <c r="D431" s="438" t="s">
        <v>747</v>
      </c>
      <c r="E431" s="454">
        <v>151406002</v>
      </c>
      <c r="F431" s="448">
        <v>1</v>
      </c>
      <c r="G431" s="437">
        <v>1</v>
      </c>
      <c r="H431" s="507">
        <v>0.7</v>
      </c>
      <c r="I431" s="448" t="s">
        <v>233</v>
      </c>
      <c r="J431" s="448" t="s">
        <v>228</v>
      </c>
    </row>
    <row r="432" spans="1:10" ht="16.5" customHeight="1">
      <c r="A432" s="432" t="b">
        <v>1</v>
      </c>
      <c r="B432" s="430" t="s">
        <v>955</v>
      </c>
      <c r="C432" s="437">
        <v>6013</v>
      </c>
      <c r="D432" s="438" t="s">
        <v>747</v>
      </c>
      <c r="E432" s="454">
        <v>151406003</v>
      </c>
      <c r="F432" s="448">
        <v>1</v>
      </c>
      <c r="G432" s="437">
        <v>1</v>
      </c>
      <c r="H432" s="507">
        <v>0.7</v>
      </c>
      <c r="I432" s="448" t="s">
        <v>233</v>
      </c>
      <c r="J432" s="448" t="s">
        <v>228</v>
      </c>
    </row>
    <row r="433" spans="1:10" ht="16.5" customHeight="1">
      <c r="A433" s="432" t="b">
        <v>1</v>
      </c>
      <c r="B433" s="431" t="s">
        <v>956</v>
      </c>
      <c r="C433" s="437">
        <v>6013</v>
      </c>
      <c r="D433" s="438" t="s">
        <v>747</v>
      </c>
      <c r="E433" s="455">
        <v>151406004</v>
      </c>
      <c r="F433" s="448">
        <v>1</v>
      </c>
      <c r="G433" s="437">
        <v>1</v>
      </c>
      <c r="H433" s="507">
        <v>0.7</v>
      </c>
      <c r="I433" s="448" t="s">
        <v>233</v>
      </c>
      <c r="J433" s="448" t="s">
        <v>228</v>
      </c>
    </row>
    <row r="434" spans="1:10" ht="16.5" customHeight="1">
      <c r="A434" s="432" t="b">
        <v>1</v>
      </c>
      <c r="B434" s="431" t="s">
        <v>957</v>
      </c>
      <c r="C434" s="437">
        <v>6013</v>
      </c>
      <c r="D434" s="438" t="s">
        <v>747</v>
      </c>
      <c r="E434" s="455">
        <v>151406005</v>
      </c>
      <c r="F434" s="448">
        <v>1</v>
      </c>
      <c r="G434" s="437">
        <v>1</v>
      </c>
      <c r="H434" s="507">
        <v>0.7</v>
      </c>
      <c r="I434" s="448" t="s">
        <v>233</v>
      </c>
      <c r="J434" s="448" t="s">
        <v>228</v>
      </c>
    </row>
    <row r="435" spans="1:10" ht="16.5" customHeight="1">
      <c r="A435" s="432" t="b">
        <v>1</v>
      </c>
      <c r="B435" s="433" t="s">
        <v>1108</v>
      </c>
      <c r="C435" s="437">
        <v>6013</v>
      </c>
      <c r="D435" s="442" t="s">
        <v>747</v>
      </c>
      <c r="E435" s="456">
        <v>151403011</v>
      </c>
      <c r="F435" s="448">
        <v>1</v>
      </c>
      <c r="G435" s="437">
        <v>1</v>
      </c>
      <c r="H435" s="507">
        <v>0.1</v>
      </c>
      <c r="I435" s="442" t="s">
        <v>231</v>
      </c>
      <c r="J435" s="448" t="s">
        <v>228</v>
      </c>
    </row>
    <row r="436" spans="1:10" ht="16.5" customHeight="1">
      <c r="A436" s="432" t="b">
        <v>1</v>
      </c>
      <c r="B436" s="434" t="s">
        <v>1109</v>
      </c>
      <c r="C436" s="437">
        <v>6013</v>
      </c>
      <c r="D436" s="443" t="s">
        <v>747</v>
      </c>
      <c r="E436" s="457">
        <v>151403012</v>
      </c>
      <c r="F436" s="448">
        <v>1</v>
      </c>
      <c r="G436" s="437">
        <v>1</v>
      </c>
      <c r="H436" s="507">
        <v>0.1</v>
      </c>
      <c r="I436" s="443" t="s">
        <v>231</v>
      </c>
      <c r="J436" s="448" t="s">
        <v>228</v>
      </c>
    </row>
    <row r="437" spans="1:10" ht="16.5" customHeight="1">
      <c r="A437" s="432" t="b">
        <v>1</v>
      </c>
      <c r="B437" s="433" t="s">
        <v>1110</v>
      </c>
      <c r="C437" s="437">
        <v>6013</v>
      </c>
      <c r="D437" s="442" t="s">
        <v>747</v>
      </c>
      <c r="E437" s="456">
        <v>151403013</v>
      </c>
      <c r="F437" s="448">
        <v>1</v>
      </c>
      <c r="G437" s="437">
        <v>1</v>
      </c>
      <c r="H437" s="507">
        <v>0.1</v>
      </c>
      <c r="I437" s="442" t="s">
        <v>231</v>
      </c>
      <c r="J437" s="448" t="s">
        <v>228</v>
      </c>
    </row>
    <row r="438" spans="1:10" ht="16.5" customHeight="1">
      <c r="A438" s="432" t="b">
        <v>1</v>
      </c>
      <c r="B438" s="434" t="s">
        <v>1111</v>
      </c>
      <c r="C438" s="437">
        <v>6013</v>
      </c>
      <c r="D438" s="443" t="s">
        <v>747</v>
      </c>
      <c r="E438" s="457">
        <v>151403014</v>
      </c>
      <c r="F438" s="448">
        <v>1</v>
      </c>
      <c r="G438" s="437">
        <v>1</v>
      </c>
      <c r="H438" s="507">
        <v>0.1</v>
      </c>
      <c r="I438" s="443" t="s">
        <v>231</v>
      </c>
      <c r="J438" s="448" t="s">
        <v>228</v>
      </c>
    </row>
    <row r="439" spans="1:10" ht="16.5" customHeight="1">
      <c r="A439" s="432" t="b">
        <v>1</v>
      </c>
      <c r="B439" s="433" t="s">
        <v>1112</v>
      </c>
      <c r="C439" s="437">
        <v>6013</v>
      </c>
      <c r="D439" s="442" t="s">
        <v>747</v>
      </c>
      <c r="E439" s="456">
        <v>151403015</v>
      </c>
      <c r="F439" s="448">
        <v>1</v>
      </c>
      <c r="G439" s="437">
        <v>1</v>
      </c>
      <c r="H439" s="507">
        <v>0.1</v>
      </c>
      <c r="I439" s="442" t="s">
        <v>231</v>
      </c>
      <c r="J439" s="448" t="s">
        <v>228</v>
      </c>
    </row>
    <row r="440" spans="1:10" ht="16.5" customHeight="1">
      <c r="A440" s="432" t="b">
        <v>1</v>
      </c>
      <c r="B440" s="434" t="s">
        <v>1113</v>
      </c>
      <c r="C440" s="437">
        <v>6013</v>
      </c>
      <c r="D440" s="443" t="s">
        <v>747</v>
      </c>
      <c r="E440" s="457">
        <v>151405011</v>
      </c>
      <c r="F440" s="448">
        <v>1</v>
      </c>
      <c r="G440" s="437">
        <v>1</v>
      </c>
      <c r="H440" s="507">
        <v>0.1</v>
      </c>
      <c r="I440" s="443" t="s">
        <v>232</v>
      </c>
      <c r="J440" s="448" t="s">
        <v>228</v>
      </c>
    </row>
    <row r="441" spans="1:10" ht="16.5" customHeight="1">
      <c r="A441" s="432" t="b">
        <v>1</v>
      </c>
      <c r="B441" s="435" t="s">
        <v>1114</v>
      </c>
      <c r="C441" s="437">
        <v>6013</v>
      </c>
      <c r="D441" s="444" t="s">
        <v>747</v>
      </c>
      <c r="E441" s="458">
        <v>151405012</v>
      </c>
      <c r="F441" s="448">
        <v>1</v>
      </c>
      <c r="G441" s="437">
        <v>1</v>
      </c>
      <c r="H441" s="507">
        <v>0.1</v>
      </c>
      <c r="I441" s="444" t="s">
        <v>232</v>
      </c>
      <c r="J441" s="448" t="s">
        <v>228</v>
      </c>
    </row>
    <row r="442" spans="1:10" ht="16.5" customHeight="1">
      <c r="A442" s="432" t="b">
        <v>1</v>
      </c>
      <c r="B442" s="434" t="s">
        <v>1115</v>
      </c>
      <c r="C442" s="437">
        <v>6013</v>
      </c>
      <c r="D442" s="443" t="s">
        <v>747</v>
      </c>
      <c r="E442" s="457">
        <v>151405013</v>
      </c>
      <c r="F442" s="448">
        <v>1</v>
      </c>
      <c r="G442" s="437">
        <v>1</v>
      </c>
      <c r="H442" s="507">
        <v>0.1</v>
      </c>
      <c r="I442" s="443" t="s">
        <v>232</v>
      </c>
      <c r="J442" s="448" t="s">
        <v>228</v>
      </c>
    </row>
    <row r="443" spans="1:10" ht="16.5" customHeight="1">
      <c r="A443" s="432" t="b">
        <v>1</v>
      </c>
      <c r="B443" s="435" t="s">
        <v>1116</v>
      </c>
      <c r="C443" s="437">
        <v>6013</v>
      </c>
      <c r="D443" s="444" t="s">
        <v>747</v>
      </c>
      <c r="E443" s="458">
        <v>151405014</v>
      </c>
      <c r="F443" s="448">
        <v>1</v>
      </c>
      <c r="G443" s="437">
        <v>1</v>
      </c>
      <c r="H443" s="507">
        <v>0.1</v>
      </c>
      <c r="I443" s="444" t="s">
        <v>232</v>
      </c>
      <c r="J443" s="448" t="s">
        <v>228</v>
      </c>
    </row>
    <row r="444" spans="1:10" ht="16.5" customHeight="1">
      <c r="A444" s="432" t="b">
        <v>1</v>
      </c>
      <c r="B444" s="434" t="s">
        <v>1117</v>
      </c>
      <c r="C444" s="437">
        <v>6013</v>
      </c>
      <c r="D444" s="443" t="s">
        <v>747</v>
      </c>
      <c r="E444" s="457">
        <v>151405015</v>
      </c>
      <c r="F444" s="448">
        <v>1</v>
      </c>
      <c r="G444" s="437">
        <v>1</v>
      </c>
      <c r="H444" s="507">
        <v>0.1</v>
      </c>
      <c r="I444" s="443" t="s">
        <v>232</v>
      </c>
      <c r="J444" s="448" t="s">
        <v>228</v>
      </c>
    </row>
    <row r="445" spans="1:10" ht="16.5" customHeight="1">
      <c r="A445" s="432" t="b">
        <v>1</v>
      </c>
      <c r="B445" s="434" t="s">
        <v>1118</v>
      </c>
      <c r="C445" s="437">
        <v>6013</v>
      </c>
      <c r="D445" s="443" t="s">
        <v>747</v>
      </c>
      <c r="E445" s="457">
        <v>151407011</v>
      </c>
      <c r="F445" s="448">
        <v>1</v>
      </c>
      <c r="G445" s="437">
        <v>1</v>
      </c>
      <c r="H445" s="507">
        <v>0.1</v>
      </c>
      <c r="I445" s="443" t="s">
        <v>234</v>
      </c>
      <c r="J445" s="448" t="s">
        <v>228</v>
      </c>
    </row>
    <row r="446" spans="1:10" ht="16.5" customHeight="1">
      <c r="A446" s="432" t="b">
        <v>1</v>
      </c>
      <c r="B446" s="435" t="s">
        <v>1119</v>
      </c>
      <c r="C446" s="437">
        <v>6013</v>
      </c>
      <c r="D446" s="444" t="s">
        <v>747</v>
      </c>
      <c r="E446" s="458">
        <v>151407012</v>
      </c>
      <c r="F446" s="448">
        <v>1</v>
      </c>
      <c r="G446" s="437">
        <v>1</v>
      </c>
      <c r="H446" s="507">
        <v>0.1</v>
      </c>
      <c r="I446" s="444" t="s">
        <v>234</v>
      </c>
      <c r="J446" s="448" t="s">
        <v>228</v>
      </c>
    </row>
    <row r="447" spans="1:10" ht="16.5" customHeight="1">
      <c r="A447" s="432" t="b">
        <v>1</v>
      </c>
      <c r="B447" s="434" t="s">
        <v>1120</v>
      </c>
      <c r="C447" s="437">
        <v>6013</v>
      </c>
      <c r="D447" s="443" t="s">
        <v>747</v>
      </c>
      <c r="E447" s="457">
        <v>151407013</v>
      </c>
      <c r="F447" s="448">
        <v>1</v>
      </c>
      <c r="G447" s="437">
        <v>1</v>
      </c>
      <c r="H447" s="507">
        <v>0.1</v>
      </c>
      <c r="I447" s="443" t="s">
        <v>234</v>
      </c>
      <c r="J447" s="448" t="s">
        <v>228</v>
      </c>
    </row>
    <row r="448" spans="1:10" ht="16.5" customHeight="1">
      <c r="A448" s="432" t="b">
        <v>1</v>
      </c>
      <c r="B448" s="435" t="s">
        <v>1121</v>
      </c>
      <c r="C448" s="437">
        <v>6013</v>
      </c>
      <c r="D448" s="444" t="s">
        <v>747</v>
      </c>
      <c r="E448" s="458">
        <v>151407014</v>
      </c>
      <c r="F448" s="448">
        <v>1</v>
      </c>
      <c r="G448" s="437">
        <v>1</v>
      </c>
      <c r="H448" s="507">
        <v>0.1</v>
      </c>
      <c r="I448" s="444" t="s">
        <v>234</v>
      </c>
      <c r="J448" s="448" t="s">
        <v>228</v>
      </c>
    </row>
    <row r="449" spans="1:10" ht="16.5" customHeight="1">
      <c r="A449" s="432" t="b">
        <v>1</v>
      </c>
      <c r="B449" s="434" t="s">
        <v>1122</v>
      </c>
      <c r="C449" s="437">
        <v>6013</v>
      </c>
      <c r="D449" s="443" t="s">
        <v>747</v>
      </c>
      <c r="E449" s="457">
        <v>151407015</v>
      </c>
      <c r="F449" s="448">
        <v>1</v>
      </c>
      <c r="G449" s="437">
        <v>1</v>
      </c>
      <c r="H449" s="507">
        <v>0.1</v>
      </c>
      <c r="I449" s="443" t="s">
        <v>234</v>
      </c>
      <c r="J449" s="448" t="s">
        <v>228</v>
      </c>
    </row>
    <row r="450" spans="1:10" ht="16.5" customHeight="1">
      <c r="A450" s="432" t="b">
        <v>1</v>
      </c>
      <c r="B450" s="428" t="s">
        <v>812</v>
      </c>
      <c r="C450" s="437">
        <v>6013</v>
      </c>
      <c r="D450" s="439" t="s">
        <v>796</v>
      </c>
      <c r="E450" s="451">
        <v>152201001</v>
      </c>
      <c r="F450" s="448">
        <v>1</v>
      </c>
      <c r="G450" s="437">
        <v>1</v>
      </c>
      <c r="H450" s="506">
        <v>3.5</v>
      </c>
      <c r="I450" s="448" t="s">
        <v>229</v>
      </c>
      <c r="J450" s="448" t="s">
        <v>226</v>
      </c>
    </row>
    <row r="451" spans="1:10" ht="16.5" customHeight="1">
      <c r="A451" s="432" t="b">
        <v>1</v>
      </c>
      <c r="B451" s="428" t="s">
        <v>813</v>
      </c>
      <c r="C451" s="437">
        <v>6013</v>
      </c>
      <c r="D451" s="439" t="s">
        <v>796</v>
      </c>
      <c r="E451" s="451">
        <v>152201002</v>
      </c>
      <c r="F451" s="448">
        <v>1</v>
      </c>
      <c r="G451" s="437">
        <v>1</v>
      </c>
      <c r="H451" s="506">
        <v>3.5</v>
      </c>
      <c r="I451" s="448" t="s">
        <v>229</v>
      </c>
      <c r="J451" s="448" t="s">
        <v>226</v>
      </c>
    </row>
    <row r="452" spans="1:10" ht="16.5" customHeight="1">
      <c r="A452" s="432" t="b">
        <v>1</v>
      </c>
      <c r="B452" s="428" t="s">
        <v>814</v>
      </c>
      <c r="C452" s="437">
        <v>6013</v>
      </c>
      <c r="D452" s="439" t="s">
        <v>796</v>
      </c>
      <c r="E452" s="451">
        <v>152201003</v>
      </c>
      <c r="F452" s="448">
        <v>1</v>
      </c>
      <c r="G452" s="437">
        <v>1</v>
      </c>
      <c r="H452" s="506">
        <v>3.5</v>
      </c>
      <c r="I452" s="448" t="s">
        <v>229</v>
      </c>
      <c r="J452" s="448" t="s">
        <v>226</v>
      </c>
    </row>
    <row r="453" spans="1:10" ht="16.5" customHeight="1">
      <c r="A453" s="432" t="b">
        <v>1</v>
      </c>
      <c r="B453" s="428" t="s">
        <v>815</v>
      </c>
      <c r="C453" s="437">
        <v>6013</v>
      </c>
      <c r="D453" s="439" t="s">
        <v>796</v>
      </c>
      <c r="E453" s="451">
        <v>152201004</v>
      </c>
      <c r="F453" s="448">
        <v>1</v>
      </c>
      <c r="G453" s="437">
        <v>1</v>
      </c>
      <c r="H453" s="506">
        <v>3.5</v>
      </c>
      <c r="I453" s="448" t="s">
        <v>229</v>
      </c>
      <c r="J453" s="448" t="s">
        <v>226</v>
      </c>
    </row>
    <row r="454" spans="1:10" ht="16.5" customHeight="1">
      <c r="A454" s="432" t="b">
        <v>1</v>
      </c>
      <c r="B454" s="428" t="s">
        <v>816</v>
      </c>
      <c r="C454" s="437">
        <v>6013</v>
      </c>
      <c r="D454" s="439" t="s">
        <v>796</v>
      </c>
      <c r="E454" s="451">
        <v>152201005</v>
      </c>
      <c r="F454" s="448">
        <v>1</v>
      </c>
      <c r="G454" s="437">
        <v>1</v>
      </c>
      <c r="H454" s="506">
        <v>3.5</v>
      </c>
      <c r="I454" s="448" t="s">
        <v>229</v>
      </c>
      <c r="J454" s="448" t="s">
        <v>226</v>
      </c>
    </row>
    <row r="455" spans="1:10" ht="16.5" customHeight="1">
      <c r="A455" s="432" t="b">
        <v>1</v>
      </c>
      <c r="B455" s="428" t="s">
        <v>817</v>
      </c>
      <c r="C455" s="437">
        <v>6013</v>
      </c>
      <c r="D455" s="439" t="s">
        <v>796</v>
      </c>
      <c r="E455" s="451">
        <v>152201006</v>
      </c>
      <c r="F455" s="448">
        <v>1</v>
      </c>
      <c r="G455" s="437">
        <v>1</v>
      </c>
      <c r="H455" s="506">
        <v>3.5</v>
      </c>
      <c r="I455" s="448" t="s">
        <v>229</v>
      </c>
      <c r="J455" s="448" t="s">
        <v>226</v>
      </c>
    </row>
    <row r="456" spans="1:10" ht="16.5" customHeight="1">
      <c r="A456" s="432" t="b">
        <v>1</v>
      </c>
      <c r="B456" s="428" t="s">
        <v>818</v>
      </c>
      <c r="C456" s="437">
        <v>6013</v>
      </c>
      <c r="D456" s="439" t="s">
        <v>796</v>
      </c>
      <c r="E456" s="451">
        <v>152202001</v>
      </c>
      <c r="F456" s="448">
        <v>1</v>
      </c>
      <c r="G456" s="437">
        <v>1</v>
      </c>
      <c r="H456" s="506">
        <v>3.5</v>
      </c>
      <c r="I456" s="448" t="s">
        <v>230</v>
      </c>
      <c r="J456" s="448" t="s">
        <v>226</v>
      </c>
    </row>
    <row r="457" spans="1:10" ht="16.5" customHeight="1">
      <c r="A457" s="432" t="b">
        <v>1</v>
      </c>
      <c r="B457" s="428" t="s">
        <v>819</v>
      </c>
      <c r="C457" s="437">
        <v>6013</v>
      </c>
      <c r="D457" s="439" t="s">
        <v>796</v>
      </c>
      <c r="E457" s="451">
        <v>152202002</v>
      </c>
      <c r="F457" s="448">
        <v>1</v>
      </c>
      <c r="G457" s="437">
        <v>1</v>
      </c>
      <c r="H457" s="506">
        <v>3.5</v>
      </c>
      <c r="I457" s="448" t="s">
        <v>230</v>
      </c>
      <c r="J457" s="448" t="s">
        <v>226</v>
      </c>
    </row>
    <row r="458" spans="1:10" ht="16.5" customHeight="1">
      <c r="A458" s="432" t="b">
        <v>1</v>
      </c>
      <c r="B458" s="428" t="s">
        <v>820</v>
      </c>
      <c r="C458" s="437">
        <v>6013</v>
      </c>
      <c r="D458" s="439" t="s">
        <v>796</v>
      </c>
      <c r="E458" s="451">
        <v>152202003</v>
      </c>
      <c r="F458" s="448">
        <v>1</v>
      </c>
      <c r="G458" s="437">
        <v>1</v>
      </c>
      <c r="H458" s="506">
        <v>3.5</v>
      </c>
      <c r="I458" s="448" t="s">
        <v>230</v>
      </c>
      <c r="J458" s="448" t="s">
        <v>226</v>
      </c>
    </row>
    <row r="459" spans="1:10" ht="16.5" customHeight="1">
      <c r="A459" s="432" t="b">
        <v>1</v>
      </c>
      <c r="B459" s="428" t="s">
        <v>821</v>
      </c>
      <c r="C459" s="437">
        <v>6013</v>
      </c>
      <c r="D459" s="439" t="s">
        <v>796</v>
      </c>
      <c r="E459" s="451">
        <v>152202004</v>
      </c>
      <c r="F459" s="448">
        <v>1</v>
      </c>
      <c r="G459" s="437">
        <v>1</v>
      </c>
      <c r="H459" s="506">
        <v>3.5</v>
      </c>
      <c r="I459" s="448" t="s">
        <v>230</v>
      </c>
      <c r="J459" s="448" t="s">
        <v>226</v>
      </c>
    </row>
    <row r="460" spans="1:10" ht="16.5" customHeight="1">
      <c r="A460" s="432" t="b">
        <v>1</v>
      </c>
      <c r="B460" s="428" t="s">
        <v>822</v>
      </c>
      <c r="C460" s="437">
        <v>6013</v>
      </c>
      <c r="D460" s="439" t="s">
        <v>796</v>
      </c>
      <c r="E460" s="451">
        <v>152202005</v>
      </c>
      <c r="F460" s="448">
        <v>1</v>
      </c>
      <c r="G460" s="437">
        <v>1</v>
      </c>
      <c r="H460" s="506">
        <v>3.5</v>
      </c>
      <c r="I460" s="448" t="s">
        <v>230</v>
      </c>
      <c r="J460" s="448" t="s">
        <v>226</v>
      </c>
    </row>
    <row r="461" spans="1:10" ht="16.5" customHeight="1">
      <c r="A461" s="432" t="b">
        <v>1</v>
      </c>
      <c r="B461" s="428" t="s">
        <v>823</v>
      </c>
      <c r="C461" s="437">
        <v>6013</v>
      </c>
      <c r="D461" s="439" t="s">
        <v>796</v>
      </c>
      <c r="E461" s="451">
        <v>152206001</v>
      </c>
      <c r="F461" s="448">
        <v>1</v>
      </c>
      <c r="G461" s="437">
        <v>1</v>
      </c>
      <c r="H461" s="506">
        <v>3.5</v>
      </c>
      <c r="I461" s="448" t="s">
        <v>233</v>
      </c>
      <c r="J461" s="448" t="s">
        <v>226</v>
      </c>
    </row>
    <row r="462" spans="1:10" ht="16.5" customHeight="1">
      <c r="A462" s="432" t="b">
        <v>1</v>
      </c>
      <c r="B462" s="428" t="s">
        <v>824</v>
      </c>
      <c r="C462" s="437">
        <v>6013</v>
      </c>
      <c r="D462" s="439" t="s">
        <v>796</v>
      </c>
      <c r="E462" s="451">
        <v>152206002</v>
      </c>
      <c r="F462" s="448">
        <v>1</v>
      </c>
      <c r="G462" s="437">
        <v>1</v>
      </c>
      <c r="H462" s="506">
        <v>3.5</v>
      </c>
      <c r="I462" s="448" t="s">
        <v>233</v>
      </c>
      <c r="J462" s="448" t="s">
        <v>226</v>
      </c>
    </row>
    <row r="463" spans="1:10" ht="16.5" customHeight="1">
      <c r="A463" s="432" t="b">
        <v>1</v>
      </c>
      <c r="B463" s="428" t="s">
        <v>825</v>
      </c>
      <c r="C463" s="437">
        <v>6013</v>
      </c>
      <c r="D463" s="439" t="s">
        <v>796</v>
      </c>
      <c r="E463" s="451">
        <v>152206003</v>
      </c>
      <c r="F463" s="448">
        <v>1</v>
      </c>
      <c r="G463" s="437">
        <v>1</v>
      </c>
      <c r="H463" s="506">
        <v>3.5</v>
      </c>
      <c r="I463" s="448" t="s">
        <v>233</v>
      </c>
      <c r="J463" s="448" t="s">
        <v>226</v>
      </c>
    </row>
    <row r="464" spans="1:10" ht="16.5" customHeight="1">
      <c r="A464" s="432" t="b">
        <v>1</v>
      </c>
      <c r="B464" s="428" t="s">
        <v>826</v>
      </c>
      <c r="C464" s="437">
        <v>6013</v>
      </c>
      <c r="D464" s="439" t="s">
        <v>796</v>
      </c>
      <c r="E464" s="451">
        <v>152206004</v>
      </c>
      <c r="F464" s="448">
        <v>1</v>
      </c>
      <c r="G464" s="437">
        <v>1</v>
      </c>
      <c r="H464" s="506">
        <v>3.5</v>
      </c>
      <c r="I464" s="448" t="s">
        <v>233</v>
      </c>
      <c r="J464" s="448" t="s">
        <v>226</v>
      </c>
    </row>
    <row r="465" spans="1:10" ht="16.5" customHeight="1">
      <c r="A465" s="432" t="b">
        <v>1</v>
      </c>
      <c r="B465" s="428" t="s">
        <v>827</v>
      </c>
      <c r="C465" s="437">
        <v>6013</v>
      </c>
      <c r="D465" s="439" t="s">
        <v>796</v>
      </c>
      <c r="E465" s="451">
        <v>152206005</v>
      </c>
      <c r="F465" s="448">
        <v>1</v>
      </c>
      <c r="G465" s="437">
        <v>1</v>
      </c>
      <c r="H465" s="506">
        <v>3.5</v>
      </c>
      <c r="I465" s="448" t="s">
        <v>233</v>
      </c>
      <c r="J465" s="448" t="s">
        <v>226</v>
      </c>
    </row>
    <row r="466" spans="1:10" ht="16.5" customHeight="1">
      <c r="A466" s="432" t="b">
        <v>1</v>
      </c>
      <c r="B466" s="428" t="s">
        <v>828</v>
      </c>
      <c r="C466" s="437">
        <v>6013</v>
      </c>
      <c r="D466" s="439" t="s">
        <v>796</v>
      </c>
      <c r="E466" s="452">
        <v>152301001</v>
      </c>
      <c r="F466" s="448">
        <v>1</v>
      </c>
      <c r="G466" s="437">
        <v>2</v>
      </c>
      <c r="H466" s="506">
        <v>2</v>
      </c>
      <c r="I466" s="448" t="s">
        <v>229</v>
      </c>
      <c r="J466" s="447" t="s">
        <v>227</v>
      </c>
    </row>
    <row r="467" spans="1:10" ht="16.5" customHeight="1">
      <c r="A467" s="432" t="b">
        <v>1</v>
      </c>
      <c r="B467" s="428" t="s">
        <v>829</v>
      </c>
      <c r="C467" s="437">
        <v>6013</v>
      </c>
      <c r="D467" s="439" t="s">
        <v>796</v>
      </c>
      <c r="E467" s="452">
        <v>152301002</v>
      </c>
      <c r="F467" s="448">
        <v>1</v>
      </c>
      <c r="G467" s="437">
        <v>2</v>
      </c>
      <c r="H467" s="506">
        <v>2</v>
      </c>
      <c r="I467" s="448" t="s">
        <v>229</v>
      </c>
      <c r="J467" s="447" t="s">
        <v>227</v>
      </c>
    </row>
    <row r="468" spans="1:10" ht="16.5" customHeight="1">
      <c r="A468" s="432" t="b">
        <v>1</v>
      </c>
      <c r="B468" s="428" t="s">
        <v>830</v>
      </c>
      <c r="C468" s="437">
        <v>6013</v>
      </c>
      <c r="D468" s="439" t="s">
        <v>796</v>
      </c>
      <c r="E468" s="452">
        <v>152301003</v>
      </c>
      <c r="F468" s="448">
        <v>1</v>
      </c>
      <c r="G468" s="437">
        <v>2</v>
      </c>
      <c r="H468" s="506">
        <v>2</v>
      </c>
      <c r="I468" s="448" t="s">
        <v>229</v>
      </c>
      <c r="J468" s="447" t="s">
        <v>227</v>
      </c>
    </row>
    <row r="469" spans="1:10" ht="16.5" customHeight="1">
      <c r="A469" s="432" t="b">
        <v>1</v>
      </c>
      <c r="B469" s="428" t="s">
        <v>831</v>
      </c>
      <c r="C469" s="437">
        <v>6013</v>
      </c>
      <c r="D469" s="439" t="s">
        <v>796</v>
      </c>
      <c r="E469" s="452">
        <v>152301004</v>
      </c>
      <c r="F469" s="448">
        <v>1</v>
      </c>
      <c r="G469" s="437">
        <v>2</v>
      </c>
      <c r="H469" s="506">
        <v>2</v>
      </c>
      <c r="I469" s="448" t="s">
        <v>229</v>
      </c>
      <c r="J469" s="447" t="s">
        <v>227</v>
      </c>
    </row>
    <row r="470" spans="1:10" ht="16.5" customHeight="1">
      <c r="A470" s="432" t="b">
        <v>1</v>
      </c>
      <c r="B470" s="428" t="s">
        <v>832</v>
      </c>
      <c r="C470" s="437">
        <v>6013</v>
      </c>
      <c r="D470" s="439" t="s">
        <v>796</v>
      </c>
      <c r="E470" s="452">
        <v>152301005</v>
      </c>
      <c r="F470" s="448">
        <v>1</v>
      </c>
      <c r="G470" s="437">
        <v>2</v>
      </c>
      <c r="H470" s="506">
        <v>2</v>
      </c>
      <c r="I470" s="448" t="s">
        <v>229</v>
      </c>
      <c r="J470" s="447" t="s">
        <v>227</v>
      </c>
    </row>
    <row r="471" spans="1:10" ht="16.5" customHeight="1">
      <c r="A471" s="432" t="b">
        <v>1</v>
      </c>
      <c r="B471" s="428" t="s">
        <v>833</v>
      </c>
      <c r="C471" s="437">
        <v>6013</v>
      </c>
      <c r="D471" s="439" t="s">
        <v>796</v>
      </c>
      <c r="E471" s="452">
        <v>152301006</v>
      </c>
      <c r="F471" s="448">
        <v>1</v>
      </c>
      <c r="G471" s="437">
        <v>2</v>
      </c>
      <c r="H471" s="506">
        <v>2</v>
      </c>
      <c r="I471" s="448" t="s">
        <v>229</v>
      </c>
      <c r="J471" s="447" t="s">
        <v>227</v>
      </c>
    </row>
    <row r="472" spans="1:10" ht="16.5" customHeight="1">
      <c r="A472" s="432" t="b">
        <v>1</v>
      </c>
      <c r="B472" s="428" t="s">
        <v>834</v>
      </c>
      <c r="C472" s="437">
        <v>6013</v>
      </c>
      <c r="D472" s="439" t="s">
        <v>796</v>
      </c>
      <c r="E472" s="452">
        <v>152302001</v>
      </c>
      <c r="F472" s="448">
        <v>1</v>
      </c>
      <c r="G472" s="437">
        <v>2</v>
      </c>
      <c r="H472" s="506">
        <v>2</v>
      </c>
      <c r="I472" s="448" t="s">
        <v>230</v>
      </c>
      <c r="J472" s="447" t="s">
        <v>227</v>
      </c>
    </row>
    <row r="473" spans="1:10" ht="16.5" customHeight="1">
      <c r="A473" s="432" t="b">
        <v>1</v>
      </c>
      <c r="B473" s="428" t="s">
        <v>835</v>
      </c>
      <c r="C473" s="437">
        <v>6013</v>
      </c>
      <c r="D473" s="439" t="s">
        <v>796</v>
      </c>
      <c r="E473" s="452">
        <v>152302002</v>
      </c>
      <c r="F473" s="448">
        <v>1</v>
      </c>
      <c r="G473" s="437">
        <v>2</v>
      </c>
      <c r="H473" s="506">
        <v>2</v>
      </c>
      <c r="I473" s="448" t="s">
        <v>230</v>
      </c>
      <c r="J473" s="447" t="s">
        <v>227</v>
      </c>
    </row>
    <row r="474" spans="1:10" ht="16.5" customHeight="1">
      <c r="A474" s="432" t="b">
        <v>1</v>
      </c>
      <c r="B474" s="428" t="s">
        <v>836</v>
      </c>
      <c r="C474" s="437">
        <v>6013</v>
      </c>
      <c r="D474" s="439" t="s">
        <v>796</v>
      </c>
      <c r="E474" s="452">
        <v>152302003</v>
      </c>
      <c r="F474" s="448">
        <v>1</v>
      </c>
      <c r="G474" s="437">
        <v>2</v>
      </c>
      <c r="H474" s="506">
        <v>2</v>
      </c>
      <c r="I474" s="448" t="s">
        <v>230</v>
      </c>
      <c r="J474" s="447" t="s">
        <v>227</v>
      </c>
    </row>
    <row r="475" spans="1:10" ht="16.5" customHeight="1">
      <c r="A475" s="432" t="b">
        <v>1</v>
      </c>
      <c r="B475" s="428" t="s">
        <v>837</v>
      </c>
      <c r="C475" s="437">
        <v>6013</v>
      </c>
      <c r="D475" s="439" t="s">
        <v>796</v>
      </c>
      <c r="E475" s="452">
        <v>152302004</v>
      </c>
      <c r="F475" s="448">
        <v>1</v>
      </c>
      <c r="G475" s="437">
        <v>2</v>
      </c>
      <c r="H475" s="506">
        <v>2</v>
      </c>
      <c r="I475" s="448" t="s">
        <v>230</v>
      </c>
      <c r="J475" s="447" t="s">
        <v>227</v>
      </c>
    </row>
    <row r="476" spans="1:10" ht="16.5" customHeight="1">
      <c r="A476" s="432" t="b">
        <v>1</v>
      </c>
      <c r="B476" s="428" t="s">
        <v>838</v>
      </c>
      <c r="C476" s="437">
        <v>6013</v>
      </c>
      <c r="D476" s="439" t="s">
        <v>796</v>
      </c>
      <c r="E476" s="452">
        <v>152302005</v>
      </c>
      <c r="F476" s="448">
        <v>1</v>
      </c>
      <c r="G476" s="437">
        <v>2</v>
      </c>
      <c r="H476" s="506">
        <v>2</v>
      </c>
      <c r="I476" s="448" t="s">
        <v>230</v>
      </c>
      <c r="J476" s="447" t="s">
        <v>227</v>
      </c>
    </row>
    <row r="477" spans="1:10" ht="16.5" customHeight="1">
      <c r="A477" s="432" t="b">
        <v>1</v>
      </c>
      <c r="B477" s="428" t="s">
        <v>839</v>
      </c>
      <c r="C477" s="437">
        <v>6013</v>
      </c>
      <c r="D477" s="439" t="s">
        <v>796</v>
      </c>
      <c r="E477" s="452">
        <v>152306001</v>
      </c>
      <c r="F477" s="448">
        <v>1</v>
      </c>
      <c r="G477" s="437">
        <v>2</v>
      </c>
      <c r="H477" s="506">
        <v>2</v>
      </c>
      <c r="I477" s="448" t="s">
        <v>233</v>
      </c>
      <c r="J477" s="447" t="s">
        <v>227</v>
      </c>
    </row>
    <row r="478" spans="1:10" ht="16.5" customHeight="1">
      <c r="A478" s="432" t="b">
        <v>1</v>
      </c>
      <c r="B478" s="428" t="s">
        <v>840</v>
      </c>
      <c r="C478" s="437">
        <v>6013</v>
      </c>
      <c r="D478" s="439" t="s">
        <v>796</v>
      </c>
      <c r="E478" s="452">
        <v>152306002</v>
      </c>
      <c r="F478" s="448">
        <v>1</v>
      </c>
      <c r="G478" s="437">
        <v>2</v>
      </c>
      <c r="H478" s="506">
        <v>2</v>
      </c>
      <c r="I478" s="448" t="s">
        <v>233</v>
      </c>
      <c r="J478" s="447" t="s">
        <v>227</v>
      </c>
    </row>
    <row r="479" spans="1:10" ht="16.5" customHeight="1">
      <c r="A479" s="432" t="b">
        <v>1</v>
      </c>
      <c r="B479" s="428" t="s">
        <v>841</v>
      </c>
      <c r="C479" s="437">
        <v>6013</v>
      </c>
      <c r="D479" s="439" t="s">
        <v>796</v>
      </c>
      <c r="E479" s="452">
        <v>152306003</v>
      </c>
      <c r="F479" s="448">
        <v>1</v>
      </c>
      <c r="G479" s="437">
        <v>2</v>
      </c>
      <c r="H479" s="506">
        <v>2</v>
      </c>
      <c r="I479" s="448" t="s">
        <v>233</v>
      </c>
      <c r="J479" s="447" t="s">
        <v>227</v>
      </c>
    </row>
    <row r="480" spans="1:10" ht="16.5" customHeight="1">
      <c r="A480" s="432" t="b">
        <v>1</v>
      </c>
      <c r="B480" s="428" t="s">
        <v>842</v>
      </c>
      <c r="C480" s="437">
        <v>6013</v>
      </c>
      <c r="D480" s="439" t="s">
        <v>796</v>
      </c>
      <c r="E480" s="452">
        <v>152306004</v>
      </c>
      <c r="F480" s="448">
        <v>1</v>
      </c>
      <c r="G480" s="437">
        <v>2</v>
      </c>
      <c r="H480" s="506">
        <v>2</v>
      </c>
      <c r="I480" s="448" t="s">
        <v>233</v>
      </c>
      <c r="J480" s="447" t="s">
        <v>227</v>
      </c>
    </row>
    <row r="481" spans="1:10" ht="16.5" customHeight="1">
      <c r="A481" s="432" t="b">
        <v>1</v>
      </c>
      <c r="B481" s="428" t="s">
        <v>843</v>
      </c>
      <c r="C481" s="437">
        <v>6013</v>
      </c>
      <c r="D481" s="439" t="s">
        <v>796</v>
      </c>
      <c r="E481" s="452">
        <v>152306005</v>
      </c>
      <c r="F481" s="448">
        <v>1</v>
      </c>
      <c r="G481" s="437">
        <v>2</v>
      </c>
      <c r="H481" s="506">
        <v>2</v>
      </c>
      <c r="I481" s="448" t="s">
        <v>233</v>
      </c>
      <c r="J481" s="447" t="s">
        <v>227</v>
      </c>
    </row>
    <row r="482" spans="1:10" ht="16.5" customHeight="1">
      <c r="A482" s="432" t="b">
        <v>1</v>
      </c>
      <c r="B482" s="428" t="s">
        <v>958</v>
      </c>
      <c r="C482" s="437">
        <v>6013</v>
      </c>
      <c r="D482" s="439" t="s">
        <v>796</v>
      </c>
      <c r="E482" s="429">
        <v>152401001</v>
      </c>
      <c r="F482" s="448">
        <v>1</v>
      </c>
      <c r="G482" s="437">
        <v>1</v>
      </c>
      <c r="H482" s="506">
        <v>0.6</v>
      </c>
      <c r="I482" s="448" t="s">
        <v>229</v>
      </c>
      <c r="J482" s="448" t="s">
        <v>228</v>
      </c>
    </row>
    <row r="483" spans="1:10" ht="16.5" customHeight="1">
      <c r="A483" s="432" t="b">
        <v>1</v>
      </c>
      <c r="B483" s="428" t="s">
        <v>959</v>
      </c>
      <c r="C483" s="437">
        <v>6013</v>
      </c>
      <c r="D483" s="439" t="s">
        <v>796</v>
      </c>
      <c r="E483" s="429">
        <v>152401002</v>
      </c>
      <c r="F483" s="448">
        <v>1</v>
      </c>
      <c r="G483" s="437">
        <v>1</v>
      </c>
      <c r="H483" s="506">
        <v>0.6</v>
      </c>
      <c r="I483" s="448" t="s">
        <v>229</v>
      </c>
      <c r="J483" s="448" t="s">
        <v>228</v>
      </c>
    </row>
    <row r="484" spans="1:10" ht="16.5" customHeight="1">
      <c r="A484" s="432" t="b">
        <v>1</v>
      </c>
      <c r="B484" s="428" t="s">
        <v>960</v>
      </c>
      <c r="C484" s="437">
        <v>6013</v>
      </c>
      <c r="D484" s="439" t="s">
        <v>796</v>
      </c>
      <c r="E484" s="429">
        <v>152401003</v>
      </c>
      <c r="F484" s="448">
        <v>1</v>
      </c>
      <c r="G484" s="437">
        <v>1</v>
      </c>
      <c r="H484" s="506">
        <v>0.6</v>
      </c>
      <c r="I484" s="448" t="s">
        <v>229</v>
      </c>
      <c r="J484" s="448" t="s">
        <v>228</v>
      </c>
    </row>
    <row r="485" spans="1:10" ht="16.5" customHeight="1">
      <c r="A485" s="432" t="b">
        <v>1</v>
      </c>
      <c r="B485" s="428" t="s">
        <v>961</v>
      </c>
      <c r="C485" s="437">
        <v>6013</v>
      </c>
      <c r="D485" s="439" t="s">
        <v>796</v>
      </c>
      <c r="E485" s="429">
        <v>152401004</v>
      </c>
      <c r="F485" s="448">
        <v>1</v>
      </c>
      <c r="G485" s="437">
        <v>1</v>
      </c>
      <c r="H485" s="506">
        <v>0.6</v>
      </c>
      <c r="I485" s="448" t="s">
        <v>229</v>
      </c>
      <c r="J485" s="448" t="s">
        <v>228</v>
      </c>
    </row>
    <row r="486" spans="1:10" ht="16.5" customHeight="1">
      <c r="A486" s="432" t="b">
        <v>1</v>
      </c>
      <c r="B486" s="428" t="s">
        <v>962</v>
      </c>
      <c r="C486" s="437">
        <v>6013</v>
      </c>
      <c r="D486" s="439" t="s">
        <v>796</v>
      </c>
      <c r="E486" s="429">
        <v>152401005</v>
      </c>
      <c r="F486" s="448">
        <v>1</v>
      </c>
      <c r="G486" s="437">
        <v>1</v>
      </c>
      <c r="H486" s="506">
        <v>0.6</v>
      </c>
      <c r="I486" s="448" t="s">
        <v>229</v>
      </c>
      <c r="J486" s="448" t="s">
        <v>228</v>
      </c>
    </row>
    <row r="487" spans="1:10" ht="16.5" customHeight="1">
      <c r="A487" s="432" t="b">
        <v>1</v>
      </c>
      <c r="B487" s="428" t="s">
        <v>963</v>
      </c>
      <c r="C487" s="437">
        <v>6013</v>
      </c>
      <c r="D487" s="439" t="s">
        <v>796</v>
      </c>
      <c r="E487" s="429">
        <v>152401006</v>
      </c>
      <c r="F487" s="448">
        <v>1</v>
      </c>
      <c r="G487" s="437">
        <v>1</v>
      </c>
      <c r="H487" s="506">
        <v>0.6</v>
      </c>
      <c r="I487" s="448" t="s">
        <v>229</v>
      </c>
      <c r="J487" s="448" t="s">
        <v>228</v>
      </c>
    </row>
    <row r="488" spans="1:10" ht="16.5" customHeight="1">
      <c r="A488" s="432" t="b">
        <v>1</v>
      </c>
      <c r="B488" s="428" t="s">
        <v>964</v>
      </c>
      <c r="C488" s="437">
        <v>6013</v>
      </c>
      <c r="D488" s="439" t="s">
        <v>796</v>
      </c>
      <c r="E488" s="429">
        <v>152402001</v>
      </c>
      <c r="F488" s="453">
        <v>1</v>
      </c>
      <c r="G488" s="437">
        <v>1</v>
      </c>
      <c r="H488" s="506">
        <v>0.6</v>
      </c>
      <c r="I488" s="448" t="s">
        <v>230</v>
      </c>
      <c r="J488" s="448" t="s">
        <v>228</v>
      </c>
    </row>
    <row r="489" spans="1:10" ht="16.5" customHeight="1">
      <c r="A489" s="432" t="b">
        <v>1</v>
      </c>
      <c r="B489" s="428" t="s">
        <v>965</v>
      </c>
      <c r="C489" s="437">
        <v>6013</v>
      </c>
      <c r="D489" s="439" t="s">
        <v>796</v>
      </c>
      <c r="E489" s="429">
        <v>152402002</v>
      </c>
      <c r="F489" s="453">
        <v>1</v>
      </c>
      <c r="G489" s="437">
        <v>1</v>
      </c>
      <c r="H489" s="506">
        <v>0.7</v>
      </c>
      <c r="I489" s="448" t="s">
        <v>230</v>
      </c>
      <c r="J489" s="448" t="s">
        <v>228</v>
      </c>
    </row>
    <row r="490" spans="1:10" ht="16.5" customHeight="1">
      <c r="A490" s="432" t="b">
        <v>1</v>
      </c>
      <c r="B490" s="428" t="s">
        <v>966</v>
      </c>
      <c r="C490" s="437">
        <v>6013</v>
      </c>
      <c r="D490" s="439" t="s">
        <v>796</v>
      </c>
      <c r="E490" s="454">
        <v>152402003</v>
      </c>
      <c r="F490" s="453">
        <v>1</v>
      </c>
      <c r="G490" s="437">
        <v>1</v>
      </c>
      <c r="H490" s="506">
        <v>0.7</v>
      </c>
      <c r="I490" s="448" t="s">
        <v>230</v>
      </c>
      <c r="J490" s="448" t="s">
        <v>228</v>
      </c>
    </row>
    <row r="491" spans="1:10" ht="16.5" customHeight="1">
      <c r="A491" s="432" t="b">
        <v>1</v>
      </c>
      <c r="B491" s="428" t="s">
        <v>967</v>
      </c>
      <c r="C491" s="437">
        <v>6013</v>
      </c>
      <c r="D491" s="439" t="s">
        <v>796</v>
      </c>
      <c r="E491" s="454">
        <v>152402004</v>
      </c>
      <c r="F491" s="453">
        <v>1</v>
      </c>
      <c r="G491" s="437">
        <v>1</v>
      </c>
      <c r="H491" s="506">
        <v>0.7</v>
      </c>
      <c r="I491" s="448" t="s">
        <v>230</v>
      </c>
      <c r="J491" s="448" t="s">
        <v>228</v>
      </c>
    </row>
    <row r="492" spans="1:10" ht="16.5" customHeight="1">
      <c r="A492" s="432" t="b">
        <v>1</v>
      </c>
      <c r="B492" s="428" t="s">
        <v>968</v>
      </c>
      <c r="C492" s="437">
        <v>6013</v>
      </c>
      <c r="D492" s="439" t="s">
        <v>796</v>
      </c>
      <c r="E492" s="454">
        <v>152402005</v>
      </c>
      <c r="F492" s="453">
        <v>1</v>
      </c>
      <c r="G492" s="437">
        <v>1</v>
      </c>
      <c r="H492" s="506">
        <v>0.7</v>
      </c>
      <c r="I492" s="448" t="s">
        <v>230</v>
      </c>
      <c r="J492" s="448" t="s">
        <v>228</v>
      </c>
    </row>
    <row r="493" spans="1:10" ht="16.5" customHeight="1">
      <c r="A493" s="432" t="b">
        <v>1</v>
      </c>
      <c r="B493" s="428" t="s">
        <v>969</v>
      </c>
      <c r="C493" s="437">
        <v>6013</v>
      </c>
      <c r="D493" s="439" t="s">
        <v>796</v>
      </c>
      <c r="E493" s="454">
        <v>152406001</v>
      </c>
      <c r="F493" s="453">
        <v>1</v>
      </c>
      <c r="G493" s="437">
        <v>1</v>
      </c>
      <c r="H493" s="506">
        <v>0.7</v>
      </c>
      <c r="I493" s="448" t="s">
        <v>233</v>
      </c>
      <c r="J493" s="448" t="s">
        <v>228</v>
      </c>
    </row>
    <row r="494" spans="1:10" ht="16.5" customHeight="1">
      <c r="A494" s="432" t="b">
        <v>1</v>
      </c>
      <c r="B494" s="428" t="s">
        <v>970</v>
      </c>
      <c r="C494" s="437">
        <v>6013</v>
      </c>
      <c r="D494" s="439" t="s">
        <v>796</v>
      </c>
      <c r="E494" s="454">
        <v>152406002</v>
      </c>
      <c r="F494" s="448">
        <v>1</v>
      </c>
      <c r="G494" s="437">
        <v>1</v>
      </c>
      <c r="H494" s="506">
        <v>0.7</v>
      </c>
      <c r="I494" s="448" t="s">
        <v>233</v>
      </c>
      <c r="J494" s="448" t="s">
        <v>228</v>
      </c>
    </row>
    <row r="495" spans="1:10" ht="16.5" customHeight="1">
      <c r="A495" s="432" t="b">
        <v>1</v>
      </c>
      <c r="B495" s="428" t="s">
        <v>971</v>
      </c>
      <c r="C495" s="437">
        <v>6013</v>
      </c>
      <c r="D495" s="439" t="s">
        <v>796</v>
      </c>
      <c r="E495" s="454">
        <v>152406003</v>
      </c>
      <c r="F495" s="448">
        <v>1</v>
      </c>
      <c r="G495" s="437">
        <v>1</v>
      </c>
      <c r="H495" s="506">
        <v>0.7</v>
      </c>
      <c r="I495" s="448" t="s">
        <v>233</v>
      </c>
      <c r="J495" s="448" t="s">
        <v>228</v>
      </c>
    </row>
    <row r="496" spans="1:10" ht="16.5" customHeight="1">
      <c r="A496" s="432" t="b">
        <v>1</v>
      </c>
      <c r="B496" s="428" t="s">
        <v>972</v>
      </c>
      <c r="C496" s="437">
        <v>6013</v>
      </c>
      <c r="D496" s="439" t="s">
        <v>796</v>
      </c>
      <c r="E496" s="455">
        <v>152406004</v>
      </c>
      <c r="F496" s="448">
        <v>1</v>
      </c>
      <c r="G496" s="437">
        <v>1</v>
      </c>
      <c r="H496" s="506">
        <v>0.7</v>
      </c>
      <c r="I496" s="448" t="s">
        <v>233</v>
      </c>
      <c r="J496" s="448" t="s">
        <v>228</v>
      </c>
    </row>
    <row r="497" spans="1:10" ht="16.5" customHeight="1">
      <c r="A497" s="432" t="b">
        <v>1</v>
      </c>
      <c r="B497" s="428" t="s">
        <v>973</v>
      </c>
      <c r="C497" s="437">
        <v>6013</v>
      </c>
      <c r="D497" s="439" t="s">
        <v>796</v>
      </c>
      <c r="E497" s="455">
        <v>152406005</v>
      </c>
      <c r="F497" s="448">
        <v>1</v>
      </c>
      <c r="G497" s="437">
        <v>1</v>
      </c>
      <c r="H497" s="506">
        <v>0.7</v>
      </c>
      <c r="I497" s="448" t="s">
        <v>233</v>
      </c>
      <c r="J497" s="448" t="s">
        <v>228</v>
      </c>
    </row>
    <row r="498" spans="1:10" ht="16.5" customHeight="1">
      <c r="A498" s="432" t="b">
        <v>1</v>
      </c>
      <c r="B498" s="434" t="s">
        <v>1123</v>
      </c>
      <c r="C498" s="437">
        <v>6013</v>
      </c>
      <c r="D498" s="443" t="s">
        <v>796</v>
      </c>
      <c r="E498" s="457">
        <v>152403011</v>
      </c>
      <c r="F498" s="448">
        <v>1</v>
      </c>
      <c r="G498" s="437">
        <v>1</v>
      </c>
      <c r="H498" s="506">
        <v>0.1</v>
      </c>
      <c r="I498" s="443" t="s">
        <v>231</v>
      </c>
      <c r="J498" s="448" t="s">
        <v>228</v>
      </c>
    </row>
    <row r="499" spans="1:10" ht="16.5" customHeight="1">
      <c r="A499" s="432" t="b">
        <v>1</v>
      </c>
      <c r="B499" s="436" t="s">
        <v>1124</v>
      </c>
      <c r="C499" s="437">
        <v>6013</v>
      </c>
      <c r="D499" s="445" t="s">
        <v>796</v>
      </c>
      <c r="E499" s="459">
        <v>152403012</v>
      </c>
      <c r="F499" s="448">
        <v>1</v>
      </c>
      <c r="G499" s="437">
        <v>1</v>
      </c>
      <c r="H499" s="506">
        <v>0.1</v>
      </c>
      <c r="I499" s="445" t="s">
        <v>231</v>
      </c>
      <c r="J499" s="448" t="s">
        <v>228</v>
      </c>
    </row>
    <row r="500" spans="1:10" ht="16.5" customHeight="1">
      <c r="A500" s="432" t="b">
        <v>1</v>
      </c>
      <c r="B500" s="434" t="s">
        <v>1125</v>
      </c>
      <c r="C500" s="437">
        <v>6013</v>
      </c>
      <c r="D500" s="443" t="s">
        <v>796</v>
      </c>
      <c r="E500" s="457">
        <v>152403013</v>
      </c>
      <c r="F500" s="448">
        <v>1</v>
      </c>
      <c r="G500" s="437">
        <v>1</v>
      </c>
      <c r="H500" s="506">
        <v>0.1</v>
      </c>
      <c r="I500" s="443" t="s">
        <v>231</v>
      </c>
      <c r="J500" s="448" t="s">
        <v>228</v>
      </c>
    </row>
    <row r="501" spans="1:10" ht="16.5" customHeight="1">
      <c r="A501" s="432" t="b">
        <v>1</v>
      </c>
      <c r="B501" s="436" t="s">
        <v>1126</v>
      </c>
      <c r="C501" s="437">
        <v>6013</v>
      </c>
      <c r="D501" s="445" t="s">
        <v>796</v>
      </c>
      <c r="E501" s="459">
        <v>152403014</v>
      </c>
      <c r="F501" s="448">
        <v>1</v>
      </c>
      <c r="G501" s="437">
        <v>1</v>
      </c>
      <c r="H501" s="506">
        <v>0.1</v>
      </c>
      <c r="I501" s="445" t="s">
        <v>231</v>
      </c>
      <c r="J501" s="448" t="s">
        <v>228</v>
      </c>
    </row>
    <row r="502" spans="1:10" ht="16.5" customHeight="1">
      <c r="A502" s="432" t="b">
        <v>1</v>
      </c>
      <c r="B502" s="434" t="s">
        <v>1127</v>
      </c>
      <c r="C502" s="437">
        <v>6013</v>
      </c>
      <c r="D502" s="443" t="s">
        <v>796</v>
      </c>
      <c r="E502" s="457">
        <v>152403015</v>
      </c>
      <c r="F502" s="448">
        <v>1</v>
      </c>
      <c r="G502" s="437">
        <v>1</v>
      </c>
      <c r="H502" s="506">
        <v>0.1</v>
      </c>
      <c r="I502" s="443" t="s">
        <v>231</v>
      </c>
      <c r="J502" s="448" t="s">
        <v>228</v>
      </c>
    </row>
    <row r="503" spans="1:10" ht="16.5" customHeight="1">
      <c r="A503" s="432" t="b">
        <v>1</v>
      </c>
      <c r="B503" s="436" t="s">
        <v>1128</v>
      </c>
      <c r="C503" s="437">
        <v>6013</v>
      </c>
      <c r="D503" s="445" t="s">
        <v>796</v>
      </c>
      <c r="E503" s="459">
        <v>152405011</v>
      </c>
      <c r="F503" s="448">
        <v>1</v>
      </c>
      <c r="G503" s="437">
        <v>1</v>
      </c>
      <c r="H503" s="506">
        <v>0.1</v>
      </c>
      <c r="I503" s="445" t="s">
        <v>232</v>
      </c>
      <c r="J503" s="448" t="s">
        <v>228</v>
      </c>
    </row>
    <row r="504" spans="1:10" ht="16.5" customHeight="1">
      <c r="A504" s="432" t="b">
        <v>1</v>
      </c>
      <c r="B504" s="434" t="s">
        <v>1129</v>
      </c>
      <c r="C504" s="437">
        <v>6013</v>
      </c>
      <c r="D504" s="443" t="s">
        <v>796</v>
      </c>
      <c r="E504" s="457">
        <v>152405012</v>
      </c>
      <c r="F504" s="448">
        <v>1</v>
      </c>
      <c r="G504" s="437">
        <v>1</v>
      </c>
      <c r="H504" s="506">
        <v>0.1</v>
      </c>
      <c r="I504" s="443" t="s">
        <v>232</v>
      </c>
      <c r="J504" s="448" t="s">
        <v>228</v>
      </c>
    </row>
    <row r="505" spans="1:10" ht="16.5" customHeight="1">
      <c r="A505" s="432" t="b">
        <v>1</v>
      </c>
      <c r="B505" s="436" t="s">
        <v>1130</v>
      </c>
      <c r="C505" s="437">
        <v>6013</v>
      </c>
      <c r="D505" s="445" t="s">
        <v>796</v>
      </c>
      <c r="E505" s="459">
        <v>152405013</v>
      </c>
      <c r="F505" s="448">
        <v>1</v>
      </c>
      <c r="G505" s="437">
        <v>1</v>
      </c>
      <c r="H505" s="506">
        <v>0.1</v>
      </c>
      <c r="I505" s="445" t="s">
        <v>232</v>
      </c>
      <c r="J505" s="448" t="s">
        <v>228</v>
      </c>
    </row>
    <row r="506" spans="1:10" ht="16.5" customHeight="1">
      <c r="A506" s="432" t="b">
        <v>1</v>
      </c>
      <c r="B506" s="434" t="s">
        <v>1131</v>
      </c>
      <c r="C506" s="437">
        <v>6013</v>
      </c>
      <c r="D506" s="443" t="s">
        <v>796</v>
      </c>
      <c r="E506" s="457">
        <v>152405014</v>
      </c>
      <c r="F506" s="448">
        <v>1</v>
      </c>
      <c r="G506" s="437">
        <v>1</v>
      </c>
      <c r="H506" s="506">
        <v>0.1</v>
      </c>
      <c r="I506" s="443" t="s">
        <v>232</v>
      </c>
      <c r="J506" s="448" t="s">
        <v>228</v>
      </c>
    </row>
    <row r="507" spans="1:10" ht="16.5" customHeight="1">
      <c r="A507" s="432" t="b">
        <v>1</v>
      </c>
      <c r="B507" s="436" t="s">
        <v>1132</v>
      </c>
      <c r="C507" s="437">
        <v>6013</v>
      </c>
      <c r="D507" s="445" t="s">
        <v>796</v>
      </c>
      <c r="E507" s="459">
        <v>152405015</v>
      </c>
      <c r="F507" s="448">
        <v>1</v>
      </c>
      <c r="G507" s="437">
        <v>1</v>
      </c>
      <c r="H507" s="506">
        <v>0.1</v>
      </c>
      <c r="I507" s="445" t="s">
        <v>232</v>
      </c>
      <c r="J507" s="448" t="s">
        <v>228</v>
      </c>
    </row>
    <row r="508" spans="1:10" ht="16.5" customHeight="1">
      <c r="A508" s="432" t="b">
        <v>1</v>
      </c>
      <c r="B508" s="436" t="s">
        <v>1133</v>
      </c>
      <c r="C508" s="437">
        <v>6013</v>
      </c>
      <c r="D508" s="445" t="s">
        <v>796</v>
      </c>
      <c r="E508" s="459">
        <v>152407011</v>
      </c>
      <c r="F508" s="448">
        <v>1</v>
      </c>
      <c r="G508" s="437">
        <v>1</v>
      </c>
      <c r="H508" s="506">
        <v>0.1</v>
      </c>
      <c r="I508" s="445" t="s">
        <v>234</v>
      </c>
      <c r="J508" s="448" t="s">
        <v>228</v>
      </c>
    </row>
    <row r="509" spans="1:10" ht="16.5" customHeight="1">
      <c r="A509" s="432" t="b">
        <v>1</v>
      </c>
      <c r="B509" s="434" t="s">
        <v>1134</v>
      </c>
      <c r="C509" s="437">
        <v>6013</v>
      </c>
      <c r="D509" s="443" t="s">
        <v>796</v>
      </c>
      <c r="E509" s="457">
        <v>152407012</v>
      </c>
      <c r="F509" s="448">
        <v>1</v>
      </c>
      <c r="G509" s="437">
        <v>1</v>
      </c>
      <c r="H509" s="506">
        <v>0.1</v>
      </c>
      <c r="I509" s="443" t="s">
        <v>234</v>
      </c>
      <c r="J509" s="448" t="s">
        <v>228</v>
      </c>
    </row>
    <row r="510" spans="1:10" ht="16.5" customHeight="1">
      <c r="A510" s="432" t="b">
        <v>1</v>
      </c>
      <c r="B510" s="436" t="s">
        <v>1135</v>
      </c>
      <c r="C510" s="437">
        <v>6013</v>
      </c>
      <c r="D510" s="445" t="s">
        <v>796</v>
      </c>
      <c r="E510" s="459">
        <v>152407013</v>
      </c>
      <c r="F510" s="448">
        <v>1</v>
      </c>
      <c r="G510" s="437">
        <v>1</v>
      </c>
      <c r="H510" s="506">
        <v>0.1</v>
      </c>
      <c r="I510" s="445" t="s">
        <v>234</v>
      </c>
      <c r="J510" s="448" t="s">
        <v>228</v>
      </c>
    </row>
    <row r="511" spans="1:10" ht="16.5" customHeight="1">
      <c r="A511" s="432" t="b">
        <v>1</v>
      </c>
      <c r="B511" s="434" t="s">
        <v>1136</v>
      </c>
      <c r="C511" s="437">
        <v>6013</v>
      </c>
      <c r="D511" s="443" t="s">
        <v>796</v>
      </c>
      <c r="E511" s="457">
        <v>152407014</v>
      </c>
      <c r="F511" s="448">
        <v>1</v>
      </c>
      <c r="G511" s="437">
        <v>1</v>
      </c>
      <c r="H511" s="506">
        <v>0.1</v>
      </c>
      <c r="I511" s="443" t="s">
        <v>234</v>
      </c>
      <c r="J511" s="448" t="s">
        <v>228</v>
      </c>
    </row>
    <row r="512" spans="1:10" ht="16.5" customHeight="1">
      <c r="A512" s="432" t="b">
        <v>1</v>
      </c>
      <c r="B512" s="436" t="s">
        <v>1137</v>
      </c>
      <c r="C512" s="437">
        <v>6013</v>
      </c>
      <c r="D512" s="445" t="s">
        <v>796</v>
      </c>
      <c r="E512" s="459">
        <v>152407015</v>
      </c>
      <c r="F512" s="448">
        <v>1</v>
      </c>
      <c r="G512" s="437">
        <v>1</v>
      </c>
      <c r="H512" s="506">
        <v>0.1</v>
      </c>
      <c r="I512" s="445" t="s">
        <v>234</v>
      </c>
      <c r="J512" s="448" t="s">
        <v>228</v>
      </c>
    </row>
    <row r="513" spans="1:10" ht="16.5" customHeight="1">
      <c r="A513" s="432" t="b">
        <v>1</v>
      </c>
      <c r="B513" s="428" t="s">
        <v>861</v>
      </c>
      <c r="C513" s="437">
        <v>6013</v>
      </c>
      <c r="D513" s="440" t="s">
        <v>845</v>
      </c>
      <c r="E513" s="451">
        <v>153201001</v>
      </c>
      <c r="F513" s="448">
        <v>1</v>
      </c>
      <c r="G513" s="437">
        <v>1</v>
      </c>
      <c r="H513" s="507">
        <v>3.5</v>
      </c>
      <c r="I513" s="448" t="s">
        <v>229</v>
      </c>
      <c r="J513" s="448" t="s">
        <v>226</v>
      </c>
    </row>
    <row r="514" spans="1:10" ht="16.5" customHeight="1">
      <c r="A514" s="432" t="b">
        <v>1</v>
      </c>
      <c r="B514" s="428" t="s">
        <v>862</v>
      </c>
      <c r="C514" s="437">
        <v>6013</v>
      </c>
      <c r="D514" s="440" t="s">
        <v>845</v>
      </c>
      <c r="E514" s="451">
        <v>153201002</v>
      </c>
      <c r="F514" s="448">
        <v>1</v>
      </c>
      <c r="G514" s="437">
        <v>1</v>
      </c>
      <c r="H514" s="507">
        <v>3.5</v>
      </c>
      <c r="I514" s="448" t="s">
        <v>229</v>
      </c>
      <c r="J514" s="448" t="s">
        <v>226</v>
      </c>
    </row>
    <row r="515" spans="1:10" ht="16.5" customHeight="1">
      <c r="A515" s="432" t="b">
        <v>1</v>
      </c>
      <c r="B515" s="428" t="s">
        <v>863</v>
      </c>
      <c r="C515" s="437">
        <v>6013</v>
      </c>
      <c r="D515" s="440" t="s">
        <v>845</v>
      </c>
      <c r="E515" s="451">
        <v>153201003</v>
      </c>
      <c r="F515" s="448">
        <v>1</v>
      </c>
      <c r="G515" s="437">
        <v>1</v>
      </c>
      <c r="H515" s="507">
        <v>3.5</v>
      </c>
      <c r="I515" s="448" t="s">
        <v>229</v>
      </c>
      <c r="J515" s="448" t="s">
        <v>226</v>
      </c>
    </row>
    <row r="516" spans="1:10" ht="16.5" customHeight="1">
      <c r="A516" s="432" t="b">
        <v>1</v>
      </c>
      <c r="B516" s="428" t="s">
        <v>864</v>
      </c>
      <c r="C516" s="437">
        <v>6013</v>
      </c>
      <c r="D516" s="440" t="s">
        <v>845</v>
      </c>
      <c r="E516" s="451">
        <v>153201004</v>
      </c>
      <c r="F516" s="448">
        <v>1</v>
      </c>
      <c r="G516" s="437">
        <v>1</v>
      </c>
      <c r="H516" s="507">
        <v>3.5</v>
      </c>
      <c r="I516" s="448" t="s">
        <v>229</v>
      </c>
      <c r="J516" s="448" t="s">
        <v>226</v>
      </c>
    </row>
    <row r="517" spans="1:10" ht="16.5" customHeight="1">
      <c r="A517" s="432" t="b">
        <v>1</v>
      </c>
      <c r="B517" s="428" t="s">
        <v>865</v>
      </c>
      <c r="C517" s="437">
        <v>6013</v>
      </c>
      <c r="D517" s="440" t="s">
        <v>845</v>
      </c>
      <c r="E517" s="451">
        <v>153201005</v>
      </c>
      <c r="F517" s="448">
        <v>1</v>
      </c>
      <c r="G517" s="437">
        <v>1</v>
      </c>
      <c r="H517" s="507">
        <v>3.5</v>
      </c>
      <c r="I517" s="448" t="s">
        <v>229</v>
      </c>
      <c r="J517" s="448" t="s">
        <v>226</v>
      </c>
    </row>
    <row r="518" spans="1:10" ht="16.5" customHeight="1">
      <c r="A518" s="432" t="b">
        <v>1</v>
      </c>
      <c r="B518" s="428" t="s">
        <v>866</v>
      </c>
      <c r="C518" s="437">
        <v>6013</v>
      </c>
      <c r="D518" s="440" t="s">
        <v>845</v>
      </c>
      <c r="E518" s="451">
        <v>153201006</v>
      </c>
      <c r="F518" s="448">
        <v>1</v>
      </c>
      <c r="G518" s="437">
        <v>1</v>
      </c>
      <c r="H518" s="507">
        <v>3.5</v>
      </c>
      <c r="I518" s="448" t="s">
        <v>229</v>
      </c>
      <c r="J518" s="448" t="s">
        <v>226</v>
      </c>
    </row>
    <row r="519" spans="1:10" ht="16.5" customHeight="1">
      <c r="A519" s="432" t="b">
        <v>1</v>
      </c>
      <c r="B519" s="428" t="s">
        <v>867</v>
      </c>
      <c r="C519" s="437">
        <v>6013</v>
      </c>
      <c r="D519" s="440" t="s">
        <v>845</v>
      </c>
      <c r="E519" s="451">
        <v>153202001</v>
      </c>
      <c r="F519" s="448">
        <v>1</v>
      </c>
      <c r="G519" s="437">
        <v>1</v>
      </c>
      <c r="H519" s="507">
        <v>3.5</v>
      </c>
      <c r="I519" s="448" t="s">
        <v>230</v>
      </c>
      <c r="J519" s="448" t="s">
        <v>226</v>
      </c>
    </row>
    <row r="520" spans="1:10" ht="16.5" customHeight="1">
      <c r="A520" s="432" t="b">
        <v>1</v>
      </c>
      <c r="B520" s="428" t="s">
        <v>868</v>
      </c>
      <c r="C520" s="437">
        <v>6013</v>
      </c>
      <c r="D520" s="440" t="s">
        <v>845</v>
      </c>
      <c r="E520" s="451">
        <v>153202002</v>
      </c>
      <c r="F520" s="448">
        <v>1</v>
      </c>
      <c r="G520" s="437">
        <v>1</v>
      </c>
      <c r="H520" s="507">
        <v>3.5</v>
      </c>
      <c r="I520" s="448" t="s">
        <v>230</v>
      </c>
      <c r="J520" s="448" t="s">
        <v>226</v>
      </c>
    </row>
    <row r="521" spans="1:10" ht="16.5" customHeight="1">
      <c r="A521" s="432" t="b">
        <v>1</v>
      </c>
      <c r="B521" s="428" t="s">
        <v>869</v>
      </c>
      <c r="C521" s="437">
        <v>6013</v>
      </c>
      <c r="D521" s="440" t="s">
        <v>845</v>
      </c>
      <c r="E521" s="451">
        <v>153202003</v>
      </c>
      <c r="F521" s="448">
        <v>1</v>
      </c>
      <c r="G521" s="437">
        <v>1</v>
      </c>
      <c r="H521" s="507">
        <v>3.5</v>
      </c>
      <c r="I521" s="448" t="s">
        <v>230</v>
      </c>
      <c r="J521" s="448" t="s">
        <v>226</v>
      </c>
    </row>
    <row r="522" spans="1:10" ht="16.5" customHeight="1">
      <c r="A522" s="432" t="b">
        <v>1</v>
      </c>
      <c r="B522" s="428" t="s">
        <v>870</v>
      </c>
      <c r="C522" s="437">
        <v>6013</v>
      </c>
      <c r="D522" s="440" t="s">
        <v>845</v>
      </c>
      <c r="E522" s="451">
        <v>153202004</v>
      </c>
      <c r="F522" s="448">
        <v>1</v>
      </c>
      <c r="G522" s="437">
        <v>1</v>
      </c>
      <c r="H522" s="507">
        <v>3.5</v>
      </c>
      <c r="I522" s="448" t="s">
        <v>230</v>
      </c>
      <c r="J522" s="448" t="s">
        <v>226</v>
      </c>
    </row>
    <row r="523" spans="1:10" ht="16.5" customHeight="1">
      <c r="A523" s="432" t="b">
        <v>1</v>
      </c>
      <c r="B523" s="428" t="s">
        <v>871</v>
      </c>
      <c r="C523" s="437">
        <v>6013</v>
      </c>
      <c r="D523" s="440" t="s">
        <v>845</v>
      </c>
      <c r="E523" s="451">
        <v>153202005</v>
      </c>
      <c r="F523" s="448">
        <v>1</v>
      </c>
      <c r="G523" s="437">
        <v>1</v>
      </c>
      <c r="H523" s="507">
        <v>3.5</v>
      </c>
      <c r="I523" s="448" t="s">
        <v>230</v>
      </c>
      <c r="J523" s="448" t="s">
        <v>226</v>
      </c>
    </row>
    <row r="524" spans="1:10" ht="16.5" customHeight="1">
      <c r="A524" s="432" t="b">
        <v>1</v>
      </c>
      <c r="B524" s="428" t="s">
        <v>872</v>
      </c>
      <c r="C524" s="437">
        <v>6013</v>
      </c>
      <c r="D524" s="440" t="s">
        <v>845</v>
      </c>
      <c r="E524" s="451">
        <v>153206001</v>
      </c>
      <c r="F524" s="448">
        <v>1</v>
      </c>
      <c r="G524" s="437">
        <v>1</v>
      </c>
      <c r="H524" s="507">
        <v>3.5</v>
      </c>
      <c r="I524" s="448" t="s">
        <v>233</v>
      </c>
      <c r="J524" s="448" t="s">
        <v>226</v>
      </c>
    </row>
    <row r="525" spans="1:10" ht="16.5" customHeight="1">
      <c r="A525" s="432" t="b">
        <v>1</v>
      </c>
      <c r="B525" s="428" t="s">
        <v>873</v>
      </c>
      <c r="C525" s="437">
        <v>6013</v>
      </c>
      <c r="D525" s="440" t="s">
        <v>845</v>
      </c>
      <c r="E525" s="451">
        <v>153206002</v>
      </c>
      <c r="F525" s="448">
        <v>1</v>
      </c>
      <c r="G525" s="437">
        <v>1</v>
      </c>
      <c r="H525" s="507">
        <v>3.5</v>
      </c>
      <c r="I525" s="448" t="s">
        <v>233</v>
      </c>
      <c r="J525" s="448" t="s">
        <v>226</v>
      </c>
    </row>
    <row r="526" spans="1:10" ht="16.5" customHeight="1">
      <c r="A526" s="432" t="b">
        <v>1</v>
      </c>
      <c r="B526" s="428" t="s">
        <v>874</v>
      </c>
      <c r="C526" s="437">
        <v>6013</v>
      </c>
      <c r="D526" s="440" t="s">
        <v>845</v>
      </c>
      <c r="E526" s="451">
        <v>153206003</v>
      </c>
      <c r="F526" s="448">
        <v>1</v>
      </c>
      <c r="G526" s="437">
        <v>1</v>
      </c>
      <c r="H526" s="507">
        <v>3.5</v>
      </c>
      <c r="I526" s="448" t="s">
        <v>233</v>
      </c>
      <c r="J526" s="448" t="s">
        <v>226</v>
      </c>
    </row>
    <row r="527" spans="1:10" ht="16.5" customHeight="1">
      <c r="A527" s="432" t="b">
        <v>1</v>
      </c>
      <c r="B527" s="428" t="s">
        <v>875</v>
      </c>
      <c r="C527" s="437">
        <v>6013</v>
      </c>
      <c r="D527" s="440" t="s">
        <v>845</v>
      </c>
      <c r="E527" s="451">
        <v>153206004</v>
      </c>
      <c r="F527" s="448">
        <v>1</v>
      </c>
      <c r="G527" s="437">
        <v>1</v>
      </c>
      <c r="H527" s="507">
        <v>3.5</v>
      </c>
      <c r="I527" s="448" t="s">
        <v>233</v>
      </c>
      <c r="J527" s="448" t="s">
        <v>226</v>
      </c>
    </row>
    <row r="528" spans="1:10" ht="16.5" customHeight="1">
      <c r="A528" s="432" t="b">
        <v>1</v>
      </c>
      <c r="B528" s="428" t="s">
        <v>876</v>
      </c>
      <c r="C528" s="437">
        <v>6013</v>
      </c>
      <c r="D528" s="440" t="s">
        <v>845</v>
      </c>
      <c r="E528" s="451">
        <v>153206005</v>
      </c>
      <c r="F528" s="448">
        <v>1</v>
      </c>
      <c r="G528" s="437">
        <v>1</v>
      </c>
      <c r="H528" s="507">
        <v>3.5</v>
      </c>
      <c r="I528" s="448" t="s">
        <v>233</v>
      </c>
      <c r="J528" s="448" t="s">
        <v>226</v>
      </c>
    </row>
    <row r="529" spans="1:10" ht="16.5" customHeight="1">
      <c r="A529" s="432" t="b">
        <v>1</v>
      </c>
      <c r="B529" s="428" t="s">
        <v>877</v>
      </c>
      <c r="C529" s="437">
        <v>6013</v>
      </c>
      <c r="D529" s="440" t="s">
        <v>845</v>
      </c>
      <c r="E529" s="452">
        <v>153301001</v>
      </c>
      <c r="F529" s="448">
        <v>1</v>
      </c>
      <c r="G529" s="437">
        <v>2</v>
      </c>
      <c r="H529" s="507">
        <v>2</v>
      </c>
      <c r="I529" s="448" t="s">
        <v>229</v>
      </c>
      <c r="J529" s="447" t="s">
        <v>227</v>
      </c>
    </row>
    <row r="530" spans="1:10" ht="16.5" customHeight="1">
      <c r="A530" s="432" t="b">
        <v>1</v>
      </c>
      <c r="B530" s="428" t="s">
        <v>878</v>
      </c>
      <c r="C530" s="437">
        <v>6013</v>
      </c>
      <c r="D530" s="440" t="s">
        <v>845</v>
      </c>
      <c r="E530" s="452">
        <v>153301002</v>
      </c>
      <c r="F530" s="448">
        <v>1</v>
      </c>
      <c r="G530" s="437">
        <v>2</v>
      </c>
      <c r="H530" s="507">
        <v>2</v>
      </c>
      <c r="I530" s="448" t="s">
        <v>229</v>
      </c>
      <c r="J530" s="447" t="s">
        <v>227</v>
      </c>
    </row>
    <row r="531" spans="1:10" ht="16.5" customHeight="1">
      <c r="A531" s="432" t="b">
        <v>1</v>
      </c>
      <c r="B531" s="428" t="s">
        <v>879</v>
      </c>
      <c r="C531" s="437">
        <v>6013</v>
      </c>
      <c r="D531" s="440" t="s">
        <v>845</v>
      </c>
      <c r="E531" s="452">
        <v>153301003</v>
      </c>
      <c r="F531" s="448">
        <v>1</v>
      </c>
      <c r="G531" s="437">
        <v>2</v>
      </c>
      <c r="H531" s="507">
        <v>2</v>
      </c>
      <c r="I531" s="448" t="s">
        <v>229</v>
      </c>
      <c r="J531" s="447" t="s">
        <v>227</v>
      </c>
    </row>
    <row r="532" spans="1:10" ht="16.5" customHeight="1">
      <c r="A532" s="432" t="b">
        <v>1</v>
      </c>
      <c r="B532" s="428" t="s">
        <v>880</v>
      </c>
      <c r="C532" s="437">
        <v>6013</v>
      </c>
      <c r="D532" s="440" t="s">
        <v>845</v>
      </c>
      <c r="E532" s="452">
        <v>153301004</v>
      </c>
      <c r="F532" s="448">
        <v>1</v>
      </c>
      <c r="G532" s="437">
        <v>2</v>
      </c>
      <c r="H532" s="507">
        <v>2</v>
      </c>
      <c r="I532" s="448" t="s">
        <v>229</v>
      </c>
      <c r="J532" s="447" t="s">
        <v>227</v>
      </c>
    </row>
    <row r="533" spans="1:10" ht="16.5" customHeight="1">
      <c r="A533" s="432" t="b">
        <v>1</v>
      </c>
      <c r="B533" s="428" t="s">
        <v>881</v>
      </c>
      <c r="C533" s="437">
        <v>6013</v>
      </c>
      <c r="D533" s="440" t="s">
        <v>845</v>
      </c>
      <c r="E533" s="452">
        <v>153301005</v>
      </c>
      <c r="F533" s="448">
        <v>1</v>
      </c>
      <c r="G533" s="437">
        <v>2</v>
      </c>
      <c r="H533" s="507">
        <v>2</v>
      </c>
      <c r="I533" s="448" t="s">
        <v>229</v>
      </c>
      <c r="J533" s="447" t="s">
        <v>227</v>
      </c>
    </row>
    <row r="534" spans="1:10" ht="16.5" customHeight="1">
      <c r="A534" s="432" t="b">
        <v>1</v>
      </c>
      <c r="B534" s="428" t="s">
        <v>882</v>
      </c>
      <c r="C534" s="437">
        <v>6013</v>
      </c>
      <c r="D534" s="440" t="s">
        <v>845</v>
      </c>
      <c r="E534" s="452">
        <v>153301006</v>
      </c>
      <c r="F534" s="448">
        <v>1</v>
      </c>
      <c r="G534" s="437">
        <v>2</v>
      </c>
      <c r="H534" s="507">
        <v>2</v>
      </c>
      <c r="I534" s="448" t="s">
        <v>229</v>
      </c>
      <c r="J534" s="447" t="s">
        <v>227</v>
      </c>
    </row>
    <row r="535" spans="1:10" ht="16.5" customHeight="1">
      <c r="A535" s="432" t="b">
        <v>1</v>
      </c>
      <c r="B535" s="428" t="s">
        <v>883</v>
      </c>
      <c r="C535" s="437">
        <v>6013</v>
      </c>
      <c r="D535" s="440" t="s">
        <v>845</v>
      </c>
      <c r="E535" s="452">
        <v>153302001</v>
      </c>
      <c r="F535" s="448">
        <v>1</v>
      </c>
      <c r="G535" s="437">
        <v>2</v>
      </c>
      <c r="H535" s="507">
        <v>2</v>
      </c>
      <c r="I535" s="448" t="s">
        <v>230</v>
      </c>
      <c r="J535" s="447" t="s">
        <v>227</v>
      </c>
    </row>
    <row r="536" spans="1:10" ht="16.5" customHeight="1">
      <c r="A536" s="432" t="b">
        <v>1</v>
      </c>
      <c r="B536" s="428" t="s">
        <v>884</v>
      </c>
      <c r="C536" s="437">
        <v>6013</v>
      </c>
      <c r="D536" s="440" t="s">
        <v>845</v>
      </c>
      <c r="E536" s="452">
        <v>153302002</v>
      </c>
      <c r="F536" s="448">
        <v>1</v>
      </c>
      <c r="G536" s="437">
        <v>2</v>
      </c>
      <c r="H536" s="507">
        <v>2</v>
      </c>
      <c r="I536" s="448" t="s">
        <v>230</v>
      </c>
      <c r="J536" s="447" t="s">
        <v>227</v>
      </c>
    </row>
    <row r="537" spans="1:10" ht="16.5" customHeight="1">
      <c r="A537" s="432" t="b">
        <v>1</v>
      </c>
      <c r="B537" s="428" t="s">
        <v>885</v>
      </c>
      <c r="C537" s="437">
        <v>6013</v>
      </c>
      <c r="D537" s="440" t="s">
        <v>845</v>
      </c>
      <c r="E537" s="452">
        <v>153302003</v>
      </c>
      <c r="F537" s="448">
        <v>1</v>
      </c>
      <c r="G537" s="437">
        <v>2</v>
      </c>
      <c r="H537" s="507">
        <v>2</v>
      </c>
      <c r="I537" s="448" t="s">
        <v>230</v>
      </c>
      <c r="J537" s="447" t="s">
        <v>227</v>
      </c>
    </row>
    <row r="538" spans="1:10" ht="16.5" customHeight="1">
      <c r="A538" s="432" t="b">
        <v>1</v>
      </c>
      <c r="B538" s="428" t="s">
        <v>886</v>
      </c>
      <c r="C538" s="437">
        <v>6013</v>
      </c>
      <c r="D538" s="440" t="s">
        <v>845</v>
      </c>
      <c r="E538" s="452">
        <v>153302004</v>
      </c>
      <c r="F538" s="448">
        <v>1</v>
      </c>
      <c r="G538" s="437">
        <v>2</v>
      </c>
      <c r="H538" s="507">
        <v>2</v>
      </c>
      <c r="I538" s="448" t="s">
        <v>230</v>
      </c>
      <c r="J538" s="447" t="s">
        <v>227</v>
      </c>
    </row>
    <row r="539" spans="1:10" ht="16.5" customHeight="1">
      <c r="A539" s="432" t="b">
        <v>1</v>
      </c>
      <c r="B539" s="428" t="s">
        <v>887</v>
      </c>
      <c r="C539" s="437">
        <v>6013</v>
      </c>
      <c r="D539" s="440" t="s">
        <v>845</v>
      </c>
      <c r="E539" s="452">
        <v>153302005</v>
      </c>
      <c r="F539" s="448">
        <v>1</v>
      </c>
      <c r="G539" s="437">
        <v>2</v>
      </c>
      <c r="H539" s="507">
        <v>2</v>
      </c>
      <c r="I539" s="448" t="s">
        <v>230</v>
      </c>
      <c r="J539" s="447" t="s">
        <v>227</v>
      </c>
    </row>
    <row r="540" spans="1:10" ht="16.5" customHeight="1">
      <c r="A540" s="432" t="b">
        <v>1</v>
      </c>
      <c r="B540" s="428" t="s">
        <v>888</v>
      </c>
      <c r="C540" s="437">
        <v>6013</v>
      </c>
      <c r="D540" s="440" t="s">
        <v>845</v>
      </c>
      <c r="E540" s="452">
        <v>153306001</v>
      </c>
      <c r="F540" s="448">
        <v>1</v>
      </c>
      <c r="G540" s="437">
        <v>2</v>
      </c>
      <c r="H540" s="507">
        <v>2</v>
      </c>
      <c r="I540" s="448" t="s">
        <v>233</v>
      </c>
      <c r="J540" s="447" t="s">
        <v>227</v>
      </c>
    </row>
    <row r="541" spans="1:10" ht="16.5" customHeight="1">
      <c r="A541" s="432" t="b">
        <v>1</v>
      </c>
      <c r="B541" s="428" t="s">
        <v>889</v>
      </c>
      <c r="C541" s="437">
        <v>6013</v>
      </c>
      <c r="D541" s="440" t="s">
        <v>845</v>
      </c>
      <c r="E541" s="452">
        <v>153306002</v>
      </c>
      <c r="F541" s="448">
        <v>1</v>
      </c>
      <c r="G541" s="437">
        <v>2</v>
      </c>
      <c r="H541" s="507">
        <v>2</v>
      </c>
      <c r="I541" s="448" t="s">
        <v>233</v>
      </c>
      <c r="J541" s="447" t="s">
        <v>227</v>
      </c>
    </row>
    <row r="542" spans="1:10" ht="16.5" customHeight="1">
      <c r="A542" s="432" t="b">
        <v>1</v>
      </c>
      <c r="B542" s="428" t="s">
        <v>890</v>
      </c>
      <c r="C542" s="437">
        <v>6013</v>
      </c>
      <c r="D542" s="440" t="s">
        <v>845</v>
      </c>
      <c r="E542" s="452">
        <v>153306003</v>
      </c>
      <c r="F542" s="448">
        <v>1</v>
      </c>
      <c r="G542" s="437">
        <v>2</v>
      </c>
      <c r="H542" s="507">
        <v>2</v>
      </c>
      <c r="I542" s="448" t="s">
        <v>233</v>
      </c>
      <c r="J542" s="447" t="s">
        <v>227</v>
      </c>
    </row>
    <row r="543" spans="1:10" ht="16.5" customHeight="1">
      <c r="A543" s="432" t="b">
        <v>1</v>
      </c>
      <c r="B543" s="428" t="s">
        <v>891</v>
      </c>
      <c r="C543" s="437">
        <v>6013</v>
      </c>
      <c r="D543" s="440" t="s">
        <v>845</v>
      </c>
      <c r="E543" s="452">
        <v>153306004</v>
      </c>
      <c r="F543" s="448">
        <v>1</v>
      </c>
      <c r="G543" s="437">
        <v>2</v>
      </c>
      <c r="H543" s="507">
        <v>2</v>
      </c>
      <c r="I543" s="448" t="s">
        <v>233</v>
      </c>
      <c r="J543" s="447" t="s">
        <v>227</v>
      </c>
    </row>
    <row r="544" spans="1:10" ht="16.5" customHeight="1">
      <c r="A544" s="432" t="b">
        <v>1</v>
      </c>
      <c r="B544" s="428" t="s">
        <v>892</v>
      </c>
      <c r="C544" s="437">
        <v>6013</v>
      </c>
      <c r="D544" s="440" t="s">
        <v>845</v>
      </c>
      <c r="E544" s="452">
        <v>153306005</v>
      </c>
      <c r="F544" s="448">
        <v>1</v>
      </c>
      <c r="G544" s="437">
        <v>2</v>
      </c>
      <c r="H544" s="507">
        <v>2</v>
      </c>
      <c r="I544" s="448" t="s">
        <v>233</v>
      </c>
      <c r="J544" s="447" t="s">
        <v>227</v>
      </c>
    </row>
    <row r="545" spans="1:10" ht="16.5" customHeight="1">
      <c r="A545" s="432" t="b">
        <v>1</v>
      </c>
      <c r="B545" s="428" t="s">
        <v>974</v>
      </c>
      <c r="C545" s="437">
        <v>6013</v>
      </c>
      <c r="D545" s="440" t="s">
        <v>845</v>
      </c>
      <c r="E545" s="455">
        <v>153401001</v>
      </c>
      <c r="F545" s="448">
        <v>1</v>
      </c>
      <c r="G545" s="437">
        <v>1</v>
      </c>
      <c r="H545" s="507">
        <v>0.6</v>
      </c>
      <c r="I545" s="448" t="s">
        <v>229</v>
      </c>
      <c r="J545" s="448" t="s">
        <v>228</v>
      </c>
    </row>
    <row r="546" spans="1:10" ht="16.5" customHeight="1">
      <c r="A546" s="432" t="b">
        <v>1</v>
      </c>
      <c r="B546" s="428" t="s">
        <v>975</v>
      </c>
      <c r="C546" s="437">
        <v>6013</v>
      </c>
      <c r="D546" s="440" t="s">
        <v>845</v>
      </c>
      <c r="E546" s="455">
        <v>153401002</v>
      </c>
      <c r="F546" s="448">
        <v>1</v>
      </c>
      <c r="G546" s="437">
        <v>1</v>
      </c>
      <c r="H546" s="507">
        <v>0.6</v>
      </c>
      <c r="I546" s="448" t="s">
        <v>229</v>
      </c>
      <c r="J546" s="448" t="s">
        <v>228</v>
      </c>
    </row>
    <row r="547" spans="1:10" ht="16.5" customHeight="1">
      <c r="A547" s="432" t="b">
        <v>1</v>
      </c>
      <c r="B547" s="428" t="s">
        <v>976</v>
      </c>
      <c r="C547" s="437">
        <v>6013</v>
      </c>
      <c r="D547" s="440" t="s">
        <v>845</v>
      </c>
      <c r="E547" s="455">
        <v>153401003</v>
      </c>
      <c r="F547" s="448">
        <v>1</v>
      </c>
      <c r="G547" s="437">
        <v>1</v>
      </c>
      <c r="H547" s="507">
        <v>0.6</v>
      </c>
      <c r="I547" s="448" t="s">
        <v>229</v>
      </c>
      <c r="J547" s="448" t="s">
        <v>228</v>
      </c>
    </row>
    <row r="548" spans="1:10" ht="16.5" customHeight="1">
      <c r="A548" s="432" t="b">
        <v>1</v>
      </c>
      <c r="B548" s="428" t="s">
        <v>977</v>
      </c>
      <c r="C548" s="437">
        <v>6013</v>
      </c>
      <c r="D548" s="440" t="s">
        <v>845</v>
      </c>
      <c r="E548" s="455">
        <v>153401004</v>
      </c>
      <c r="F548" s="448">
        <v>1</v>
      </c>
      <c r="G548" s="437">
        <v>1</v>
      </c>
      <c r="H548" s="507">
        <v>0.6</v>
      </c>
      <c r="I548" s="448" t="s">
        <v>229</v>
      </c>
      <c r="J548" s="448" t="s">
        <v>228</v>
      </c>
    </row>
    <row r="549" spans="1:10" ht="16.5" customHeight="1">
      <c r="A549" s="432" t="b">
        <v>1</v>
      </c>
      <c r="B549" s="428" t="s">
        <v>978</v>
      </c>
      <c r="C549" s="437">
        <v>6013</v>
      </c>
      <c r="D549" s="440" t="s">
        <v>845</v>
      </c>
      <c r="E549" s="455">
        <v>153401005</v>
      </c>
      <c r="F549" s="448">
        <v>1</v>
      </c>
      <c r="G549" s="437">
        <v>1</v>
      </c>
      <c r="H549" s="507">
        <v>0.6</v>
      </c>
      <c r="I549" s="448" t="s">
        <v>229</v>
      </c>
      <c r="J549" s="448" t="s">
        <v>228</v>
      </c>
    </row>
    <row r="550" spans="1:10" ht="16.5" customHeight="1">
      <c r="A550" s="432" t="b">
        <v>1</v>
      </c>
      <c r="B550" s="428" t="s">
        <v>979</v>
      </c>
      <c r="C550" s="437">
        <v>6013</v>
      </c>
      <c r="D550" s="440" t="s">
        <v>845</v>
      </c>
      <c r="E550" s="455">
        <v>153401006</v>
      </c>
      <c r="F550" s="448">
        <v>1</v>
      </c>
      <c r="G550" s="437">
        <v>1</v>
      </c>
      <c r="H550" s="507">
        <v>0.6</v>
      </c>
      <c r="I550" s="448" t="s">
        <v>229</v>
      </c>
      <c r="J550" s="448" t="s">
        <v>228</v>
      </c>
    </row>
    <row r="551" spans="1:10" ht="16.5" customHeight="1">
      <c r="A551" s="432" t="b">
        <v>1</v>
      </c>
      <c r="B551" s="428" t="s">
        <v>980</v>
      </c>
      <c r="C551" s="437">
        <v>6013</v>
      </c>
      <c r="D551" s="440" t="s">
        <v>845</v>
      </c>
      <c r="E551" s="455">
        <v>153402001</v>
      </c>
      <c r="F551" s="453">
        <v>1</v>
      </c>
      <c r="G551" s="437">
        <v>1</v>
      </c>
      <c r="H551" s="507">
        <v>0.6</v>
      </c>
      <c r="I551" s="448" t="s">
        <v>230</v>
      </c>
      <c r="J551" s="448" t="s">
        <v>228</v>
      </c>
    </row>
    <row r="552" spans="1:10" ht="16.5" customHeight="1">
      <c r="A552" s="432" t="b">
        <v>1</v>
      </c>
      <c r="B552" s="428" t="s">
        <v>981</v>
      </c>
      <c r="C552" s="437">
        <v>6013</v>
      </c>
      <c r="D552" s="440" t="s">
        <v>845</v>
      </c>
      <c r="E552" s="455">
        <v>153402002</v>
      </c>
      <c r="F552" s="453">
        <v>1</v>
      </c>
      <c r="G552" s="437">
        <v>1</v>
      </c>
      <c r="H552" s="507">
        <v>0.7</v>
      </c>
      <c r="I552" s="448" t="s">
        <v>230</v>
      </c>
      <c r="J552" s="448" t="s">
        <v>228</v>
      </c>
    </row>
    <row r="553" spans="1:10" ht="16.5" customHeight="1">
      <c r="A553" s="432" t="b">
        <v>1</v>
      </c>
      <c r="B553" s="428" t="s">
        <v>982</v>
      </c>
      <c r="C553" s="437">
        <v>6013</v>
      </c>
      <c r="D553" s="440" t="s">
        <v>845</v>
      </c>
      <c r="E553" s="455">
        <v>153402003</v>
      </c>
      <c r="F553" s="453">
        <v>1</v>
      </c>
      <c r="G553" s="437">
        <v>1</v>
      </c>
      <c r="H553" s="507">
        <v>0.7</v>
      </c>
      <c r="I553" s="448" t="s">
        <v>230</v>
      </c>
      <c r="J553" s="448" t="s">
        <v>228</v>
      </c>
    </row>
    <row r="554" spans="1:10" ht="16.5" customHeight="1">
      <c r="A554" s="432" t="b">
        <v>1</v>
      </c>
      <c r="B554" s="428" t="s">
        <v>983</v>
      </c>
      <c r="C554" s="437">
        <v>6013</v>
      </c>
      <c r="D554" s="440" t="s">
        <v>845</v>
      </c>
      <c r="E554" s="455">
        <v>153402004</v>
      </c>
      <c r="F554" s="453">
        <v>1</v>
      </c>
      <c r="G554" s="437">
        <v>1</v>
      </c>
      <c r="H554" s="507">
        <v>0.7</v>
      </c>
      <c r="I554" s="448" t="s">
        <v>230</v>
      </c>
      <c r="J554" s="448" t="s">
        <v>228</v>
      </c>
    </row>
    <row r="555" spans="1:10" ht="16.5" customHeight="1">
      <c r="A555" s="432" t="b">
        <v>1</v>
      </c>
      <c r="B555" s="428" t="s">
        <v>984</v>
      </c>
      <c r="C555" s="437">
        <v>6013</v>
      </c>
      <c r="D555" s="440" t="s">
        <v>845</v>
      </c>
      <c r="E555" s="455">
        <v>153402005</v>
      </c>
      <c r="F555" s="453">
        <v>1</v>
      </c>
      <c r="G555" s="437">
        <v>1</v>
      </c>
      <c r="H555" s="507">
        <v>0.7</v>
      </c>
      <c r="I555" s="448" t="s">
        <v>230</v>
      </c>
      <c r="J555" s="448" t="s">
        <v>228</v>
      </c>
    </row>
    <row r="556" spans="1:10" ht="16.5" customHeight="1">
      <c r="A556" s="432" t="b">
        <v>1</v>
      </c>
      <c r="B556" s="428" t="s">
        <v>985</v>
      </c>
      <c r="C556" s="437">
        <v>6013</v>
      </c>
      <c r="D556" s="440" t="s">
        <v>845</v>
      </c>
      <c r="E556" s="455">
        <v>153406001</v>
      </c>
      <c r="F556" s="453">
        <v>1</v>
      </c>
      <c r="G556" s="437">
        <v>1</v>
      </c>
      <c r="H556" s="507">
        <v>0.7</v>
      </c>
      <c r="I556" s="448" t="s">
        <v>233</v>
      </c>
      <c r="J556" s="448" t="s">
        <v>228</v>
      </c>
    </row>
    <row r="557" spans="1:10" ht="16.5" customHeight="1">
      <c r="A557" s="432" t="b">
        <v>1</v>
      </c>
      <c r="B557" s="428" t="s">
        <v>986</v>
      </c>
      <c r="C557" s="437">
        <v>6013</v>
      </c>
      <c r="D557" s="440" t="s">
        <v>845</v>
      </c>
      <c r="E557" s="455">
        <v>153406002</v>
      </c>
      <c r="F557" s="448">
        <v>1</v>
      </c>
      <c r="G557" s="437">
        <v>1</v>
      </c>
      <c r="H557" s="507">
        <v>0.7</v>
      </c>
      <c r="I557" s="448" t="s">
        <v>233</v>
      </c>
      <c r="J557" s="448" t="s">
        <v>228</v>
      </c>
    </row>
    <row r="558" spans="1:10" ht="16.5" customHeight="1">
      <c r="A558" s="432" t="b">
        <v>1</v>
      </c>
      <c r="B558" s="428" t="s">
        <v>987</v>
      </c>
      <c r="C558" s="437">
        <v>6013</v>
      </c>
      <c r="D558" s="440" t="s">
        <v>845</v>
      </c>
      <c r="E558" s="455">
        <v>153406003</v>
      </c>
      <c r="F558" s="448">
        <v>1</v>
      </c>
      <c r="G558" s="437">
        <v>1</v>
      </c>
      <c r="H558" s="507">
        <v>0.7</v>
      </c>
      <c r="I558" s="448" t="s">
        <v>233</v>
      </c>
      <c r="J558" s="448" t="s">
        <v>228</v>
      </c>
    </row>
    <row r="559" spans="1:10" ht="16.5" customHeight="1">
      <c r="A559" s="432" t="b">
        <v>1</v>
      </c>
      <c r="B559" s="428" t="s">
        <v>988</v>
      </c>
      <c r="C559" s="437">
        <v>6013</v>
      </c>
      <c r="D559" s="440" t="s">
        <v>845</v>
      </c>
      <c r="E559" s="455">
        <v>153406004</v>
      </c>
      <c r="F559" s="448">
        <v>1</v>
      </c>
      <c r="G559" s="437">
        <v>1</v>
      </c>
      <c r="H559" s="507">
        <v>0.7</v>
      </c>
      <c r="I559" s="448" t="s">
        <v>233</v>
      </c>
      <c r="J559" s="448" t="s">
        <v>228</v>
      </c>
    </row>
    <row r="560" spans="1:10" ht="16.5" customHeight="1">
      <c r="A560" s="432" t="b">
        <v>1</v>
      </c>
      <c r="B560" s="428" t="s">
        <v>989</v>
      </c>
      <c r="C560" s="437">
        <v>6013</v>
      </c>
      <c r="D560" s="440" t="s">
        <v>845</v>
      </c>
      <c r="E560" s="455">
        <v>153406005</v>
      </c>
      <c r="F560" s="448">
        <v>1</v>
      </c>
      <c r="G560" s="437">
        <v>1</v>
      </c>
      <c r="H560" s="507">
        <v>0.7</v>
      </c>
      <c r="I560" s="448" t="s">
        <v>233</v>
      </c>
      <c r="J560" s="448" t="s">
        <v>228</v>
      </c>
    </row>
    <row r="561" spans="1:10" ht="16.5" customHeight="1">
      <c r="A561" s="432" t="b">
        <v>1</v>
      </c>
      <c r="B561" s="436" t="s">
        <v>1138</v>
      </c>
      <c r="C561" s="437">
        <v>6013</v>
      </c>
      <c r="D561" s="445" t="s">
        <v>845</v>
      </c>
      <c r="E561" s="459">
        <v>153403011</v>
      </c>
      <c r="F561" s="448">
        <v>1</v>
      </c>
      <c r="G561" s="437">
        <v>1</v>
      </c>
      <c r="H561" s="507">
        <v>0.1</v>
      </c>
      <c r="I561" s="445" t="s">
        <v>231</v>
      </c>
      <c r="J561" s="448" t="s">
        <v>228</v>
      </c>
    </row>
    <row r="562" spans="1:10" ht="16.5" customHeight="1">
      <c r="A562" s="432" t="b">
        <v>1</v>
      </c>
      <c r="B562" s="434" t="s">
        <v>1139</v>
      </c>
      <c r="C562" s="437">
        <v>6013</v>
      </c>
      <c r="D562" s="443" t="s">
        <v>845</v>
      </c>
      <c r="E562" s="457">
        <v>153403012</v>
      </c>
      <c r="F562" s="448">
        <v>1</v>
      </c>
      <c r="G562" s="437">
        <v>1</v>
      </c>
      <c r="H562" s="507">
        <v>0.1</v>
      </c>
      <c r="I562" s="443" t="s">
        <v>231</v>
      </c>
      <c r="J562" s="448" t="s">
        <v>228</v>
      </c>
    </row>
    <row r="563" spans="1:10" ht="16.5" customHeight="1">
      <c r="A563" s="432" t="b">
        <v>1</v>
      </c>
      <c r="B563" s="436" t="s">
        <v>1140</v>
      </c>
      <c r="C563" s="437">
        <v>6013</v>
      </c>
      <c r="D563" s="445" t="s">
        <v>845</v>
      </c>
      <c r="E563" s="459">
        <v>153403013</v>
      </c>
      <c r="F563" s="448">
        <v>1</v>
      </c>
      <c r="G563" s="437">
        <v>1</v>
      </c>
      <c r="H563" s="507">
        <v>0.1</v>
      </c>
      <c r="I563" s="445" t="s">
        <v>231</v>
      </c>
      <c r="J563" s="448" t="s">
        <v>228</v>
      </c>
    </row>
    <row r="564" spans="1:10" ht="16.5" customHeight="1">
      <c r="A564" s="432" t="b">
        <v>1</v>
      </c>
      <c r="B564" s="434" t="s">
        <v>1141</v>
      </c>
      <c r="C564" s="437">
        <v>6013</v>
      </c>
      <c r="D564" s="443" t="s">
        <v>845</v>
      </c>
      <c r="E564" s="457">
        <v>153403014</v>
      </c>
      <c r="F564" s="448">
        <v>1</v>
      </c>
      <c r="G564" s="437">
        <v>1</v>
      </c>
      <c r="H564" s="507">
        <v>0.1</v>
      </c>
      <c r="I564" s="443" t="s">
        <v>231</v>
      </c>
      <c r="J564" s="448" t="s">
        <v>228</v>
      </c>
    </row>
    <row r="565" spans="1:10" ht="16.5" customHeight="1">
      <c r="A565" s="432" t="b">
        <v>1</v>
      </c>
      <c r="B565" s="436" t="s">
        <v>1142</v>
      </c>
      <c r="C565" s="437">
        <v>6013</v>
      </c>
      <c r="D565" s="445" t="s">
        <v>845</v>
      </c>
      <c r="E565" s="459">
        <v>153403015</v>
      </c>
      <c r="F565" s="448">
        <v>1</v>
      </c>
      <c r="G565" s="437">
        <v>1</v>
      </c>
      <c r="H565" s="507">
        <v>0.1</v>
      </c>
      <c r="I565" s="445" t="s">
        <v>231</v>
      </c>
      <c r="J565" s="448" t="s">
        <v>228</v>
      </c>
    </row>
    <row r="566" spans="1:10" ht="16.5" customHeight="1">
      <c r="A566" s="432" t="b">
        <v>1</v>
      </c>
      <c r="B566" s="434" t="s">
        <v>1143</v>
      </c>
      <c r="C566" s="437">
        <v>6013</v>
      </c>
      <c r="D566" s="443" t="s">
        <v>845</v>
      </c>
      <c r="E566" s="457">
        <v>153405011</v>
      </c>
      <c r="F566" s="448">
        <v>1</v>
      </c>
      <c r="G566" s="437">
        <v>1</v>
      </c>
      <c r="H566" s="507">
        <v>0.1</v>
      </c>
      <c r="I566" s="443" t="s">
        <v>232</v>
      </c>
      <c r="J566" s="448" t="s">
        <v>228</v>
      </c>
    </row>
    <row r="567" spans="1:10" ht="16.5" customHeight="1">
      <c r="A567" s="432" t="b">
        <v>1</v>
      </c>
      <c r="B567" s="435" t="s">
        <v>1144</v>
      </c>
      <c r="C567" s="437">
        <v>6013</v>
      </c>
      <c r="D567" s="444" t="s">
        <v>845</v>
      </c>
      <c r="E567" s="458">
        <v>153405012</v>
      </c>
      <c r="F567" s="448">
        <v>1</v>
      </c>
      <c r="G567" s="437">
        <v>1</v>
      </c>
      <c r="H567" s="507">
        <v>0.1</v>
      </c>
      <c r="I567" s="444" t="s">
        <v>232</v>
      </c>
      <c r="J567" s="448" t="s">
        <v>228</v>
      </c>
    </row>
    <row r="568" spans="1:10" ht="16.5" customHeight="1">
      <c r="A568" s="432" t="b">
        <v>1</v>
      </c>
      <c r="B568" s="434" t="s">
        <v>1145</v>
      </c>
      <c r="C568" s="437">
        <v>6013</v>
      </c>
      <c r="D568" s="443" t="s">
        <v>845</v>
      </c>
      <c r="E568" s="457">
        <v>153405013</v>
      </c>
      <c r="F568" s="448">
        <v>1</v>
      </c>
      <c r="G568" s="437">
        <v>1</v>
      </c>
      <c r="H568" s="507">
        <v>0.1</v>
      </c>
      <c r="I568" s="443" t="s">
        <v>232</v>
      </c>
      <c r="J568" s="448" t="s">
        <v>228</v>
      </c>
    </row>
    <row r="569" spans="1:10" ht="16.5" customHeight="1">
      <c r="A569" s="432" t="b">
        <v>1</v>
      </c>
      <c r="B569" s="435" t="s">
        <v>1146</v>
      </c>
      <c r="C569" s="437">
        <v>6013</v>
      </c>
      <c r="D569" s="444" t="s">
        <v>845</v>
      </c>
      <c r="E569" s="458">
        <v>153405014</v>
      </c>
      <c r="F569" s="448">
        <v>1</v>
      </c>
      <c r="G569" s="437">
        <v>1</v>
      </c>
      <c r="H569" s="507">
        <v>0.1</v>
      </c>
      <c r="I569" s="444" t="s">
        <v>232</v>
      </c>
      <c r="J569" s="448" t="s">
        <v>228</v>
      </c>
    </row>
    <row r="570" spans="1:10" ht="16.5" customHeight="1">
      <c r="A570" s="432" t="b">
        <v>1</v>
      </c>
      <c r="B570" s="434" t="s">
        <v>1147</v>
      </c>
      <c r="C570" s="437">
        <v>6013</v>
      </c>
      <c r="D570" s="443" t="s">
        <v>845</v>
      </c>
      <c r="E570" s="457">
        <v>153405015</v>
      </c>
      <c r="F570" s="448">
        <v>1</v>
      </c>
      <c r="G570" s="437">
        <v>1</v>
      </c>
      <c r="H570" s="507">
        <v>0.1</v>
      </c>
      <c r="I570" s="443" t="s">
        <v>232</v>
      </c>
      <c r="J570" s="448" t="s">
        <v>228</v>
      </c>
    </row>
    <row r="571" spans="1:10" ht="16.5" customHeight="1">
      <c r="A571" s="432" t="b">
        <v>1</v>
      </c>
      <c r="B571" s="434" t="s">
        <v>1148</v>
      </c>
      <c r="C571" s="437">
        <v>6013</v>
      </c>
      <c r="D571" s="443" t="s">
        <v>845</v>
      </c>
      <c r="E571" s="457">
        <v>153407011</v>
      </c>
      <c r="F571" s="448">
        <v>1</v>
      </c>
      <c r="G571" s="437">
        <v>1</v>
      </c>
      <c r="H571" s="507">
        <v>0.1</v>
      </c>
      <c r="I571" s="443" t="s">
        <v>234</v>
      </c>
      <c r="J571" s="448" t="s">
        <v>228</v>
      </c>
    </row>
    <row r="572" spans="1:10" ht="16.5" customHeight="1">
      <c r="A572" s="432" t="b">
        <v>1</v>
      </c>
      <c r="B572" s="433" t="s">
        <v>1149</v>
      </c>
      <c r="C572" s="437">
        <v>6013</v>
      </c>
      <c r="D572" s="442" t="s">
        <v>845</v>
      </c>
      <c r="E572" s="456">
        <v>153407012</v>
      </c>
      <c r="F572" s="448">
        <v>1</v>
      </c>
      <c r="G572" s="437">
        <v>1</v>
      </c>
      <c r="H572" s="507">
        <v>0.1</v>
      </c>
      <c r="I572" s="442" t="s">
        <v>234</v>
      </c>
      <c r="J572" s="448" t="s">
        <v>228</v>
      </c>
    </row>
    <row r="573" spans="1:10" ht="16.5" customHeight="1">
      <c r="A573" s="432" t="b">
        <v>1</v>
      </c>
      <c r="B573" s="434" t="s">
        <v>1150</v>
      </c>
      <c r="C573" s="437">
        <v>6013</v>
      </c>
      <c r="D573" s="443" t="s">
        <v>845</v>
      </c>
      <c r="E573" s="457">
        <v>153407013</v>
      </c>
      <c r="F573" s="448">
        <v>1</v>
      </c>
      <c r="G573" s="437">
        <v>1</v>
      </c>
      <c r="H573" s="507">
        <v>0.1</v>
      </c>
      <c r="I573" s="443" t="s">
        <v>234</v>
      </c>
      <c r="J573" s="448" t="s">
        <v>228</v>
      </c>
    </row>
    <row r="574" spans="1:10" ht="16.5" customHeight="1">
      <c r="A574" s="432" t="b">
        <v>1</v>
      </c>
      <c r="B574" s="433" t="s">
        <v>1151</v>
      </c>
      <c r="C574" s="437">
        <v>6013</v>
      </c>
      <c r="D574" s="442" t="s">
        <v>845</v>
      </c>
      <c r="E574" s="456">
        <v>153407014</v>
      </c>
      <c r="F574" s="448">
        <v>1</v>
      </c>
      <c r="G574" s="437">
        <v>1</v>
      </c>
      <c r="H574" s="507">
        <v>0.1</v>
      </c>
      <c r="I574" s="442" t="s">
        <v>234</v>
      </c>
      <c r="J574" s="448" t="s">
        <v>228</v>
      </c>
    </row>
    <row r="575" spans="1:10" ht="16.5" customHeight="1">
      <c r="A575" s="432" t="b">
        <v>1</v>
      </c>
      <c r="B575" s="434" t="s">
        <v>1152</v>
      </c>
      <c r="C575" s="437">
        <v>6013</v>
      </c>
      <c r="D575" s="443" t="s">
        <v>845</v>
      </c>
      <c r="E575" s="457">
        <v>153407015</v>
      </c>
      <c r="F575" s="448">
        <v>1</v>
      </c>
      <c r="G575" s="437">
        <v>1</v>
      </c>
      <c r="H575" s="507">
        <v>0.1</v>
      </c>
      <c r="I575" s="443" t="s">
        <v>234</v>
      </c>
      <c r="J575" s="448" t="s">
        <v>228</v>
      </c>
    </row>
    <row r="576" spans="1:10" ht="16.5" customHeight="1">
      <c r="A576" s="432" t="b">
        <v>1</v>
      </c>
      <c r="B576" s="428" t="s">
        <v>910</v>
      </c>
      <c r="C576" s="437">
        <v>6013</v>
      </c>
      <c r="D576" s="441" t="s">
        <v>894</v>
      </c>
      <c r="E576" s="451">
        <v>154201001</v>
      </c>
      <c r="F576" s="448">
        <v>1</v>
      </c>
      <c r="G576" s="437">
        <v>1</v>
      </c>
      <c r="H576" s="506">
        <v>3.5</v>
      </c>
      <c r="I576" s="448" t="s">
        <v>229</v>
      </c>
      <c r="J576" s="448" t="s">
        <v>226</v>
      </c>
    </row>
    <row r="577" spans="1:10" ht="16.5" customHeight="1">
      <c r="A577" s="432" t="b">
        <v>1</v>
      </c>
      <c r="B577" s="428" t="s">
        <v>911</v>
      </c>
      <c r="C577" s="437">
        <v>6013</v>
      </c>
      <c r="D577" s="441" t="s">
        <v>894</v>
      </c>
      <c r="E577" s="451">
        <v>154201002</v>
      </c>
      <c r="F577" s="448">
        <v>1</v>
      </c>
      <c r="G577" s="437">
        <v>1</v>
      </c>
      <c r="H577" s="506">
        <v>3.5</v>
      </c>
      <c r="I577" s="448" t="s">
        <v>229</v>
      </c>
      <c r="J577" s="448" t="s">
        <v>226</v>
      </c>
    </row>
    <row r="578" spans="1:10" ht="16.5" customHeight="1">
      <c r="A578" s="432" t="b">
        <v>1</v>
      </c>
      <c r="B578" s="428" t="s">
        <v>912</v>
      </c>
      <c r="C578" s="437">
        <v>6013</v>
      </c>
      <c r="D578" s="441" t="s">
        <v>894</v>
      </c>
      <c r="E578" s="451">
        <v>154201003</v>
      </c>
      <c r="F578" s="448">
        <v>1</v>
      </c>
      <c r="G578" s="437">
        <v>1</v>
      </c>
      <c r="H578" s="506">
        <v>3.5</v>
      </c>
      <c r="I578" s="448" t="s">
        <v>229</v>
      </c>
      <c r="J578" s="448" t="s">
        <v>226</v>
      </c>
    </row>
    <row r="579" spans="1:10" ht="16.5" customHeight="1">
      <c r="A579" s="432" t="b">
        <v>1</v>
      </c>
      <c r="B579" s="428" t="s">
        <v>913</v>
      </c>
      <c r="C579" s="437">
        <v>6013</v>
      </c>
      <c r="D579" s="441" t="s">
        <v>894</v>
      </c>
      <c r="E579" s="451">
        <v>154201004</v>
      </c>
      <c r="F579" s="448">
        <v>1</v>
      </c>
      <c r="G579" s="437">
        <v>1</v>
      </c>
      <c r="H579" s="506">
        <v>3.5</v>
      </c>
      <c r="I579" s="448" t="s">
        <v>229</v>
      </c>
      <c r="J579" s="448" t="s">
        <v>226</v>
      </c>
    </row>
    <row r="580" spans="1:10" ht="16.5" customHeight="1">
      <c r="A580" s="432" t="b">
        <v>1</v>
      </c>
      <c r="B580" s="428" t="s">
        <v>914</v>
      </c>
      <c r="C580" s="437">
        <v>6013</v>
      </c>
      <c r="D580" s="441" t="s">
        <v>894</v>
      </c>
      <c r="E580" s="451">
        <v>154201005</v>
      </c>
      <c r="F580" s="448">
        <v>1</v>
      </c>
      <c r="G580" s="437">
        <v>1</v>
      </c>
      <c r="H580" s="506">
        <v>3.5</v>
      </c>
      <c r="I580" s="448" t="s">
        <v>229</v>
      </c>
      <c r="J580" s="448" t="s">
        <v>226</v>
      </c>
    </row>
    <row r="581" spans="1:10" ht="16.5" customHeight="1">
      <c r="A581" s="432" t="b">
        <v>1</v>
      </c>
      <c r="B581" s="428" t="s">
        <v>915</v>
      </c>
      <c r="C581" s="437">
        <v>6013</v>
      </c>
      <c r="D581" s="441" t="s">
        <v>894</v>
      </c>
      <c r="E581" s="451">
        <v>154201006</v>
      </c>
      <c r="F581" s="448">
        <v>1</v>
      </c>
      <c r="G581" s="437">
        <v>1</v>
      </c>
      <c r="H581" s="506">
        <v>3.5</v>
      </c>
      <c r="I581" s="448" t="s">
        <v>229</v>
      </c>
      <c r="J581" s="448" t="s">
        <v>226</v>
      </c>
    </row>
    <row r="582" spans="1:10" ht="16.5" customHeight="1">
      <c r="A582" s="432" t="b">
        <v>1</v>
      </c>
      <c r="B582" s="428" t="s">
        <v>916</v>
      </c>
      <c r="C582" s="437">
        <v>6013</v>
      </c>
      <c r="D582" s="441" t="s">
        <v>894</v>
      </c>
      <c r="E582" s="451">
        <v>154202001</v>
      </c>
      <c r="F582" s="448">
        <v>1</v>
      </c>
      <c r="G582" s="437">
        <v>1</v>
      </c>
      <c r="H582" s="506">
        <v>3.5</v>
      </c>
      <c r="I582" s="448" t="s">
        <v>230</v>
      </c>
      <c r="J582" s="448" t="s">
        <v>226</v>
      </c>
    </row>
    <row r="583" spans="1:10" ht="16.5" customHeight="1">
      <c r="A583" s="432" t="b">
        <v>1</v>
      </c>
      <c r="B583" s="428" t="s">
        <v>917</v>
      </c>
      <c r="C583" s="437">
        <v>6013</v>
      </c>
      <c r="D583" s="441" t="s">
        <v>894</v>
      </c>
      <c r="E583" s="451">
        <v>154202002</v>
      </c>
      <c r="F583" s="448">
        <v>1</v>
      </c>
      <c r="G583" s="437">
        <v>1</v>
      </c>
      <c r="H583" s="506">
        <v>3.5</v>
      </c>
      <c r="I583" s="448" t="s">
        <v>230</v>
      </c>
      <c r="J583" s="448" t="s">
        <v>226</v>
      </c>
    </row>
    <row r="584" spans="1:10" ht="16.5" customHeight="1">
      <c r="A584" s="432" t="b">
        <v>1</v>
      </c>
      <c r="B584" s="428" t="s">
        <v>918</v>
      </c>
      <c r="C584" s="437">
        <v>6013</v>
      </c>
      <c r="D584" s="441" t="s">
        <v>894</v>
      </c>
      <c r="E584" s="451">
        <v>154202003</v>
      </c>
      <c r="F584" s="448">
        <v>1</v>
      </c>
      <c r="G584" s="437">
        <v>1</v>
      </c>
      <c r="H584" s="506">
        <v>3.5</v>
      </c>
      <c r="I584" s="448" t="s">
        <v>230</v>
      </c>
      <c r="J584" s="448" t="s">
        <v>226</v>
      </c>
    </row>
    <row r="585" spans="1:10" ht="16.5" customHeight="1">
      <c r="A585" s="432" t="b">
        <v>1</v>
      </c>
      <c r="B585" s="428" t="s">
        <v>919</v>
      </c>
      <c r="C585" s="437">
        <v>6013</v>
      </c>
      <c r="D585" s="441" t="s">
        <v>894</v>
      </c>
      <c r="E585" s="451">
        <v>154202004</v>
      </c>
      <c r="F585" s="448">
        <v>1</v>
      </c>
      <c r="G585" s="437">
        <v>1</v>
      </c>
      <c r="H585" s="506">
        <v>3.5</v>
      </c>
      <c r="I585" s="448" t="s">
        <v>230</v>
      </c>
      <c r="J585" s="448" t="s">
        <v>226</v>
      </c>
    </row>
    <row r="586" spans="1:10" ht="16.5" customHeight="1">
      <c r="A586" s="432" t="b">
        <v>1</v>
      </c>
      <c r="B586" s="428" t="s">
        <v>920</v>
      </c>
      <c r="C586" s="437">
        <v>6013</v>
      </c>
      <c r="D586" s="441" t="s">
        <v>894</v>
      </c>
      <c r="E586" s="451">
        <v>154202005</v>
      </c>
      <c r="F586" s="448">
        <v>1</v>
      </c>
      <c r="G586" s="437">
        <v>1</v>
      </c>
      <c r="H586" s="506">
        <v>3.5</v>
      </c>
      <c r="I586" s="448" t="s">
        <v>230</v>
      </c>
      <c r="J586" s="448" t="s">
        <v>226</v>
      </c>
    </row>
    <row r="587" spans="1:10" ht="16.5" customHeight="1">
      <c r="A587" s="432" t="b">
        <v>1</v>
      </c>
      <c r="B587" s="428" t="s">
        <v>921</v>
      </c>
      <c r="C587" s="437">
        <v>6013</v>
      </c>
      <c r="D587" s="441" t="s">
        <v>894</v>
      </c>
      <c r="E587" s="451">
        <v>154206001</v>
      </c>
      <c r="F587" s="448">
        <v>1</v>
      </c>
      <c r="G587" s="437">
        <v>1</v>
      </c>
      <c r="H587" s="506">
        <v>3.5</v>
      </c>
      <c r="I587" s="448" t="s">
        <v>233</v>
      </c>
      <c r="J587" s="448" t="s">
        <v>226</v>
      </c>
    </row>
    <row r="588" spans="1:10" ht="16.5" customHeight="1">
      <c r="A588" s="432" t="b">
        <v>1</v>
      </c>
      <c r="B588" s="428" t="s">
        <v>922</v>
      </c>
      <c r="C588" s="437">
        <v>6013</v>
      </c>
      <c r="D588" s="441" t="s">
        <v>894</v>
      </c>
      <c r="E588" s="451">
        <v>154206002</v>
      </c>
      <c r="F588" s="448">
        <v>1</v>
      </c>
      <c r="G588" s="437">
        <v>1</v>
      </c>
      <c r="H588" s="506">
        <v>3.5</v>
      </c>
      <c r="I588" s="448" t="s">
        <v>233</v>
      </c>
      <c r="J588" s="448" t="s">
        <v>226</v>
      </c>
    </row>
    <row r="589" spans="1:10" ht="16.5" customHeight="1">
      <c r="A589" s="432" t="b">
        <v>1</v>
      </c>
      <c r="B589" s="428" t="s">
        <v>923</v>
      </c>
      <c r="C589" s="437">
        <v>6013</v>
      </c>
      <c r="D589" s="441" t="s">
        <v>894</v>
      </c>
      <c r="E589" s="451">
        <v>154206003</v>
      </c>
      <c r="F589" s="448">
        <v>1</v>
      </c>
      <c r="G589" s="437">
        <v>1</v>
      </c>
      <c r="H589" s="506">
        <v>3.5</v>
      </c>
      <c r="I589" s="448" t="s">
        <v>233</v>
      </c>
      <c r="J589" s="448" t="s">
        <v>226</v>
      </c>
    </row>
    <row r="590" spans="1:10" ht="16.5" customHeight="1">
      <c r="A590" s="432" t="b">
        <v>1</v>
      </c>
      <c r="B590" s="428" t="s">
        <v>924</v>
      </c>
      <c r="C590" s="437">
        <v>6013</v>
      </c>
      <c r="D590" s="441" t="s">
        <v>894</v>
      </c>
      <c r="E590" s="451">
        <v>154206004</v>
      </c>
      <c r="F590" s="448">
        <v>1</v>
      </c>
      <c r="G590" s="437">
        <v>1</v>
      </c>
      <c r="H590" s="506">
        <v>3.5</v>
      </c>
      <c r="I590" s="448" t="s">
        <v>233</v>
      </c>
      <c r="J590" s="448" t="s">
        <v>226</v>
      </c>
    </row>
    <row r="591" spans="1:10" ht="16.5" customHeight="1">
      <c r="A591" s="432" t="b">
        <v>1</v>
      </c>
      <c r="B591" s="428" t="s">
        <v>925</v>
      </c>
      <c r="C591" s="437">
        <v>6013</v>
      </c>
      <c r="D591" s="441" t="s">
        <v>894</v>
      </c>
      <c r="E591" s="451">
        <v>154206005</v>
      </c>
      <c r="F591" s="448">
        <v>1</v>
      </c>
      <c r="G591" s="437">
        <v>1</v>
      </c>
      <c r="H591" s="506">
        <v>3.5</v>
      </c>
      <c r="I591" s="448" t="s">
        <v>233</v>
      </c>
      <c r="J591" s="448" t="s">
        <v>226</v>
      </c>
    </row>
    <row r="592" spans="1:10" ht="16.5" customHeight="1">
      <c r="A592" s="432" t="b">
        <v>1</v>
      </c>
      <c r="B592" s="428" t="s">
        <v>926</v>
      </c>
      <c r="C592" s="437">
        <v>6013</v>
      </c>
      <c r="D592" s="441" t="s">
        <v>894</v>
      </c>
      <c r="E592" s="452">
        <v>154301001</v>
      </c>
      <c r="F592" s="448">
        <v>1</v>
      </c>
      <c r="G592" s="437">
        <v>2</v>
      </c>
      <c r="H592" s="506">
        <v>2</v>
      </c>
      <c r="I592" s="448" t="s">
        <v>229</v>
      </c>
      <c r="J592" s="447" t="s">
        <v>227</v>
      </c>
    </row>
    <row r="593" spans="1:10" ht="16.5" customHeight="1">
      <c r="A593" s="432" t="b">
        <v>1</v>
      </c>
      <c r="B593" s="428" t="s">
        <v>927</v>
      </c>
      <c r="C593" s="437">
        <v>6013</v>
      </c>
      <c r="D593" s="441" t="s">
        <v>894</v>
      </c>
      <c r="E593" s="452">
        <v>154301002</v>
      </c>
      <c r="F593" s="448">
        <v>1</v>
      </c>
      <c r="G593" s="437">
        <v>2</v>
      </c>
      <c r="H593" s="506">
        <v>2</v>
      </c>
      <c r="I593" s="448" t="s">
        <v>229</v>
      </c>
      <c r="J593" s="447" t="s">
        <v>227</v>
      </c>
    </row>
    <row r="594" spans="1:10" ht="16.5" customHeight="1">
      <c r="A594" s="432" t="b">
        <v>1</v>
      </c>
      <c r="B594" s="428" t="s">
        <v>928</v>
      </c>
      <c r="C594" s="437">
        <v>6013</v>
      </c>
      <c r="D594" s="441" t="s">
        <v>894</v>
      </c>
      <c r="E594" s="452">
        <v>154301003</v>
      </c>
      <c r="F594" s="448">
        <v>1</v>
      </c>
      <c r="G594" s="437">
        <v>2</v>
      </c>
      <c r="H594" s="506">
        <v>2</v>
      </c>
      <c r="I594" s="448" t="s">
        <v>229</v>
      </c>
      <c r="J594" s="447" t="s">
        <v>227</v>
      </c>
    </row>
    <row r="595" spans="1:10" ht="16.5" customHeight="1">
      <c r="A595" s="432" t="b">
        <v>1</v>
      </c>
      <c r="B595" s="428" t="s">
        <v>929</v>
      </c>
      <c r="C595" s="437">
        <v>6013</v>
      </c>
      <c r="D595" s="441" t="s">
        <v>894</v>
      </c>
      <c r="E595" s="452">
        <v>154301004</v>
      </c>
      <c r="F595" s="448">
        <v>1</v>
      </c>
      <c r="G595" s="437">
        <v>2</v>
      </c>
      <c r="H595" s="506">
        <v>2</v>
      </c>
      <c r="I595" s="448" t="s">
        <v>229</v>
      </c>
      <c r="J595" s="447" t="s">
        <v>227</v>
      </c>
    </row>
    <row r="596" spans="1:10" ht="16.5" customHeight="1">
      <c r="A596" s="432" t="b">
        <v>1</v>
      </c>
      <c r="B596" s="428" t="s">
        <v>930</v>
      </c>
      <c r="C596" s="437">
        <v>6013</v>
      </c>
      <c r="D596" s="441" t="s">
        <v>894</v>
      </c>
      <c r="E596" s="452">
        <v>154301005</v>
      </c>
      <c r="F596" s="448">
        <v>1</v>
      </c>
      <c r="G596" s="437">
        <v>2</v>
      </c>
      <c r="H596" s="506">
        <v>2</v>
      </c>
      <c r="I596" s="448" t="s">
        <v>229</v>
      </c>
      <c r="J596" s="447" t="s">
        <v>227</v>
      </c>
    </row>
    <row r="597" spans="1:10" ht="16.5" customHeight="1">
      <c r="A597" s="432" t="b">
        <v>1</v>
      </c>
      <c r="B597" s="428" t="s">
        <v>931</v>
      </c>
      <c r="C597" s="437">
        <v>6013</v>
      </c>
      <c r="D597" s="441" t="s">
        <v>894</v>
      </c>
      <c r="E597" s="452">
        <v>154301006</v>
      </c>
      <c r="F597" s="448">
        <v>1</v>
      </c>
      <c r="G597" s="437">
        <v>2</v>
      </c>
      <c r="H597" s="506">
        <v>2</v>
      </c>
      <c r="I597" s="448" t="s">
        <v>229</v>
      </c>
      <c r="J597" s="447" t="s">
        <v>227</v>
      </c>
    </row>
    <row r="598" spans="1:10" ht="16.5" customHeight="1">
      <c r="A598" s="432" t="b">
        <v>1</v>
      </c>
      <c r="B598" s="428" t="s">
        <v>932</v>
      </c>
      <c r="C598" s="437">
        <v>6013</v>
      </c>
      <c r="D598" s="441" t="s">
        <v>894</v>
      </c>
      <c r="E598" s="452">
        <v>154302001</v>
      </c>
      <c r="F598" s="448">
        <v>1</v>
      </c>
      <c r="G598" s="437">
        <v>2</v>
      </c>
      <c r="H598" s="506">
        <v>2</v>
      </c>
      <c r="I598" s="448" t="s">
        <v>230</v>
      </c>
      <c r="J598" s="447" t="s">
        <v>227</v>
      </c>
    </row>
    <row r="599" spans="1:10" ht="16.5" customHeight="1">
      <c r="A599" s="432" t="b">
        <v>1</v>
      </c>
      <c r="B599" s="428" t="s">
        <v>933</v>
      </c>
      <c r="C599" s="437">
        <v>6013</v>
      </c>
      <c r="D599" s="441" t="s">
        <v>894</v>
      </c>
      <c r="E599" s="452">
        <v>154302002</v>
      </c>
      <c r="F599" s="448">
        <v>1</v>
      </c>
      <c r="G599" s="437">
        <v>2</v>
      </c>
      <c r="H599" s="506">
        <v>2</v>
      </c>
      <c r="I599" s="448" t="s">
        <v>230</v>
      </c>
      <c r="J599" s="447" t="s">
        <v>227</v>
      </c>
    </row>
    <row r="600" spans="1:10" ht="16.5" customHeight="1">
      <c r="A600" s="432" t="b">
        <v>1</v>
      </c>
      <c r="B600" s="428" t="s">
        <v>934</v>
      </c>
      <c r="C600" s="437">
        <v>6013</v>
      </c>
      <c r="D600" s="441" t="s">
        <v>894</v>
      </c>
      <c r="E600" s="452">
        <v>154302003</v>
      </c>
      <c r="F600" s="448">
        <v>1</v>
      </c>
      <c r="G600" s="437">
        <v>2</v>
      </c>
      <c r="H600" s="506">
        <v>2</v>
      </c>
      <c r="I600" s="448" t="s">
        <v>230</v>
      </c>
      <c r="J600" s="447" t="s">
        <v>227</v>
      </c>
    </row>
    <row r="601" spans="1:10" ht="16.5" customHeight="1">
      <c r="A601" s="432" t="b">
        <v>1</v>
      </c>
      <c r="B601" s="428" t="s">
        <v>935</v>
      </c>
      <c r="C601" s="437">
        <v>6013</v>
      </c>
      <c r="D601" s="441" t="s">
        <v>894</v>
      </c>
      <c r="E601" s="452">
        <v>154302004</v>
      </c>
      <c r="F601" s="448">
        <v>1</v>
      </c>
      <c r="G601" s="437">
        <v>2</v>
      </c>
      <c r="H601" s="506">
        <v>2</v>
      </c>
      <c r="I601" s="448" t="s">
        <v>230</v>
      </c>
      <c r="J601" s="447" t="s">
        <v>227</v>
      </c>
    </row>
    <row r="602" spans="1:10" ht="16.5" customHeight="1">
      <c r="A602" s="432" t="b">
        <v>1</v>
      </c>
      <c r="B602" s="428" t="s">
        <v>936</v>
      </c>
      <c r="C602" s="437">
        <v>6013</v>
      </c>
      <c r="D602" s="441" t="s">
        <v>894</v>
      </c>
      <c r="E602" s="452">
        <v>154302005</v>
      </c>
      <c r="F602" s="448">
        <v>1</v>
      </c>
      <c r="G602" s="437">
        <v>2</v>
      </c>
      <c r="H602" s="506">
        <v>2</v>
      </c>
      <c r="I602" s="448" t="s">
        <v>230</v>
      </c>
      <c r="J602" s="447" t="s">
        <v>227</v>
      </c>
    </row>
    <row r="603" spans="1:10" ht="16.5" customHeight="1">
      <c r="A603" s="432" t="b">
        <v>1</v>
      </c>
      <c r="B603" s="428" t="s">
        <v>937</v>
      </c>
      <c r="C603" s="437">
        <v>6013</v>
      </c>
      <c r="D603" s="441" t="s">
        <v>894</v>
      </c>
      <c r="E603" s="452">
        <v>154306001</v>
      </c>
      <c r="F603" s="448">
        <v>1</v>
      </c>
      <c r="G603" s="437">
        <v>2</v>
      </c>
      <c r="H603" s="506">
        <v>2</v>
      </c>
      <c r="I603" s="448" t="s">
        <v>233</v>
      </c>
      <c r="J603" s="447" t="s">
        <v>227</v>
      </c>
    </row>
    <row r="604" spans="1:10" ht="16.5" customHeight="1">
      <c r="A604" s="432" t="b">
        <v>1</v>
      </c>
      <c r="B604" s="428" t="s">
        <v>938</v>
      </c>
      <c r="C604" s="437">
        <v>6013</v>
      </c>
      <c r="D604" s="441" t="s">
        <v>894</v>
      </c>
      <c r="E604" s="452">
        <v>154306002</v>
      </c>
      <c r="F604" s="448">
        <v>1</v>
      </c>
      <c r="G604" s="437">
        <v>2</v>
      </c>
      <c r="H604" s="506">
        <v>2</v>
      </c>
      <c r="I604" s="448" t="s">
        <v>233</v>
      </c>
      <c r="J604" s="447" t="s">
        <v>227</v>
      </c>
    </row>
    <row r="605" spans="1:10" ht="16.5" customHeight="1">
      <c r="A605" s="432" t="b">
        <v>1</v>
      </c>
      <c r="B605" s="428" t="s">
        <v>939</v>
      </c>
      <c r="C605" s="437">
        <v>6013</v>
      </c>
      <c r="D605" s="441" t="s">
        <v>894</v>
      </c>
      <c r="E605" s="452">
        <v>154306003</v>
      </c>
      <c r="F605" s="448">
        <v>1</v>
      </c>
      <c r="G605" s="437">
        <v>2</v>
      </c>
      <c r="H605" s="506">
        <v>2</v>
      </c>
      <c r="I605" s="448" t="s">
        <v>233</v>
      </c>
      <c r="J605" s="447" t="s">
        <v>227</v>
      </c>
    </row>
    <row r="606" spans="1:10" ht="16.5" customHeight="1">
      <c r="A606" s="432" t="b">
        <v>1</v>
      </c>
      <c r="B606" s="428" t="s">
        <v>940</v>
      </c>
      <c r="C606" s="437">
        <v>6013</v>
      </c>
      <c r="D606" s="441" t="s">
        <v>894</v>
      </c>
      <c r="E606" s="452">
        <v>154306004</v>
      </c>
      <c r="F606" s="448">
        <v>1</v>
      </c>
      <c r="G606" s="437">
        <v>2</v>
      </c>
      <c r="H606" s="506">
        <v>2</v>
      </c>
      <c r="I606" s="448" t="s">
        <v>233</v>
      </c>
      <c r="J606" s="447" t="s">
        <v>227</v>
      </c>
    </row>
    <row r="607" spans="1:10" ht="16.5" customHeight="1">
      <c r="A607" s="432" t="b">
        <v>1</v>
      </c>
      <c r="B607" s="428" t="s">
        <v>941</v>
      </c>
      <c r="C607" s="437">
        <v>6013</v>
      </c>
      <c r="D607" s="441" t="s">
        <v>894</v>
      </c>
      <c r="E607" s="452">
        <v>154306005</v>
      </c>
      <c r="F607" s="448">
        <v>1</v>
      </c>
      <c r="G607" s="437">
        <v>2</v>
      </c>
      <c r="H607" s="506">
        <v>2</v>
      </c>
      <c r="I607" s="448" t="s">
        <v>233</v>
      </c>
      <c r="J607" s="447" t="s">
        <v>227</v>
      </c>
    </row>
    <row r="608" spans="1:10" ht="16.5" customHeight="1">
      <c r="A608" s="432" t="b">
        <v>1</v>
      </c>
      <c r="B608" s="428" t="s">
        <v>990</v>
      </c>
      <c r="C608" s="437">
        <v>6013</v>
      </c>
      <c r="D608" s="441" t="s">
        <v>894</v>
      </c>
      <c r="E608" s="455">
        <v>154401001</v>
      </c>
      <c r="F608" s="448">
        <v>1</v>
      </c>
      <c r="G608" s="437">
        <v>1</v>
      </c>
      <c r="H608" s="506">
        <v>0.6</v>
      </c>
      <c r="I608" s="448" t="s">
        <v>229</v>
      </c>
      <c r="J608" s="448" t="s">
        <v>228</v>
      </c>
    </row>
    <row r="609" spans="1:10" ht="16.5" customHeight="1">
      <c r="A609" s="432" t="b">
        <v>1</v>
      </c>
      <c r="B609" s="428" t="s">
        <v>991</v>
      </c>
      <c r="C609" s="437">
        <v>6013</v>
      </c>
      <c r="D609" s="441" t="s">
        <v>894</v>
      </c>
      <c r="E609" s="455">
        <v>154401002</v>
      </c>
      <c r="F609" s="448">
        <v>1</v>
      </c>
      <c r="G609" s="437">
        <v>1</v>
      </c>
      <c r="H609" s="506">
        <v>0.6</v>
      </c>
      <c r="I609" s="448" t="s">
        <v>229</v>
      </c>
      <c r="J609" s="448" t="s">
        <v>228</v>
      </c>
    </row>
    <row r="610" spans="1:10" ht="16.5" customHeight="1">
      <c r="A610" s="432" t="b">
        <v>1</v>
      </c>
      <c r="B610" s="428" t="s">
        <v>992</v>
      </c>
      <c r="C610" s="437">
        <v>6013</v>
      </c>
      <c r="D610" s="441" t="s">
        <v>894</v>
      </c>
      <c r="E610" s="455">
        <v>154401003</v>
      </c>
      <c r="F610" s="448">
        <v>1</v>
      </c>
      <c r="G610" s="437">
        <v>1</v>
      </c>
      <c r="H610" s="506">
        <v>0.6</v>
      </c>
      <c r="I610" s="448" t="s">
        <v>229</v>
      </c>
      <c r="J610" s="448" t="s">
        <v>228</v>
      </c>
    </row>
    <row r="611" spans="1:10" ht="16.5" customHeight="1">
      <c r="A611" s="432" t="b">
        <v>1</v>
      </c>
      <c r="B611" s="428" t="s">
        <v>993</v>
      </c>
      <c r="C611" s="437">
        <v>6013</v>
      </c>
      <c r="D611" s="441" t="s">
        <v>894</v>
      </c>
      <c r="E611" s="455">
        <v>154401004</v>
      </c>
      <c r="F611" s="448">
        <v>1</v>
      </c>
      <c r="G611" s="437">
        <v>1</v>
      </c>
      <c r="H611" s="506">
        <v>0.6</v>
      </c>
      <c r="I611" s="448" t="s">
        <v>229</v>
      </c>
      <c r="J611" s="448" t="s">
        <v>228</v>
      </c>
    </row>
    <row r="612" spans="1:10" ht="16.5" customHeight="1">
      <c r="A612" s="432" t="b">
        <v>1</v>
      </c>
      <c r="B612" s="428" t="s">
        <v>994</v>
      </c>
      <c r="C612" s="437">
        <v>6013</v>
      </c>
      <c r="D612" s="441" t="s">
        <v>894</v>
      </c>
      <c r="E612" s="455">
        <v>154401005</v>
      </c>
      <c r="F612" s="448">
        <v>1</v>
      </c>
      <c r="G612" s="437">
        <v>1</v>
      </c>
      <c r="H612" s="506">
        <v>0.6</v>
      </c>
      <c r="I612" s="448" t="s">
        <v>229</v>
      </c>
      <c r="J612" s="448" t="s">
        <v>228</v>
      </c>
    </row>
    <row r="613" spans="1:10" ht="16.5" customHeight="1">
      <c r="A613" s="432" t="b">
        <v>1</v>
      </c>
      <c r="B613" s="428" t="s">
        <v>995</v>
      </c>
      <c r="C613" s="437">
        <v>6013</v>
      </c>
      <c r="D613" s="441" t="s">
        <v>894</v>
      </c>
      <c r="E613" s="455">
        <v>154401006</v>
      </c>
      <c r="F613" s="448">
        <v>1</v>
      </c>
      <c r="G613" s="437">
        <v>1</v>
      </c>
      <c r="H613" s="506">
        <v>0.6</v>
      </c>
      <c r="I613" s="448" t="s">
        <v>229</v>
      </c>
      <c r="J613" s="448" t="s">
        <v>228</v>
      </c>
    </row>
    <row r="614" spans="1:10" ht="16.5" customHeight="1">
      <c r="A614" s="432" t="b">
        <v>1</v>
      </c>
      <c r="B614" s="428" t="s">
        <v>996</v>
      </c>
      <c r="C614" s="437">
        <v>6013</v>
      </c>
      <c r="D614" s="441" t="s">
        <v>894</v>
      </c>
      <c r="E614" s="455">
        <v>154402001</v>
      </c>
      <c r="F614" s="453">
        <v>1</v>
      </c>
      <c r="G614" s="437">
        <v>1</v>
      </c>
      <c r="H614" s="506">
        <v>0.6</v>
      </c>
      <c r="I614" s="448" t="s">
        <v>230</v>
      </c>
      <c r="J614" s="448" t="s">
        <v>228</v>
      </c>
    </row>
    <row r="615" spans="1:10" ht="16.5" customHeight="1">
      <c r="A615" s="432" t="b">
        <v>1</v>
      </c>
      <c r="B615" s="428" t="s">
        <v>997</v>
      </c>
      <c r="C615" s="437">
        <v>6013</v>
      </c>
      <c r="D615" s="441" t="s">
        <v>894</v>
      </c>
      <c r="E615" s="455">
        <v>154402002</v>
      </c>
      <c r="F615" s="453">
        <v>1</v>
      </c>
      <c r="G615" s="437">
        <v>1</v>
      </c>
      <c r="H615" s="506">
        <v>0.7</v>
      </c>
      <c r="I615" s="448" t="s">
        <v>230</v>
      </c>
      <c r="J615" s="448" t="s">
        <v>228</v>
      </c>
    </row>
    <row r="616" spans="1:10" ht="16.5" customHeight="1">
      <c r="A616" s="432" t="b">
        <v>1</v>
      </c>
      <c r="B616" s="428" t="s">
        <v>998</v>
      </c>
      <c r="C616" s="437">
        <v>6013</v>
      </c>
      <c r="D616" s="441" t="s">
        <v>894</v>
      </c>
      <c r="E616" s="455">
        <v>154402003</v>
      </c>
      <c r="F616" s="453">
        <v>1</v>
      </c>
      <c r="G616" s="437">
        <v>1</v>
      </c>
      <c r="H616" s="506">
        <v>0.7</v>
      </c>
      <c r="I616" s="448" t="s">
        <v>230</v>
      </c>
      <c r="J616" s="448" t="s">
        <v>228</v>
      </c>
    </row>
    <row r="617" spans="1:10" ht="16.5" customHeight="1">
      <c r="A617" s="432" t="b">
        <v>1</v>
      </c>
      <c r="B617" s="428" t="s">
        <v>999</v>
      </c>
      <c r="C617" s="437">
        <v>6013</v>
      </c>
      <c r="D617" s="441" t="s">
        <v>894</v>
      </c>
      <c r="E617" s="455">
        <v>154402004</v>
      </c>
      <c r="F617" s="453">
        <v>1</v>
      </c>
      <c r="G617" s="437">
        <v>1</v>
      </c>
      <c r="H617" s="506">
        <v>0.7</v>
      </c>
      <c r="I617" s="448" t="s">
        <v>230</v>
      </c>
      <c r="J617" s="448" t="s">
        <v>228</v>
      </c>
    </row>
    <row r="618" spans="1:10" ht="16.5" customHeight="1">
      <c r="A618" s="432" t="b">
        <v>1</v>
      </c>
      <c r="B618" s="428" t="s">
        <v>1000</v>
      </c>
      <c r="C618" s="437">
        <v>6013</v>
      </c>
      <c r="D618" s="441" t="s">
        <v>894</v>
      </c>
      <c r="E618" s="455">
        <v>154402005</v>
      </c>
      <c r="F618" s="453">
        <v>1</v>
      </c>
      <c r="G618" s="437">
        <v>1</v>
      </c>
      <c r="H618" s="506">
        <v>0.7</v>
      </c>
      <c r="I618" s="448" t="s">
        <v>230</v>
      </c>
      <c r="J618" s="448" t="s">
        <v>228</v>
      </c>
    </row>
    <row r="619" spans="1:10" ht="16.5" customHeight="1">
      <c r="A619" s="432" t="b">
        <v>1</v>
      </c>
      <c r="B619" s="428" t="s">
        <v>1001</v>
      </c>
      <c r="C619" s="437">
        <v>6013</v>
      </c>
      <c r="D619" s="441" t="s">
        <v>894</v>
      </c>
      <c r="E619" s="455">
        <v>154406001</v>
      </c>
      <c r="F619" s="453">
        <v>1</v>
      </c>
      <c r="G619" s="437">
        <v>1</v>
      </c>
      <c r="H619" s="506">
        <v>0.7</v>
      </c>
      <c r="I619" s="448" t="s">
        <v>233</v>
      </c>
      <c r="J619" s="448" t="s">
        <v>228</v>
      </c>
    </row>
    <row r="620" spans="1:10" ht="16.5" customHeight="1">
      <c r="A620" s="432" t="b">
        <v>1</v>
      </c>
      <c r="B620" s="428" t="s">
        <v>1002</v>
      </c>
      <c r="C620" s="437">
        <v>6013</v>
      </c>
      <c r="D620" s="441" t="s">
        <v>894</v>
      </c>
      <c r="E620" s="455">
        <v>154406002</v>
      </c>
      <c r="F620" s="448">
        <v>1</v>
      </c>
      <c r="G620" s="437">
        <v>1</v>
      </c>
      <c r="H620" s="506">
        <v>0.7</v>
      </c>
      <c r="I620" s="448" t="s">
        <v>233</v>
      </c>
      <c r="J620" s="448" t="s">
        <v>228</v>
      </c>
    </row>
    <row r="621" spans="1:10" ht="16.5" customHeight="1">
      <c r="A621" s="432" t="b">
        <v>1</v>
      </c>
      <c r="B621" s="428" t="s">
        <v>1003</v>
      </c>
      <c r="C621" s="437">
        <v>6013</v>
      </c>
      <c r="D621" s="441" t="s">
        <v>894</v>
      </c>
      <c r="E621" s="455">
        <v>154406003</v>
      </c>
      <c r="F621" s="448">
        <v>1</v>
      </c>
      <c r="G621" s="437">
        <v>1</v>
      </c>
      <c r="H621" s="506">
        <v>0.7</v>
      </c>
      <c r="I621" s="448" t="s">
        <v>233</v>
      </c>
      <c r="J621" s="448" t="s">
        <v>228</v>
      </c>
    </row>
    <row r="622" spans="1:10" ht="16.5" customHeight="1">
      <c r="A622" s="432" t="b">
        <v>1</v>
      </c>
      <c r="B622" s="428" t="s">
        <v>1004</v>
      </c>
      <c r="C622" s="437">
        <v>6013</v>
      </c>
      <c r="D622" s="441" t="s">
        <v>894</v>
      </c>
      <c r="E622" s="455">
        <v>154406004</v>
      </c>
      <c r="F622" s="448">
        <v>1</v>
      </c>
      <c r="G622" s="437">
        <v>1</v>
      </c>
      <c r="H622" s="506">
        <v>0.7</v>
      </c>
      <c r="I622" s="448" t="s">
        <v>233</v>
      </c>
      <c r="J622" s="448" t="s">
        <v>228</v>
      </c>
    </row>
    <row r="623" spans="1:10" ht="16.5" customHeight="1">
      <c r="A623" s="432" t="b">
        <v>1</v>
      </c>
      <c r="B623" s="428" t="s">
        <v>1005</v>
      </c>
      <c r="C623" s="437">
        <v>6013</v>
      </c>
      <c r="D623" s="441" t="s">
        <v>894</v>
      </c>
      <c r="E623" s="455">
        <v>154406005</v>
      </c>
      <c r="F623" s="448">
        <v>1</v>
      </c>
      <c r="G623" s="437">
        <v>1</v>
      </c>
      <c r="H623" s="506">
        <v>0.7</v>
      </c>
      <c r="I623" s="448" t="s">
        <v>233</v>
      </c>
      <c r="J623" s="448" t="s">
        <v>228</v>
      </c>
    </row>
    <row r="624" spans="1:10" ht="16.5" customHeight="1">
      <c r="A624" s="432" t="b">
        <v>1</v>
      </c>
      <c r="B624" s="433" t="s">
        <v>1153</v>
      </c>
      <c r="C624" s="437">
        <v>6013</v>
      </c>
      <c r="D624" s="442" t="s">
        <v>894</v>
      </c>
      <c r="E624" s="456">
        <v>154403011</v>
      </c>
      <c r="F624" s="448">
        <v>1</v>
      </c>
      <c r="G624" s="437">
        <v>1</v>
      </c>
      <c r="H624" s="508">
        <v>0.1</v>
      </c>
      <c r="I624" s="442" t="s">
        <v>231</v>
      </c>
      <c r="J624" s="448" t="s">
        <v>228</v>
      </c>
    </row>
    <row r="625" spans="1:11" ht="16.5" customHeight="1">
      <c r="A625" s="432" t="b">
        <v>1</v>
      </c>
      <c r="B625" s="434" t="s">
        <v>1154</v>
      </c>
      <c r="C625" s="437">
        <v>6013</v>
      </c>
      <c r="D625" s="443" t="s">
        <v>894</v>
      </c>
      <c r="E625" s="457">
        <v>154403012</v>
      </c>
      <c r="F625" s="448">
        <v>1</v>
      </c>
      <c r="G625" s="437">
        <v>1</v>
      </c>
      <c r="H625" s="508">
        <v>0.1</v>
      </c>
      <c r="I625" s="443" t="s">
        <v>231</v>
      </c>
      <c r="J625" s="448" t="s">
        <v>228</v>
      </c>
    </row>
    <row r="626" spans="1:11" ht="16.5" customHeight="1">
      <c r="A626" s="432" t="b">
        <v>1</v>
      </c>
      <c r="B626" s="433" t="s">
        <v>1155</v>
      </c>
      <c r="C626" s="437">
        <v>6013</v>
      </c>
      <c r="D626" s="442" t="s">
        <v>894</v>
      </c>
      <c r="E626" s="456">
        <v>154403013</v>
      </c>
      <c r="F626" s="448">
        <v>1</v>
      </c>
      <c r="G626" s="437">
        <v>1</v>
      </c>
      <c r="H626" s="508">
        <v>0.1</v>
      </c>
      <c r="I626" s="442" t="s">
        <v>231</v>
      </c>
      <c r="J626" s="448" t="s">
        <v>228</v>
      </c>
    </row>
    <row r="627" spans="1:11" ht="16.5" customHeight="1">
      <c r="A627" s="432" t="b">
        <v>1</v>
      </c>
      <c r="B627" s="434" t="s">
        <v>1156</v>
      </c>
      <c r="C627" s="437">
        <v>6013</v>
      </c>
      <c r="D627" s="443" t="s">
        <v>894</v>
      </c>
      <c r="E627" s="457">
        <v>154403014</v>
      </c>
      <c r="F627" s="448">
        <v>1</v>
      </c>
      <c r="G627" s="437">
        <v>1</v>
      </c>
      <c r="H627" s="508">
        <v>0.1</v>
      </c>
      <c r="I627" s="443" t="s">
        <v>231</v>
      </c>
      <c r="J627" s="448" t="s">
        <v>228</v>
      </c>
    </row>
    <row r="628" spans="1:11" ht="16.5" customHeight="1">
      <c r="A628" s="432" t="b">
        <v>1</v>
      </c>
      <c r="B628" s="433" t="s">
        <v>1157</v>
      </c>
      <c r="C628" s="437">
        <v>6013</v>
      </c>
      <c r="D628" s="442" t="s">
        <v>894</v>
      </c>
      <c r="E628" s="456">
        <v>154403015</v>
      </c>
      <c r="F628" s="448">
        <v>1</v>
      </c>
      <c r="G628" s="437">
        <v>1</v>
      </c>
      <c r="H628" s="508">
        <v>0.1</v>
      </c>
      <c r="I628" s="442" t="s">
        <v>231</v>
      </c>
      <c r="J628" s="448" t="s">
        <v>228</v>
      </c>
    </row>
    <row r="629" spans="1:11" ht="16.5" customHeight="1">
      <c r="A629" s="432" t="b">
        <v>1</v>
      </c>
      <c r="B629" s="434" t="s">
        <v>1158</v>
      </c>
      <c r="C629" s="437">
        <v>6013</v>
      </c>
      <c r="D629" s="443" t="s">
        <v>894</v>
      </c>
      <c r="E629" s="457">
        <v>154405011</v>
      </c>
      <c r="F629" s="448">
        <v>1</v>
      </c>
      <c r="G629" s="437">
        <v>1</v>
      </c>
      <c r="H629" s="508">
        <v>0.1</v>
      </c>
      <c r="I629" s="443" t="s">
        <v>232</v>
      </c>
      <c r="J629" s="448" t="s">
        <v>228</v>
      </c>
    </row>
    <row r="630" spans="1:11" ht="16.5" customHeight="1">
      <c r="A630" s="432" t="b">
        <v>1</v>
      </c>
      <c r="B630" s="435" t="s">
        <v>1159</v>
      </c>
      <c r="C630" s="437">
        <v>6013</v>
      </c>
      <c r="D630" s="444" t="s">
        <v>894</v>
      </c>
      <c r="E630" s="458">
        <v>154405012</v>
      </c>
      <c r="F630" s="448">
        <v>1</v>
      </c>
      <c r="G630" s="437">
        <v>1</v>
      </c>
      <c r="H630" s="508">
        <v>0.1</v>
      </c>
      <c r="I630" s="444" t="s">
        <v>232</v>
      </c>
      <c r="J630" s="448" t="s">
        <v>228</v>
      </c>
    </row>
    <row r="631" spans="1:11" ht="16.5" customHeight="1">
      <c r="A631" s="432" t="b">
        <v>1</v>
      </c>
      <c r="B631" s="434" t="s">
        <v>1160</v>
      </c>
      <c r="C631" s="437">
        <v>6013</v>
      </c>
      <c r="D631" s="443" t="s">
        <v>894</v>
      </c>
      <c r="E631" s="457">
        <v>154405013</v>
      </c>
      <c r="F631" s="448">
        <v>1</v>
      </c>
      <c r="G631" s="437">
        <v>1</v>
      </c>
      <c r="H631" s="508">
        <v>0.1</v>
      </c>
      <c r="I631" s="443" t="s">
        <v>232</v>
      </c>
      <c r="J631" s="448" t="s">
        <v>228</v>
      </c>
    </row>
    <row r="632" spans="1:11" ht="16.5" customHeight="1">
      <c r="A632" s="432" t="b">
        <v>1</v>
      </c>
      <c r="B632" s="435" t="s">
        <v>1161</v>
      </c>
      <c r="C632" s="437">
        <v>6013</v>
      </c>
      <c r="D632" s="444" t="s">
        <v>894</v>
      </c>
      <c r="E632" s="458">
        <v>154405014</v>
      </c>
      <c r="F632" s="448">
        <v>1</v>
      </c>
      <c r="G632" s="437">
        <v>1</v>
      </c>
      <c r="H632" s="508">
        <v>0.1</v>
      </c>
      <c r="I632" s="444" t="s">
        <v>232</v>
      </c>
      <c r="J632" s="448" t="s">
        <v>228</v>
      </c>
    </row>
    <row r="633" spans="1:11" ht="16.5" customHeight="1">
      <c r="A633" s="432" t="b">
        <v>1</v>
      </c>
      <c r="B633" s="434" t="s">
        <v>1162</v>
      </c>
      <c r="C633" s="437">
        <v>6013</v>
      </c>
      <c r="D633" s="443" t="s">
        <v>894</v>
      </c>
      <c r="E633" s="457">
        <v>154405015</v>
      </c>
      <c r="F633" s="448">
        <v>1</v>
      </c>
      <c r="G633" s="437">
        <v>1</v>
      </c>
      <c r="H633" s="508">
        <v>0.1</v>
      </c>
      <c r="I633" s="443" t="s">
        <v>232</v>
      </c>
      <c r="J633" s="448" t="s">
        <v>228</v>
      </c>
    </row>
    <row r="634" spans="1:11" ht="16.5" customHeight="1">
      <c r="A634" s="432" t="b">
        <v>1</v>
      </c>
      <c r="B634" s="434" t="s">
        <v>1163</v>
      </c>
      <c r="C634" s="437">
        <v>6013</v>
      </c>
      <c r="D634" s="443" t="s">
        <v>894</v>
      </c>
      <c r="E634" s="457">
        <v>154407011</v>
      </c>
      <c r="F634" s="448">
        <v>1</v>
      </c>
      <c r="G634" s="437">
        <v>1</v>
      </c>
      <c r="H634" s="508">
        <v>0.1</v>
      </c>
      <c r="I634" s="443" t="s">
        <v>234</v>
      </c>
      <c r="J634" s="448" t="s">
        <v>228</v>
      </c>
    </row>
    <row r="635" spans="1:11" ht="16.5" customHeight="1">
      <c r="A635" s="432" t="b">
        <v>1</v>
      </c>
      <c r="B635" s="435" t="s">
        <v>1164</v>
      </c>
      <c r="C635" s="437">
        <v>6013</v>
      </c>
      <c r="D635" s="444" t="s">
        <v>894</v>
      </c>
      <c r="E635" s="458">
        <v>154407012</v>
      </c>
      <c r="F635" s="448">
        <v>1</v>
      </c>
      <c r="G635" s="437">
        <v>1</v>
      </c>
      <c r="H635" s="508">
        <v>0.1</v>
      </c>
      <c r="I635" s="444" t="s">
        <v>234</v>
      </c>
      <c r="J635" s="448" t="s">
        <v>228</v>
      </c>
    </row>
    <row r="636" spans="1:11" ht="16.5" customHeight="1">
      <c r="A636" s="432" t="b">
        <v>1</v>
      </c>
      <c r="B636" s="434" t="s">
        <v>1165</v>
      </c>
      <c r="C636" s="437">
        <v>6013</v>
      </c>
      <c r="D636" s="443" t="s">
        <v>894</v>
      </c>
      <c r="E636" s="457">
        <v>154407013</v>
      </c>
      <c r="F636" s="448">
        <v>1</v>
      </c>
      <c r="G636" s="437">
        <v>1</v>
      </c>
      <c r="H636" s="508">
        <v>0.1</v>
      </c>
      <c r="I636" s="443" t="s">
        <v>234</v>
      </c>
      <c r="J636" s="448" t="s">
        <v>228</v>
      </c>
    </row>
    <row r="637" spans="1:11" ht="16.5" customHeight="1">
      <c r="A637" s="432" t="b">
        <v>1</v>
      </c>
      <c r="B637" s="435" t="s">
        <v>1166</v>
      </c>
      <c r="C637" s="437">
        <v>6013</v>
      </c>
      <c r="D637" s="444" t="s">
        <v>894</v>
      </c>
      <c r="E637" s="458">
        <v>154407014</v>
      </c>
      <c r="F637" s="448">
        <v>1</v>
      </c>
      <c r="G637" s="437">
        <v>1</v>
      </c>
      <c r="H637" s="508">
        <v>0.1</v>
      </c>
      <c r="I637" s="444" t="s">
        <v>234</v>
      </c>
      <c r="J637" s="448" t="s">
        <v>228</v>
      </c>
    </row>
    <row r="638" spans="1:11" ht="16.5" customHeight="1">
      <c r="A638" s="432" t="b">
        <v>1</v>
      </c>
      <c r="B638" s="434" t="s">
        <v>1167</v>
      </c>
      <c r="C638" s="437">
        <v>6013</v>
      </c>
      <c r="D638" s="443" t="s">
        <v>894</v>
      </c>
      <c r="E638" s="457">
        <v>154407015</v>
      </c>
      <c r="F638" s="448">
        <v>1</v>
      </c>
      <c r="G638" s="437">
        <v>1</v>
      </c>
      <c r="H638" s="508">
        <v>0.1</v>
      </c>
      <c r="I638" s="443" t="s">
        <v>234</v>
      </c>
      <c r="J638" s="448" t="s">
        <v>228</v>
      </c>
    </row>
    <row r="640" spans="1:11" ht="16.5" customHeight="1">
      <c r="H640" s="509" t="s">
        <v>1279</v>
      </c>
      <c r="I640" s="509"/>
      <c r="J640" s="509"/>
      <c r="K640" s="509"/>
    </row>
  </sheetData>
  <phoneticPr fontId="6" type="noConversion"/>
  <pageMargins left="0.7" right="0.7" top="0.75" bottom="0.75" header="0.3" footer="0.3"/>
  <legacy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L17"/>
  <sheetViews>
    <sheetView topLeftCell="D1" zoomScale="85" workbookViewId="0">
      <pane ySplit="2" topLeftCell="A3" activePane="bottomLeft" state="frozen"/>
      <selection pane="bottomLeft" activeCell="I10" sqref="I10"/>
    </sheetView>
  </sheetViews>
  <sheetFormatPr defaultColWidth="9" defaultRowHeight="16.5" customHeight="1"/>
  <cols>
    <col min="1" max="1" width="15.125" style="207" customWidth="1"/>
    <col min="2" max="2" width="26.75" style="205" customWidth="1"/>
    <col min="3" max="3" width="19.875" style="205" customWidth="1"/>
    <col min="4" max="4" width="23.625" style="205" customWidth="1"/>
    <col min="5" max="5" width="41.625" style="217" customWidth="1"/>
    <col min="6" max="6" width="20.375" style="207" customWidth="1"/>
    <col min="7" max="7" width="15.5" style="217" customWidth="1"/>
    <col min="8" max="10" width="20.5" style="217" customWidth="1"/>
    <col min="11" max="11" width="49.125" style="217" customWidth="1"/>
    <col min="12" max="12" width="28.375" style="207" customWidth="1"/>
    <col min="13" max="13" width="16" style="207" customWidth="1"/>
    <col min="14" max="16384" width="9" style="207"/>
  </cols>
  <sheetData>
    <row r="1" spans="1:12" ht="130.5" customHeight="1">
      <c r="A1" s="341" t="s">
        <v>10</v>
      </c>
      <c r="B1" s="341" t="s">
        <v>10</v>
      </c>
      <c r="C1" s="342" t="s">
        <v>507</v>
      </c>
      <c r="D1" s="342" t="s">
        <v>508</v>
      </c>
      <c r="E1" s="343" t="s">
        <v>509</v>
      </c>
      <c r="F1" s="38" t="s">
        <v>741</v>
      </c>
      <c r="G1" s="342" t="s">
        <v>510</v>
      </c>
      <c r="H1" s="344" t="s">
        <v>511</v>
      </c>
      <c r="I1" s="344" t="s">
        <v>512</v>
      </c>
      <c r="J1" s="344" t="s">
        <v>513</v>
      </c>
      <c r="K1" s="38" t="s">
        <v>241</v>
      </c>
      <c r="L1" s="30" t="s">
        <v>514</v>
      </c>
    </row>
    <row r="2" spans="1:12" ht="16.5" customHeight="1">
      <c r="A2" s="345" t="s">
        <v>244</v>
      </c>
      <c r="B2" s="346" t="s">
        <v>5</v>
      </c>
      <c r="C2" s="345" t="s">
        <v>522</v>
      </c>
      <c r="D2" s="345" t="s">
        <v>523</v>
      </c>
      <c r="E2" s="345" t="s">
        <v>524</v>
      </c>
      <c r="F2" s="335" t="s">
        <v>742</v>
      </c>
      <c r="G2" s="345" t="s">
        <v>222</v>
      </c>
      <c r="H2" s="345" t="s">
        <v>525</v>
      </c>
      <c r="I2" s="347" t="s">
        <v>526</v>
      </c>
      <c r="J2" s="347" t="s">
        <v>527</v>
      </c>
      <c r="K2" s="347" t="s">
        <v>10</v>
      </c>
      <c r="L2" s="335" t="s">
        <v>528</v>
      </c>
    </row>
    <row r="3" spans="1:12" ht="16.5" customHeight="1">
      <c r="A3" s="351" t="b">
        <v>1</v>
      </c>
      <c r="B3" s="348" t="s">
        <v>638</v>
      </c>
      <c r="C3" s="355">
        <v>9104001</v>
      </c>
      <c r="D3" s="355">
        <v>1</v>
      </c>
      <c r="E3" s="348">
        <v>1</v>
      </c>
      <c r="F3" s="349" t="s">
        <v>743</v>
      </c>
      <c r="G3" s="356">
        <v>160001004</v>
      </c>
      <c r="H3" s="357">
        <v>100</v>
      </c>
      <c r="I3" s="352">
        <v>3</v>
      </c>
      <c r="J3" s="358">
        <v>3</v>
      </c>
      <c r="K3" s="359" t="s">
        <v>639</v>
      </c>
      <c r="L3" s="350">
        <v>1</v>
      </c>
    </row>
    <row r="4" spans="1:12" ht="16.5" customHeight="1">
      <c r="A4" s="351" t="b">
        <v>1</v>
      </c>
      <c r="B4" s="348" t="s">
        <v>638</v>
      </c>
      <c r="C4" s="355">
        <v>9104001</v>
      </c>
      <c r="D4" s="372">
        <v>2</v>
      </c>
      <c r="E4" s="372">
        <v>1</v>
      </c>
      <c r="F4" s="349" t="s">
        <v>743</v>
      </c>
      <c r="G4" s="350">
        <v>160003910</v>
      </c>
      <c r="H4" s="360">
        <v>22</v>
      </c>
      <c r="I4" s="354">
        <v>3</v>
      </c>
      <c r="J4" s="361">
        <v>4</v>
      </c>
      <c r="K4" s="362" t="s">
        <v>541</v>
      </c>
      <c r="L4" s="350">
        <v>1</v>
      </c>
    </row>
    <row r="5" spans="1:12" ht="16.5" customHeight="1">
      <c r="A5" s="351" t="b">
        <v>1</v>
      </c>
      <c r="B5" s="348" t="s">
        <v>638</v>
      </c>
      <c r="C5" s="355">
        <v>9104001</v>
      </c>
      <c r="D5" s="372">
        <v>2</v>
      </c>
      <c r="E5" s="372">
        <v>1</v>
      </c>
      <c r="F5" s="349" t="s">
        <v>743</v>
      </c>
      <c r="G5" s="350">
        <v>160003911</v>
      </c>
      <c r="H5" s="360">
        <v>24</v>
      </c>
      <c r="I5" s="354">
        <v>3</v>
      </c>
      <c r="J5" s="361">
        <v>4</v>
      </c>
      <c r="K5" s="362" t="s">
        <v>542</v>
      </c>
      <c r="L5" s="350">
        <v>1</v>
      </c>
    </row>
    <row r="6" spans="1:12" ht="16.5" customHeight="1">
      <c r="A6" s="351" t="b">
        <v>1</v>
      </c>
      <c r="B6" s="348" t="s">
        <v>638</v>
      </c>
      <c r="C6" s="355">
        <v>9104001</v>
      </c>
      <c r="D6" s="372">
        <v>2</v>
      </c>
      <c r="E6" s="372">
        <v>1</v>
      </c>
      <c r="F6" s="349" t="s">
        <v>743</v>
      </c>
      <c r="G6" s="350">
        <v>160003912</v>
      </c>
      <c r="H6" s="360">
        <v>26</v>
      </c>
      <c r="I6" s="354">
        <v>3</v>
      </c>
      <c r="J6" s="361">
        <v>4</v>
      </c>
      <c r="K6" s="362" t="s">
        <v>543</v>
      </c>
      <c r="L6" s="350">
        <v>1</v>
      </c>
    </row>
    <row r="7" spans="1:12" ht="16.5" customHeight="1">
      <c r="A7" s="351" t="b">
        <v>1</v>
      </c>
      <c r="B7" s="348" t="s">
        <v>638</v>
      </c>
      <c r="C7" s="355">
        <v>9104001</v>
      </c>
      <c r="D7" s="372">
        <v>2</v>
      </c>
      <c r="E7" s="372">
        <v>1</v>
      </c>
      <c r="F7" s="349" t="s">
        <v>743</v>
      </c>
      <c r="G7" s="350">
        <v>160003913</v>
      </c>
      <c r="H7" s="360">
        <v>28</v>
      </c>
      <c r="I7" s="354">
        <v>3</v>
      </c>
      <c r="J7" s="361">
        <v>4</v>
      </c>
      <c r="K7" s="362" t="s">
        <v>544</v>
      </c>
      <c r="L7" s="350">
        <v>1</v>
      </c>
    </row>
    <row r="8" spans="1:12" ht="16.5" customHeight="1">
      <c r="A8" s="351" t="b">
        <v>1</v>
      </c>
      <c r="B8" s="363" t="s">
        <v>640</v>
      </c>
      <c r="C8" s="364">
        <v>9104002</v>
      </c>
      <c r="D8" s="364">
        <v>1</v>
      </c>
      <c r="E8" s="363">
        <v>1</v>
      </c>
      <c r="F8" s="349" t="s">
        <v>743</v>
      </c>
      <c r="G8" s="365">
        <v>160001004</v>
      </c>
      <c r="H8" s="366">
        <v>100</v>
      </c>
      <c r="I8" s="421">
        <v>7</v>
      </c>
      <c r="J8" s="422">
        <v>7</v>
      </c>
      <c r="K8" s="367" t="s">
        <v>639</v>
      </c>
      <c r="L8" s="368">
        <v>1</v>
      </c>
    </row>
    <row r="9" spans="1:12" ht="16.5" customHeight="1">
      <c r="A9" s="351" t="b">
        <v>1</v>
      </c>
      <c r="B9" s="363" t="s">
        <v>640</v>
      </c>
      <c r="C9" s="364">
        <v>9104002</v>
      </c>
      <c r="D9" s="371">
        <v>2</v>
      </c>
      <c r="E9" s="371">
        <v>1</v>
      </c>
      <c r="F9" s="349" t="s">
        <v>743</v>
      </c>
      <c r="G9" s="368">
        <v>160003910</v>
      </c>
      <c r="H9" s="369">
        <v>22</v>
      </c>
      <c r="I9" s="423">
        <v>6</v>
      </c>
      <c r="J9" s="424">
        <v>8</v>
      </c>
      <c r="K9" s="370" t="s">
        <v>541</v>
      </c>
      <c r="L9" s="368">
        <v>1</v>
      </c>
    </row>
    <row r="10" spans="1:12" ht="16.5" customHeight="1">
      <c r="A10" s="351" t="b">
        <v>1</v>
      </c>
      <c r="B10" s="363" t="s">
        <v>640</v>
      </c>
      <c r="C10" s="364">
        <v>9104002</v>
      </c>
      <c r="D10" s="371">
        <v>2</v>
      </c>
      <c r="E10" s="371">
        <v>1</v>
      </c>
      <c r="F10" s="349" t="s">
        <v>743</v>
      </c>
      <c r="G10" s="368">
        <v>160003911</v>
      </c>
      <c r="H10" s="369">
        <v>24</v>
      </c>
      <c r="I10" s="423">
        <v>6</v>
      </c>
      <c r="J10" s="424">
        <v>8</v>
      </c>
      <c r="K10" s="370" t="s">
        <v>542</v>
      </c>
      <c r="L10" s="368">
        <v>1</v>
      </c>
    </row>
    <row r="11" spans="1:12" ht="16.5" customHeight="1">
      <c r="A11" s="351" t="b">
        <v>1</v>
      </c>
      <c r="B11" s="363" t="s">
        <v>640</v>
      </c>
      <c r="C11" s="364">
        <v>9104002</v>
      </c>
      <c r="D11" s="371">
        <v>2</v>
      </c>
      <c r="E11" s="371">
        <v>1</v>
      </c>
      <c r="F11" s="349" t="s">
        <v>743</v>
      </c>
      <c r="G11" s="368">
        <v>160003912</v>
      </c>
      <c r="H11" s="369">
        <v>26</v>
      </c>
      <c r="I11" s="423">
        <v>6</v>
      </c>
      <c r="J11" s="424">
        <v>8</v>
      </c>
      <c r="K11" s="370" t="s">
        <v>543</v>
      </c>
      <c r="L11" s="368">
        <v>1</v>
      </c>
    </row>
    <row r="12" spans="1:12" ht="16.5" customHeight="1">
      <c r="A12" s="351" t="b">
        <v>1</v>
      </c>
      <c r="B12" s="363" t="s">
        <v>640</v>
      </c>
      <c r="C12" s="364">
        <v>9104002</v>
      </c>
      <c r="D12" s="371">
        <v>2</v>
      </c>
      <c r="E12" s="371">
        <v>1</v>
      </c>
      <c r="F12" s="349" t="s">
        <v>743</v>
      </c>
      <c r="G12" s="368">
        <v>160003913</v>
      </c>
      <c r="H12" s="369">
        <v>28</v>
      </c>
      <c r="I12" s="423">
        <v>6</v>
      </c>
      <c r="J12" s="424">
        <v>8</v>
      </c>
      <c r="K12" s="370" t="s">
        <v>544</v>
      </c>
      <c r="L12" s="368">
        <v>1</v>
      </c>
    </row>
    <row r="13" spans="1:12" ht="16.5" customHeight="1">
      <c r="A13" s="351" t="b">
        <v>1</v>
      </c>
      <c r="B13" s="348" t="s">
        <v>641</v>
      </c>
      <c r="C13" s="355">
        <v>9104003</v>
      </c>
      <c r="D13" s="355">
        <v>1</v>
      </c>
      <c r="E13" s="348">
        <v>1</v>
      </c>
      <c r="F13" s="349" t="s">
        <v>743</v>
      </c>
      <c r="G13" s="356">
        <v>160001004</v>
      </c>
      <c r="H13" s="357">
        <v>100</v>
      </c>
      <c r="I13" s="422">
        <v>14</v>
      </c>
      <c r="J13" s="422">
        <v>14</v>
      </c>
      <c r="K13" s="359" t="s">
        <v>639</v>
      </c>
      <c r="L13" s="350">
        <v>1</v>
      </c>
    </row>
    <row r="14" spans="1:12" ht="16.5" customHeight="1">
      <c r="A14" s="351" t="b">
        <v>1</v>
      </c>
      <c r="B14" s="348" t="s">
        <v>641</v>
      </c>
      <c r="C14" s="355">
        <v>9104003</v>
      </c>
      <c r="D14" s="373">
        <v>2</v>
      </c>
      <c r="E14" s="353">
        <v>1</v>
      </c>
      <c r="F14" s="349" t="s">
        <v>743</v>
      </c>
      <c r="G14" s="350">
        <v>160003910</v>
      </c>
      <c r="H14" s="360">
        <v>22</v>
      </c>
      <c r="I14" s="425">
        <v>8</v>
      </c>
      <c r="J14" s="426">
        <v>10</v>
      </c>
      <c r="K14" s="362" t="s">
        <v>541</v>
      </c>
      <c r="L14" s="350">
        <v>1</v>
      </c>
    </row>
    <row r="15" spans="1:12" ht="16.5" customHeight="1">
      <c r="A15" s="351" t="b">
        <v>1</v>
      </c>
      <c r="B15" s="348" t="s">
        <v>641</v>
      </c>
      <c r="C15" s="355">
        <v>9104003</v>
      </c>
      <c r="D15" s="373">
        <v>2</v>
      </c>
      <c r="E15" s="353">
        <v>1</v>
      </c>
      <c r="F15" s="349" t="s">
        <v>743</v>
      </c>
      <c r="G15" s="350">
        <v>160003911</v>
      </c>
      <c r="H15" s="360">
        <v>24</v>
      </c>
      <c r="I15" s="425">
        <v>8</v>
      </c>
      <c r="J15" s="426">
        <v>10</v>
      </c>
      <c r="K15" s="362" t="s">
        <v>542</v>
      </c>
      <c r="L15" s="350">
        <v>1</v>
      </c>
    </row>
    <row r="16" spans="1:12" ht="16.5" customHeight="1">
      <c r="A16" s="351" t="b">
        <v>1</v>
      </c>
      <c r="B16" s="348" t="s">
        <v>641</v>
      </c>
      <c r="C16" s="355">
        <v>9104003</v>
      </c>
      <c r="D16" s="373">
        <v>2</v>
      </c>
      <c r="E16" s="353">
        <v>1</v>
      </c>
      <c r="F16" s="349" t="s">
        <v>743</v>
      </c>
      <c r="G16" s="350">
        <v>160003912</v>
      </c>
      <c r="H16" s="360">
        <v>26</v>
      </c>
      <c r="I16" s="425">
        <v>8</v>
      </c>
      <c r="J16" s="426">
        <v>10</v>
      </c>
      <c r="K16" s="362" t="s">
        <v>543</v>
      </c>
      <c r="L16" s="350">
        <v>1</v>
      </c>
    </row>
    <row r="17" spans="1:12" ht="16.5" customHeight="1">
      <c r="A17" s="351" t="b">
        <v>1</v>
      </c>
      <c r="B17" s="348" t="s">
        <v>641</v>
      </c>
      <c r="C17" s="355">
        <v>9104003</v>
      </c>
      <c r="D17" s="373">
        <v>2</v>
      </c>
      <c r="E17" s="353">
        <v>1</v>
      </c>
      <c r="F17" s="349" t="s">
        <v>743</v>
      </c>
      <c r="G17" s="350">
        <v>160003913</v>
      </c>
      <c r="H17" s="360">
        <v>28</v>
      </c>
      <c r="I17" s="425">
        <v>8</v>
      </c>
      <c r="J17" s="426">
        <v>10</v>
      </c>
      <c r="K17" s="362" t="s">
        <v>544</v>
      </c>
      <c r="L17" s="350">
        <v>1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G12"/>
  <sheetViews>
    <sheetView workbookViewId="0">
      <selection activeCell="G17" sqref="G17"/>
    </sheetView>
  </sheetViews>
  <sheetFormatPr defaultColWidth="9" defaultRowHeight="16.5" customHeight="1"/>
  <cols>
    <col min="1" max="1" width="25.75" style="33" customWidth="1"/>
    <col min="2" max="2" width="30.625" style="33" customWidth="1"/>
    <col min="3" max="3" width="14" style="33" customWidth="1"/>
    <col min="4" max="4" width="25.125" style="33" customWidth="1"/>
    <col min="5" max="5" width="15.5" style="33" customWidth="1"/>
    <col min="6" max="6" width="13" style="33" customWidth="1"/>
    <col min="7" max="7" width="13.375" style="33" customWidth="1"/>
    <col min="8" max="16384" width="9" style="33"/>
  </cols>
  <sheetData>
    <row r="1" spans="1:7" ht="112.5" customHeight="1">
      <c r="A1" s="30" t="s">
        <v>10</v>
      </c>
      <c r="B1" s="30" t="s">
        <v>10</v>
      </c>
      <c r="C1" s="30" t="s">
        <v>721</v>
      </c>
      <c r="D1" s="39" t="s">
        <v>722</v>
      </c>
      <c r="E1" s="38" t="s">
        <v>723</v>
      </c>
      <c r="F1" s="30" t="s">
        <v>724</v>
      </c>
      <c r="G1" s="30" t="s">
        <v>725</v>
      </c>
    </row>
    <row r="2" spans="1:7" ht="16.5" customHeight="1">
      <c r="A2" s="335" t="s">
        <v>244</v>
      </c>
      <c r="B2" s="335" t="s">
        <v>5</v>
      </c>
      <c r="C2" s="335" t="s">
        <v>726</v>
      </c>
      <c r="D2" s="335" t="s">
        <v>727</v>
      </c>
      <c r="E2" s="335" t="s">
        <v>728</v>
      </c>
      <c r="F2" s="335" t="s">
        <v>729</v>
      </c>
      <c r="G2" s="335" t="s">
        <v>730</v>
      </c>
    </row>
    <row r="3" spans="1:7" ht="16.5" customHeight="1">
      <c r="A3" s="336" t="b">
        <v>1</v>
      </c>
      <c r="B3" s="337" t="s">
        <v>731</v>
      </c>
      <c r="C3" s="337">
        <v>2</v>
      </c>
      <c r="D3" s="337">
        <v>4</v>
      </c>
      <c r="E3" s="337">
        <v>160002004</v>
      </c>
      <c r="F3" s="338">
        <v>1</v>
      </c>
      <c r="G3" s="338">
        <v>1</v>
      </c>
    </row>
    <row r="4" spans="1:7" ht="16.5" customHeight="1">
      <c r="A4" s="336" t="b">
        <v>1</v>
      </c>
      <c r="B4" s="337" t="s">
        <v>732</v>
      </c>
      <c r="C4" s="337">
        <v>3</v>
      </c>
      <c r="D4" s="337">
        <v>4</v>
      </c>
      <c r="E4" s="337">
        <v>160002004</v>
      </c>
      <c r="F4" s="338">
        <v>2</v>
      </c>
      <c r="G4" s="338">
        <v>2</v>
      </c>
    </row>
    <row r="5" spans="1:7" ht="16.5" customHeight="1">
      <c r="A5" s="336" t="b">
        <v>1</v>
      </c>
      <c r="B5" s="337" t="s">
        <v>733</v>
      </c>
      <c r="C5" s="337">
        <v>4</v>
      </c>
      <c r="D5" s="337">
        <v>4</v>
      </c>
      <c r="E5" s="337">
        <v>160002004</v>
      </c>
      <c r="F5" s="338">
        <v>3</v>
      </c>
      <c r="G5" s="338">
        <v>3</v>
      </c>
    </row>
    <row r="6" spans="1:7" ht="16.5" customHeight="1">
      <c r="A6" s="336" t="b">
        <v>1</v>
      </c>
      <c r="B6" s="339" t="s">
        <v>734</v>
      </c>
      <c r="C6" s="339">
        <v>2</v>
      </c>
      <c r="D6" s="339">
        <v>4</v>
      </c>
      <c r="E6" s="339">
        <v>160002004</v>
      </c>
      <c r="F6" s="340">
        <v>2</v>
      </c>
      <c r="G6" s="340">
        <v>2</v>
      </c>
    </row>
    <row r="7" spans="1:7" ht="16.5" customHeight="1">
      <c r="A7" s="336" t="b">
        <v>1</v>
      </c>
      <c r="B7" s="339" t="s">
        <v>735</v>
      </c>
      <c r="C7" s="339">
        <v>3</v>
      </c>
      <c r="D7" s="339">
        <v>4</v>
      </c>
      <c r="E7" s="339">
        <v>160002004</v>
      </c>
      <c r="F7" s="340">
        <v>3</v>
      </c>
      <c r="G7" s="340">
        <v>3</v>
      </c>
    </row>
    <row r="8" spans="1:7" ht="16.5" customHeight="1">
      <c r="A8" s="336" t="b">
        <v>1</v>
      </c>
      <c r="B8" s="339" t="s">
        <v>736</v>
      </c>
      <c r="C8" s="339">
        <v>4</v>
      </c>
      <c r="D8" s="339">
        <v>4</v>
      </c>
      <c r="E8" s="339">
        <v>160002004</v>
      </c>
      <c r="F8" s="340">
        <v>4</v>
      </c>
      <c r="G8" s="340">
        <v>4</v>
      </c>
    </row>
    <row r="9" spans="1:7" ht="16.5" customHeight="1">
      <c r="A9" s="336" t="b">
        <v>1</v>
      </c>
      <c r="B9" s="337" t="s">
        <v>737</v>
      </c>
      <c r="C9" s="337">
        <v>2</v>
      </c>
      <c r="D9" s="337">
        <v>4</v>
      </c>
      <c r="E9" s="337">
        <v>160002004</v>
      </c>
      <c r="F9" s="338">
        <v>3</v>
      </c>
      <c r="G9" s="338">
        <v>3</v>
      </c>
    </row>
    <row r="10" spans="1:7" ht="16.5" customHeight="1">
      <c r="A10" s="336" t="b">
        <v>1</v>
      </c>
      <c r="B10" s="337" t="s">
        <v>738</v>
      </c>
      <c r="C10" s="337">
        <v>3</v>
      </c>
      <c r="D10" s="337">
        <v>4</v>
      </c>
      <c r="E10" s="337">
        <v>160002004</v>
      </c>
      <c r="F10" s="338">
        <v>4</v>
      </c>
      <c r="G10" s="338">
        <v>4</v>
      </c>
    </row>
    <row r="11" spans="1:7" ht="16.5" customHeight="1">
      <c r="A11" s="336" t="b">
        <v>1</v>
      </c>
      <c r="B11" s="337" t="s">
        <v>739</v>
      </c>
      <c r="C11" s="337">
        <v>4</v>
      </c>
      <c r="D11" s="337">
        <v>4</v>
      </c>
      <c r="E11" s="337">
        <v>160002004</v>
      </c>
      <c r="F11" s="338">
        <v>5</v>
      </c>
      <c r="G11" s="338">
        <v>5</v>
      </c>
    </row>
    <row r="12" spans="1:7" ht="16.5" customHeight="1">
      <c r="E12" s="33" t="s">
        <v>1169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115</vt:i4>
      </vt:variant>
      <vt:variant>
        <vt:lpstr>이름이 지정된 범위</vt:lpstr>
      </vt:variant>
      <vt:variant>
        <vt:i4>17</vt:i4>
      </vt:variant>
    </vt:vector>
  </HeadingPairs>
  <TitlesOfParts>
    <vt:vector size="132" baseType="lpstr">
      <vt:lpstr>06월 27일 빌드노트(30일예정)</vt:lpstr>
      <vt:lpstr>20170627_ShopMileageExchnage</vt:lpstr>
      <vt:lpstr>20170627_SkillInfo_나이트</vt:lpstr>
      <vt:lpstr>20170627_SkillInfo_아칸</vt:lpstr>
      <vt:lpstr>20170627_SkillInfo_데몬헌터</vt:lpstr>
      <vt:lpstr>20170627_SkillInfo_버서커</vt:lpstr>
      <vt:lpstr>20170627_SuccessionSkill</vt:lpstr>
      <vt:lpstr>20170627_SuccessionMaterial</vt:lpstr>
      <vt:lpstr>20170627_MaterialCalculate</vt:lpstr>
      <vt:lpstr>20170627_AlchemyInfo</vt:lpstr>
      <vt:lpstr>20170627_AlchemyResultItemGroup</vt:lpstr>
      <vt:lpstr>20170627_CharacterGuardianLevel</vt:lpstr>
      <vt:lpstr>20170627_ItemFixedOption</vt:lpstr>
      <vt:lpstr>20170627_ItemSetOption</vt:lpstr>
      <vt:lpstr>20170627_GuardianStone</vt:lpstr>
      <vt:lpstr>20170627_ItemATKPow</vt:lpstr>
      <vt:lpstr>20170627_TranscendentStage</vt:lpstr>
      <vt:lpstr>20170627_ShopPackage</vt:lpstr>
      <vt:lpstr>20170627_OccupationtStage</vt:lpstr>
      <vt:lpstr>06월 26일 빌드노트(30일예정)</vt:lpstr>
      <vt:lpstr>20170626_SuccessionSkill</vt:lpstr>
      <vt:lpstr>20170626_SuccessionMaterialInfo</vt:lpstr>
      <vt:lpstr>20170626_InvenExtend</vt:lpstr>
      <vt:lpstr>20170620_ShopMileageExchnage</vt:lpstr>
      <vt:lpstr>20170620_HPDMG</vt:lpstr>
      <vt:lpstr>20170620_Occupation</vt:lpstr>
      <vt:lpstr>20170621_AlchemyInfo</vt:lpstr>
      <vt:lpstr>20170621_AlchemyResultItemGroup</vt:lpstr>
      <vt:lpstr>20170619_수호자 레벨별 추가 보너스 스테이터스</vt:lpstr>
      <vt:lpstr>20170619_세트 아이템 고정옵션 개선</vt:lpstr>
      <vt:lpstr>20170619_장신구 세트 옵션 개선</vt:lpstr>
      <vt:lpstr>20170619_수호석 리뉴얼</vt:lpstr>
      <vt:lpstr>20170620_버서커 스킬 개편</vt:lpstr>
      <vt:lpstr>20170620_데몬헌터 스킬 개편</vt:lpstr>
      <vt:lpstr>20170620_아칸 스킬 개편</vt:lpstr>
      <vt:lpstr>20170620_나이트 스킬 개편</vt:lpstr>
      <vt:lpstr>20170619_초월던전 개편</vt:lpstr>
      <vt:lpstr>20170623_SkillPoint</vt:lpstr>
      <vt:lpstr>20170619_룬스톤 상자 확률</vt:lpstr>
      <vt:lpstr>06월 14일 빌드노트(15일예정)</vt:lpstr>
      <vt:lpstr>20170614_PlayerInfo</vt:lpstr>
      <vt:lpstr>20170612_GlobalMassage</vt:lpstr>
      <vt:lpstr>20170612_AvatarSet</vt:lpstr>
      <vt:lpstr>20170612_AlchemyInfo</vt:lpstr>
      <vt:lpstr>20170612_AlchemyResultItemGroup</vt:lpstr>
      <vt:lpstr>20170612_ShopGuild</vt:lpstr>
      <vt:lpstr>20170612_AttendanceEvent</vt:lpstr>
      <vt:lpstr>06월 05일 빌드노트(08일예정)</vt:lpstr>
      <vt:lpstr>20170605_상품구성</vt:lpstr>
      <vt:lpstr>20170605_PlayerBaseStatus</vt:lpstr>
      <vt:lpstr>05월 30일 빌드노트(31일예정)</vt:lpstr>
      <vt:lpstr>20170530_ServerTagNState</vt:lpstr>
      <vt:lpstr>20170530_AttendanceEvent</vt:lpstr>
      <vt:lpstr>05월 25일 빌드노트(26일예정)</vt:lpstr>
      <vt:lpstr>20170525_퀘스트 보상 개선</vt:lpstr>
      <vt:lpstr>20170525_ShopGachaGradeGroup</vt:lpstr>
      <vt:lpstr>05월 21일 빌드노트(23일예정)</vt:lpstr>
      <vt:lpstr>05월 15일 빌드노트(17일예정)</vt:lpstr>
      <vt:lpstr>20170515_내용참고01</vt:lpstr>
      <vt:lpstr>20170515_내용참고02</vt:lpstr>
      <vt:lpstr>20170515_내용참고03</vt:lpstr>
      <vt:lpstr>20170515_내용참고04</vt:lpstr>
      <vt:lpstr>20170515_DefaultValue</vt:lpstr>
      <vt:lpstr>20170515_GuildLevelExperience</vt:lpstr>
      <vt:lpstr>20170516_길드_시즌&amp;공헌도_보상</vt:lpstr>
      <vt:lpstr>05월 08일 빌드노트(10일예정)</vt:lpstr>
      <vt:lpstr>04월 26일 빌드노트(27일예정)</vt:lpstr>
      <vt:lpstr>20170426_내용참고01</vt:lpstr>
      <vt:lpstr>20170426_상점 구성</vt:lpstr>
      <vt:lpstr>20170426_AddReward</vt:lpstr>
      <vt:lpstr>20170426_Achievement</vt:lpstr>
      <vt:lpstr>20170426_ItemNoxEnchant</vt:lpstr>
      <vt:lpstr>04월 25일 빌드노트(27일예정)</vt:lpstr>
      <vt:lpstr>20170424_내용참고01</vt:lpstr>
      <vt:lpstr>20170424_AddReward</vt:lpstr>
      <vt:lpstr>20170424_Achievement</vt:lpstr>
      <vt:lpstr>20170424_ItemNoxEnchant</vt:lpstr>
      <vt:lpstr>04월 17일 빌드노트</vt:lpstr>
      <vt:lpstr>20170417_내용참고01</vt:lpstr>
      <vt:lpstr>20170417_GuardianStone</vt:lpstr>
      <vt:lpstr>20170417_ShopPremiumPackage</vt:lpstr>
      <vt:lpstr>20170417_ShopGachaGradeGroup</vt:lpstr>
      <vt:lpstr>20170417_ShopGachaItemGroup</vt:lpstr>
      <vt:lpstr>20170417_PVPRanking</vt:lpstr>
      <vt:lpstr>04월 13일 빌드노트</vt:lpstr>
      <vt:lpstr>20170413_내용참고01</vt:lpstr>
      <vt:lpstr>20170413_PlayerBaseStatus</vt:lpstr>
      <vt:lpstr>20170413_ShopGachaItemGroup</vt:lpstr>
      <vt:lpstr>04월 11일 빌드노트</vt:lpstr>
      <vt:lpstr>내용참고0411_1</vt:lpstr>
      <vt:lpstr>04월 06일 빌드노트</vt:lpstr>
      <vt:lpstr>내용참고0405_1</vt:lpstr>
      <vt:lpstr>20170405_ShopGacha</vt:lpstr>
      <vt:lpstr>20170405_ShopGachaGradeGroup</vt:lpstr>
      <vt:lpstr>20170405_ShopGachaItemGroup</vt:lpstr>
      <vt:lpstr>20170405_PlayerBaseStatus</vt:lpstr>
      <vt:lpstr>20170405_GuardianRaidReward</vt:lpstr>
      <vt:lpstr>2017405_AddReward</vt:lpstr>
      <vt:lpstr>20170405_수호레이드파티초대보상(변경없음)</vt:lpstr>
      <vt:lpstr>03월 30일 빌드노트</vt:lpstr>
      <vt:lpstr>내용참고0330_1</vt:lpstr>
      <vt:lpstr>03월 27일 빌드노트</vt:lpstr>
      <vt:lpstr>03월 24일 빌드노트</vt:lpstr>
      <vt:lpstr>20170324_ShopAdmissionBuy</vt:lpstr>
      <vt:lpstr>20170324_CraftItem</vt:lpstr>
      <vt:lpstr>20170324_CraftMaterial</vt:lpstr>
      <vt:lpstr>20170324_AddReward</vt:lpstr>
      <vt:lpstr>03월 20일 빌드노트</vt:lpstr>
      <vt:lpstr>내용참고0320_1</vt:lpstr>
      <vt:lpstr>20170320_GuardianStone</vt:lpstr>
      <vt:lpstr>03월 12일 빌드노트</vt:lpstr>
      <vt:lpstr>03월 10일 빌드노트</vt:lpstr>
      <vt:lpstr>내용참고0310_1</vt:lpstr>
      <vt:lpstr>20170310_체력흡수 Simul</vt:lpstr>
      <vt:lpstr>03월 08일 빌드노트</vt:lpstr>
      <vt:lpstr>'20170627_OccupationtStage'!_Toc469529458</vt:lpstr>
      <vt:lpstr>'20170627_OccupationtStage'!_Toc469529459</vt:lpstr>
      <vt:lpstr>'20170627_OccupationtStage'!_Toc469529460</vt:lpstr>
      <vt:lpstr>'20170627_OccupationtStage'!_Toc469529464</vt:lpstr>
      <vt:lpstr>'20170627_OccupationtStage'!_Toc469529465</vt:lpstr>
      <vt:lpstr>'20170627_OccupationtStage'!_Toc469529467</vt:lpstr>
      <vt:lpstr>'20170627_OccupationtStage'!_Toc469529468</vt:lpstr>
      <vt:lpstr>'20170627_OccupationtStage'!_Toc469529473</vt:lpstr>
      <vt:lpstr>'20170627_OccupationtStage'!_Toc469529475</vt:lpstr>
      <vt:lpstr>'20170627_OccupationtStage'!_Toc469529476</vt:lpstr>
      <vt:lpstr>'20170627_OccupationtStage'!_Toc469529477</vt:lpstr>
      <vt:lpstr>'20170627_OccupationtStage'!_Toc469529478</vt:lpstr>
      <vt:lpstr>'20170627_OccupationtStage'!_Toc469529479</vt:lpstr>
      <vt:lpstr>'20170627_OccupationtStage'!_Toc469529480</vt:lpstr>
      <vt:lpstr>'20170627_OccupationtStage'!_Toc469529482</vt:lpstr>
      <vt:lpstr>'20170627_OccupationtStage'!_강화_대상의_조건</vt:lpstr>
      <vt:lpstr>'20170627_OccupationtStage'!_부활_규칙_및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taekhoon</dc:creator>
  <cp:lastModifiedBy>LHK</cp:lastModifiedBy>
  <cp:lastPrinted>2017-04-24T06:24:17Z</cp:lastPrinted>
  <dcterms:created xsi:type="dcterms:W3CDTF">2016-05-13T00:51:14Z</dcterms:created>
  <dcterms:modified xsi:type="dcterms:W3CDTF">2017-06-28T09:39:27Z</dcterms:modified>
</cp:coreProperties>
</file>