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66"/>
  <workbookPr codeName="현재_통합_문서"/>
  <mc:AlternateContent xmlns:mc="http://schemas.openxmlformats.org/markup-compatibility/2006">
    <mc:Choice Requires="x15">
      <x15ac:absPath xmlns:x15ac="http://schemas.microsoft.com/office/spreadsheetml/2010/11/ac" url="D:\HoonFactory\Management\2)ServiceCo-op\3) 개발빌드노트\"/>
    </mc:Choice>
  </mc:AlternateContent>
  <bookViews>
    <workbookView xWindow="0" yWindow="0" windowWidth="25785" windowHeight="10725" tabRatio="970"/>
  </bookViews>
  <sheets>
    <sheet name="03월 10일 빌드노트" sheetId="39" r:id="rId1"/>
    <sheet name="내용참고0310_1" sheetId="40" r:id="rId2"/>
    <sheet name="20170310_체력흡수 Simul" sheetId="41" r:id="rId3"/>
    <sheet name="03월 08일 빌드노트" sheetId="35" r:id="rId4"/>
    <sheet name="03월 06일 빌드노트" sheetId="38" r:id="rId5"/>
    <sheet name="내용참고0306_1" sheetId="36" r:id="rId6"/>
    <sheet name="20170306_GuardianStone" sheetId="37" r:id="rId7"/>
    <sheet name="03월 03일 빌드노트" sheetId="22" r:id="rId8"/>
    <sheet name="내용참고0303_1" sheetId="27" r:id="rId9"/>
    <sheet name="20170303_Item" sheetId="31" r:id="rId10"/>
    <sheet name="20170303_ItemUpgrade" sheetId="32" r:id="rId11"/>
    <sheet name="20170303_ItemSet" sheetId="33" r:id="rId12"/>
    <sheet name="20170303_ConsumeDivision" sheetId="34" r:id="rId13"/>
    <sheet name="20170303_AvatarEnchantType" sheetId="30" r:id="rId14"/>
    <sheet name="20170303_CharacterGuardianLevel" sheetId="29" r:id="rId15"/>
    <sheet name="20170303_PlayerBaseStatus" sheetId="28" r:id="rId16"/>
    <sheet name="02월 22일 빌드노트" sheetId="26" r:id="rId17"/>
    <sheet name="종합 버그 리포트" sheetId="24" r:id="rId18"/>
    <sheet name="내용참고0222_1" sheetId="23" r:id="rId19"/>
    <sheet name="내용참고0222_2" sheetId="25" r:id="rId20"/>
    <sheet name="02월 16일 빌드노트(예정)" sheetId="20" r:id="rId21"/>
    <sheet name="내용참고2" sheetId="21" r:id="rId22"/>
    <sheet name="02월 13일 빌드노트" sheetId="19" r:id="rId23"/>
    <sheet name="02월 11일 빌드노트" sheetId="15" r:id="rId24"/>
    <sheet name="내용참고" sheetId="17" r:id="rId25"/>
    <sheet name="02월 08일 빌드노트" sheetId="14" r:id="rId26"/>
    <sheet name="01월 31일 빌드노트" sheetId="13" r:id="rId27"/>
    <sheet name="01월 16일 빌드노트" sheetId="12" r:id="rId28"/>
    <sheet name="01월 04일 개발 항목" sheetId="9" r:id="rId29"/>
    <sheet name="12월 02일 개발 항목" sheetId="8" r:id="rId30"/>
    <sheet name="11월 14일 개발 항목" sheetId="7" r:id="rId31"/>
    <sheet name="구 버그리포트" sheetId="16" r:id="rId32"/>
  </sheets>
  <definedNames>
    <definedName name="_xlnm._FilterDatabase" localSheetId="17" hidden="1">'종합 버그 리포트'!$A$1:$H$270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3" i="41" l="1"/>
  <c r="G27" i="41"/>
  <c r="D27" i="41"/>
  <c r="G26" i="41"/>
  <c r="D26" i="41"/>
  <c r="G25" i="41"/>
  <c r="D25" i="41"/>
  <c r="G24" i="41"/>
  <c r="D24" i="41"/>
  <c r="G23" i="41"/>
  <c r="D23" i="41"/>
  <c r="G22" i="41"/>
  <c r="D22" i="41"/>
  <c r="H21" i="41"/>
  <c r="I11" i="41"/>
  <c r="F11" i="41"/>
  <c r="I10" i="41"/>
  <c r="F10" i="41"/>
  <c r="I9" i="41"/>
  <c r="F9" i="41"/>
  <c r="I8" i="41"/>
  <c r="F8" i="41"/>
  <c r="I7" i="41"/>
  <c r="F7" i="41"/>
  <c r="I6" i="41"/>
  <c r="F6" i="41"/>
  <c r="D6" i="41" s="1"/>
  <c r="I5" i="41"/>
  <c r="F5" i="41"/>
  <c r="E27" i="41" l="1"/>
  <c r="D5" i="41"/>
  <c r="E24" i="41"/>
  <c r="D9" i="41"/>
  <c r="E23" i="41"/>
  <c r="D10" i="41"/>
  <c r="E26" i="41"/>
  <c r="D7" i="41"/>
  <c r="E22" i="41"/>
  <c r="D11" i="41"/>
  <c r="E25" i="41"/>
  <c r="D8" i="41"/>
  <c r="H45" i="41" l="1"/>
  <c r="H23" i="41"/>
  <c r="I23" i="41" s="1"/>
  <c r="H27" i="41"/>
  <c r="I27" i="41" s="1"/>
  <c r="H49" i="41"/>
  <c r="H44" i="41"/>
  <c r="H22" i="41"/>
  <c r="I22" i="41" s="1"/>
  <c r="H25" i="41"/>
  <c r="I25" i="41" s="1"/>
  <c r="H47" i="41"/>
  <c r="H48" i="41"/>
  <c r="H26" i="41"/>
  <c r="I26" i="41" s="1"/>
  <c r="H24" i="41"/>
  <c r="I24" i="41" s="1"/>
  <c r="H46" i="41"/>
  <c r="N54" i="41" l="1"/>
  <c r="U54" i="41" s="1"/>
  <c r="AA54" i="41" s="1"/>
  <c r="N50" i="41"/>
  <c r="U50" i="41" s="1"/>
  <c r="AA50" i="41" s="1"/>
  <c r="N53" i="41"/>
  <c r="U53" i="41" s="1"/>
  <c r="AA53" i="41" s="1"/>
  <c r="N49" i="41"/>
  <c r="U49" i="41" s="1"/>
  <c r="AA49" i="41" s="1"/>
  <c r="N47" i="41"/>
  <c r="U47" i="41" s="1"/>
  <c r="AA47" i="41" s="1"/>
  <c r="N45" i="41"/>
  <c r="U45" i="41" s="1"/>
  <c r="AA45" i="41" s="1"/>
  <c r="N43" i="41"/>
  <c r="U43" i="41" s="1"/>
  <c r="AA43" i="41" s="1"/>
  <c r="N40" i="41"/>
  <c r="U40" i="41" s="1"/>
  <c r="AA40" i="41" s="1"/>
  <c r="N36" i="41"/>
  <c r="U36" i="41" s="1"/>
  <c r="AA36" i="41" s="1"/>
  <c r="N51" i="41"/>
  <c r="U51" i="41" s="1"/>
  <c r="AA51" i="41" s="1"/>
  <c r="N48" i="41"/>
  <c r="U48" i="41" s="1"/>
  <c r="AA48" i="41" s="1"/>
  <c r="N46" i="41"/>
  <c r="U46" i="41" s="1"/>
  <c r="AA46" i="41" s="1"/>
  <c r="N44" i="41"/>
  <c r="U44" i="41" s="1"/>
  <c r="AA44" i="41" s="1"/>
  <c r="N42" i="41"/>
  <c r="U42" i="41" s="1"/>
  <c r="AA42" i="41" s="1"/>
  <c r="N38" i="41"/>
  <c r="U38" i="41" s="1"/>
  <c r="AA38" i="41" s="1"/>
  <c r="N34" i="41"/>
  <c r="U34" i="41" s="1"/>
  <c r="AA34" i="41" s="1"/>
  <c r="N30" i="41"/>
  <c r="U30" i="41" s="1"/>
  <c r="AA30" i="41" s="1"/>
  <c r="N41" i="41"/>
  <c r="U41" i="41" s="1"/>
  <c r="AA41" i="41" s="1"/>
  <c r="N32" i="41"/>
  <c r="U32" i="41" s="1"/>
  <c r="AA32" i="41" s="1"/>
  <c r="N27" i="41"/>
  <c r="U27" i="41" s="1"/>
  <c r="AA27" i="41" s="1"/>
  <c r="N25" i="41"/>
  <c r="U25" i="41" s="1"/>
  <c r="AA25" i="41" s="1"/>
  <c r="N23" i="41"/>
  <c r="U23" i="41" s="1"/>
  <c r="AA23" i="41" s="1"/>
  <c r="N21" i="41"/>
  <c r="U21" i="41" s="1"/>
  <c r="AA21" i="41" s="1"/>
  <c r="N52" i="41"/>
  <c r="U52" i="41" s="1"/>
  <c r="AA52" i="41" s="1"/>
  <c r="N39" i="41"/>
  <c r="U39" i="41" s="1"/>
  <c r="AA39" i="41" s="1"/>
  <c r="N37" i="41"/>
  <c r="U37" i="41" s="1"/>
  <c r="AA37" i="41" s="1"/>
  <c r="N33" i="41"/>
  <c r="U33" i="41" s="1"/>
  <c r="AA33" i="41" s="1"/>
  <c r="N31" i="41"/>
  <c r="U31" i="41" s="1"/>
  <c r="AA31" i="41" s="1"/>
  <c r="N29" i="41"/>
  <c r="U29" i="41" s="1"/>
  <c r="AA29" i="41" s="1"/>
  <c r="N26" i="41"/>
  <c r="U26" i="41" s="1"/>
  <c r="AA26" i="41" s="1"/>
  <c r="N24" i="41"/>
  <c r="U24" i="41" s="1"/>
  <c r="AA24" i="41" s="1"/>
  <c r="N22" i="41"/>
  <c r="U22" i="41" s="1"/>
  <c r="AA22" i="41" s="1"/>
  <c r="N20" i="41"/>
  <c r="U20" i="41" s="1"/>
  <c r="AA20" i="41" s="1"/>
  <c r="N14" i="41"/>
  <c r="U14" i="41" s="1"/>
  <c r="AA14" i="41" s="1"/>
  <c r="N18" i="41"/>
  <c r="U18" i="41" s="1"/>
  <c r="AA18" i="41" s="1"/>
  <c r="N17" i="41"/>
  <c r="U17" i="41" s="1"/>
  <c r="AA17" i="41" s="1"/>
  <c r="N35" i="41"/>
  <c r="U35" i="41" s="1"/>
  <c r="AA35" i="41" s="1"/>
  <c r="N16" i="41"/>
  <c r="U16" i="41" s="1"/>
  <c r="AA16" i="41" s="1"/>
  <c r="N12" i="41"/>
  <c r="U12" i="41" s="1"/>
  <c r="AA12" i="41" s="1"/>
  <c r="N28" i="41"/>
  <c r="U28" i="41" s="1"/>
  <c r="AA28" i="41" s="1"/>
  <c r="N19" i="41"/>
  <c r="U19" i="41" s="1"/>
  <c r="AA19" i="41" s="1"/>
  <c r="N15" i="41"/>
  <c r="U15" i="41" s="1"/>
  <c r="AA15" i="41" s="1"/>
  <c r="N11" i="41"/>
  <c r="U11" i="41" s="1"/>
  <c r="AA11" i="41" s="1"/>
  <c r="N10" i="41"/>
  <c r="U10" i="41" s="1"/>
  <c r="AA10" i="41" s="1"/>
  <c r="N9" i="41"/>
  <c r="U9" i="41" s="1"/>
  <c r="AA9" i="41" s="1"/>
  <c r="N8" i="41"/>
  <c r="U8" i="41" s="1"/>
  <c r="AA8" i="41" s="1"/>
  <c r="N7" i="41"/>
  <c r="U7" i="41" s="1"/>
  <c r="AA7" i="41" s="1"/>
  <c r="N6" i="41"/>
  <c r="U6" i="41" s="1"/>
  <c r="AA6" i="41" s="1"/>
  <c r="N5" i="41"/>
  <c r="U5" i="41" s="1"/>
  <c r="AA5" i="41" s="1"/>
  <c r="N13" i="41"/>
  <c r="U13" i="41" s="1"/>
  <c r="AA13" i="41" s="1"/>
  <c r="Q51" i="41"/>
  <c r="X51" i="41" s="1"/>
  <c r="AD51" i="41" s="1"/>
  <c r="Q48" i="41"/>
  <c r="X48" i="41" s="1"/>
  <c r="AD48" i="41" s="1"/>
  <c r="Q54" i="41"/>
  <c r="X54" i="41" s="1"/>
  <c r="AD54" i="41" s="1"/>
  <c r="Q50" i="41"/>
  <c r="X50" i="41" s="1"/>
  <c r="AD50" i="41" s="1"/>
  <c r="Q41" i="41"/>
  <c r="X41" i="41" s="1"/>
  <c r="AD41" i="41" s="1"/>
  <c r="Q37" i="41"/>
  <c r="X37" i="41" s="1"/>
  <c r="AD37" i="41" s="1"/>
  <c r="Q52" i="41"/>
  <c r="X52" i="41" s="1"/>
  <c r="AD52" i="41" s="1"/>
  <c r="Q39" i="41"/>
  <c r="X39" i="41" s="1"/>
  <c r="AD39" i="41" s="1"/>
  <c r="Q35" i="41"/>
  <c r="X35" i="41" s="1"/>
  <c r="AD35" i="41" s="1"/>
  <c r="Q31" i="41"/>
  <c r="X31" i="41" s="1"/>
  <c r="AD31" i="41" s="1"/>
  <c r="Q46" i="41"/>
  <c r="X46" i="41" s="1"/>
  <c r="AD46" i="41" s="1"/>
  <c r="Q42" i="41"/>
  <c r="X42" i="41" s="1"/>
  <c r="AD42" i="41" s="1"/>
  <c r="Q34" i="41"/>
  <c r="X34" i="41" s="1"/>
  <c r="AD34" i="41" s="1"/>
  <c r="Q33" i="41"/>
  <c r="X33" i="41" s="1"/>
  <c r="AD33" i="41" s="1"/>
  <c r="Q28" i="41"/>
  <c r="X28" i="41" s="1"/>
  <c r="AD28" i="41" s="1"/>
  <c r="Q19" i="41"/>
  <c r="X19" i="41" s="1"/>
  <c r="AD19" i="41" s="1"/>
  <c r="Q53" i="41"/>
  <c r="X53" i="41" s="1"/>
  <c r="AD53" i="41" s="1"/>
  <c r="Q47" i="41"/>
  <c r="X47" i="41" s="1"/>
  <c r="AD47" i="41" s="1"/>
  <c r="Q43" i="41"/>
  <c r="X43" i="41" s="1"/>
  <c r="AD43" i="41" s="1"/>
  <c r="Q40" i="41"/>
  <c r="X40" i="41" s="1"/>
  <c r="AD40" i="41" s="1"/>
  <c r="Q30" i="41"/>
  <c r="X30" i="41" s="1"/>
  <c r="AD30" i="41" s="1"/>
  <c r="Q27" i="41"/>
  <c r="X27" i="41" s="1"/>
  <c r="AD27" i="41" s="1"/>
  <c r="Q25" i="41"/>
  <c r="X25" i="41" s="1"/>
  <c r="AD25" i="41" s="1"/>
  <c r="Q23" i="41"/>
  <c r="X23" i="41" s="1"/>
  <c r="AD23" i="41" s="1"/>
  <c r="Q21" i="41"/>
  <c r="X21" i="41" s="1"/>
  <c r="AD21" i="41" s="1"/>
  <c r="Q49" i="41"/>
  <c r="X49" i="41" s="1"/>
  <c r="AD49" i="41" s="1"/>
  <c r="Q44" i="41"/>
  <c r="X44" i="41" s="1"/>
  <c r="AD44" i="41" s="1"/>
  <c r="Q38" i="41"/>
  <c r="X38" i="41" s="1"/>
  <c r="AD38" i="41" s="1"/>
  <c r="Q32" i="41"/>
  <c r="X32" i="41" s="1"/>
  <c r="AD32" i="41" s="1"/>
  <c r="Q36" i="41"/>
  <c r="X36" i="41" s="1"/>
  <c r="AD36" i="41" s="1"/>
  <c r="Q15" i="41"/>
  <c r="X15" i="41" s="1"/>
  <c r="AD15" i="41" s="1"/>
  <c r="Q11" i="41"/>
  <c r="X11" i="41" s="1"/>
  <c r="AD11" i="41" s="1"/>
  <c r="Q10" i="41"/>
  <c r="X10" i="41" s="1"/>
  <c r="AD10" i="41" s="1"/>
  <c r="Q9" i="41"/>
  <c r="X9" i="41" s="1"/>
  <c r="AD9" i="41" s="1"/>
  <c r="Q8" i="41"/>
  <c r="X8" i="41" s="1"/>
  <c r="AD8" i="41" s="1"/>
  <c r="Q7" i="41"/>
  <c r="X7" i="41" s="1"/>
  <c r="AD7" i="41" s="1"/>
  <c r="Q6" i="41"/>
  <c r="X6" i="41" s="1"/>
  <c r="AD6" i="41" s="1"/>
  <c r="Q5" i="41"/>
  <c r="X5" i="41" s="1"/>
  <c r="AD5" i="41" s="1"/>
  <c r="Q45" i="41"/>
  <c r="X45" i="41" s="1"/>
  <c r="AD45" i="41" s="1"/>
  <c r="Q22" i="41"/>
  <c r="X22" i="41" s="1"/>
  <c r="AD22" i="41" s="1"/>
  <c r="Q24" i="41"/>
  <c r="X24" i="41" s="1"/>
  <c r="AD24" i="41" s="1"/>
  <c r="Q17" i="41"/>
  <c r="X17" i="41" s="1"/>
  <c r="AD17" i="41" s="1"/>
  <c r="Q13" i="41"/>
  <c r="X13" i="41" s="1"/>
  <c r="AD13" i="41" s="1"/>
  <c r="Q29" i="41"/>
  <c r="X29" i="41" s="1"/>
  <c r="AD29" i="41" s="1"/>
  <c r="Q26" i="41"/>
  <c r="X26" i="41" s="1"/>
  <c r="AD26" i="41" s="1"/>
  <c r="Q20" i="41"/>
  <c r="X20" i="41" s="1"/>
  <c r="AD20" i="41" s="1"/>
  <c r="Q18" i="41"/>
  <c r="X18" i="41" s="1"/>
  <c r="AD18" i="41" s="1"/>
  <c r="Q16" i="41"/>
  <c r="X16" i="41" s="1"/>
  <c r="AD16" i="41" s="1"/>
  <c r="Q12" i="41"/>
  <c r="X12" i="41" s="1"/>
  <c r="AD12" i="41" s="1"/>
  <c r="Q14" i="41"/>
  <c r="X14" i="41" s="1"/>
  <c r="AD14" i="41" s="1"/>
  <c r="O53" i="41"/>
  <c r="V53" i="41" s="1"/>
  <c r="AB53" i="41" s="1"/>
  <c r="O49" i="41"/>
  <c r="V49" i="41" s="1"/>
  <c r="AB49" i="41" s="1"/>
  <c r="O52" i="41"/>
  <c r="V52" i="41" s="1"/>
  <c r="AB52" i="41" s="1"/>
  <c r="O39" i="41"/>
  <c r="V39" i="41" s="1"/>
  <c r="AB39" i="41" s="1"/>
  <c r="O35" i="41"/>
  <c r="V35" i="41" s="1"/>
  <c r="AB35" i="41" s="1"/>
  <c r="O54" i="41"/>
  <c r="V54" i="41" s="1"/>
  <c r="AB54" i="41" s="1"/>
  <c r="O50" i="41"/>
  <c r="V50" i="41" s="1"/>
  <c r="AB50" i="41" s="1"/>
  <c r="O41" i="41"/>
  <c r="V41" i="41" s="1"/>
  <c r="AB41" i="41" s="1"/>
  <c r="O37" i="41"/>
  <c r="V37" i="41" s="1"/>
  <c r="AB37" i="41" s="1"/>
  <c r="O33" i="41"/>
  <c r="V33" i="41" s="1"/>
  <c r="AB33" i="41" s="1"/>
  <c r="O51" i="41"/>
  <c r="V51" i="41" s="1"/>
  <c r="AB51" i="41" s="1"/>
  <c r="O45" i="41"/>
  <c r="V45" i="41" s="1"/>
  <c r="AB45" i="41" s="1"/>
  <c r="O36" i="41"/>
  <c r="V36" i="41" s="1"/>
  <c r="AB36" i="41" s="1"/>
  <c r="O46" i="41"/>
  <c r="V46" i="41" s="1"/>
  <c r="AB46" i="41" s="1"/>
  <c r="O42" i="41"/>
  <c r="V42" i="41" s="1"/>
  <c r="AB42" i="41" s="1"/>
  <c r="O34" i="41"/>
  <c r="V34" i="41" s="1"/>
  <c r="AB34" i="41" s="1"/>
  <c r="O31" i="41"/>
  <c r="V31" i="41" s="1"/>
  <c r="AB31" i="41" s="1"/>
  <c r="O29" i="41"/>
  <c r="V29" i="41" s="1"/>
  <c r="AB29" i="41" s="1"/>
  <c r="O26" i="41"/>
  <c r="V26" i="41" s="1"/>
  <c r="AB26" i="41" s="1"/>
  <c r="O24" i="41"/>
  <c r="V24" i="41" s="1"/>
  <c r="AB24" i="41" s="1"/>
  <c r="O22" i="41"/>
  <c r="V22" i="41" s="1"/>
  <c r="AB22" i="41" s="1"/>
  <c r="O20" i="41"/>
  <c r="V20" i="41" s="1"/>
  <c r="AB20" i="41" s="1"/>
  <c r="O48" i="41"/>
  <c r="V48" i="41" s="1"/>
  <c r="AB48" i="41" s="1"/>
  <c r="O47" i="41"/>
  <c r="V47" i="41" s="1"/>
  <c r="AB47" i="41" s="1"/>
  <c r="O43" i="41"/>
  <c r="V43" i="41" s="1"/>
  <c r="AB43" i="41" s="1"/>
  <c r="O40" i="41"/>
  <c r="V40" i="41" s="1"/>
  <c r="AB40" i="41" s="1"/>
  <c r="O28" i="41"/>
  <c r="V28" i="41" s="1"/>
  <c r="AB28" i="41" s="1"/>
  <c r="O19" i="41"/>
  <c r="V19" i="41" s="1"/>
  <c r="AB19" i="41" s="1"/>
  <c r="O32" i="41"/>
  <c r="V32" i="41" s="1"/>
  <c r="AB32" i="41" s="1"/>
  <c r="O23" i="41"/>
  <c r="V23" i="41" s="1"/>
  <c r="AB23" i="41" s="1"/>
  <c r="O18" i="41"/>
  <c r="V18" i="41" s="1"/>
  <c r="AB18" i="41" s="1"/>
  <c r="O17" i="41"/>
  <c r="V17" i="41" s="1"/>
  <c r="AB17" i="41" s="1"/>
  <c r="O13" i="41"/>
  <c r="V13" i="41" s="1"/>
  <c r="AB13" i="41" s="1"/>
  <c r="O38" i="41"/>
  <c r="V38" i="41" s="1"/>
  <c r="AB38" i="41" s="1"/>
  <c r="O30" i="41"/>
  <c r="V30" i="41" s="1"/>
  <c r="AB30" i="41" s="1"/>
  <c r="O25" i="41"/>
  <c r="V25" i="41" s="1"/>
  <c r="AB25" i="41" s="1"/>
  <c r="O16" i="41"/>
  <c r="V16" i="41" s="1"/>
  <c r="AB16" i="41" s="1"/>
  <c r="O27" i="41"/>
  <c r="V27" i="41" s="1"/>
  <c r="AB27" i="41" s="1"/>
  <c r="O15" i="41"/>
  <c r="V15" i="41" s="1"/>
  <c r="AB15" i="41" s="1"/>
  <c r="O11" i="41"/>
  <c r="V11" i="41" s="1"/>
  <c r="AB11" i="41" s="1"/>
  <c r="O10" i="41"/>
  <c r="V10" i="41" s="1"/>
  <c r="AB10" i="41" s="1"/>
  <c r="O9" i="41"/>
  <c r="V9" i="41" s="1"/>
  <c r="AB9" i="41" s="1"/>
  <c r="O8" i="41"/>
  <c r="V8" i="41" s="1"/>
  <c r="AB8" i="41" s="1"/>
  <c r="O7" i="41"/>
  <c r="V7" i="41" s="1"/>
  <c r="AB7" i="41" s="1"/>
  <c r="O6" i="41"/>
  <c r="V6" i="41" s="1"/>
  <c r="AB6" i="41" s="1"/>
  <c r="O5" i="41"/>
  <c r="V5" i="41" s="1"/>
  <c r="AB5" i="41" s="1"/>
  <c r="O44" i="41"/>
  <c r="V44" i="41" s="1"/>
  <c r="AB44" i="41" s="1"/>
  <c r="O21" i="41"/>
  <c r="V21" i="41" s="1"/>
  <c r="AB21" i="41" s="1"/>
  <c r="O14" i="41"/>
  <c r="V14" i="41" s="1"/>
  <c r="AB14" i="41" s="1"/>
  <c r="O12" i="41"/>
  <c r="V12" i="41" s="1"/>
  <c r="AB12" i="41" s="1"/>
  <c r="P52" i="41"/>
  <c r="W52" i="41" s="1"/>
  <c r="AC52" i="41" s="1"/>
  <c r="P51" i="41"/>
  <c r="W51" i="41" s="1"/>
  <c r="AC51" i="41" s="1"/>
  <c r="P48" i="41"/>
  <c r="W48" i="41" s="1"/>
  <c r="AC48" i="41" s="1"/>
  <c r="P46" i="41"/>
  <c r="W46" i="41" s="1"/>
  <c r="AC46" i="41" s="1"/>
  <c r="P44" i="41"/>
  <c r="W44" i="41" s="1"/>
  <c r="AC44" i="41" s="1"/>
  <c r="P42" i="41"/>
  <c r="W42" i="41" s="1"/>
  <c r="AC42" i="41" s="1"/>
  <c r="P38" i="41"/>
  <c r="W38" i="41" s="1"/>
  <c r="AC38" i="41" s="1"/>
  <c r="P34" i="41"/>
  <c r="W34" i="41" s="1"/>
  <c r="AC34" i="41" s="1"/>
  <c r="P53" i="41"/>
  <c r="W53" i="41" s="1"/>
  <c r="AC53" i="41" s="1"/>
  <c r="P49" i="41"/>
  <c r="W49" i="41" s="1"/>
  <c r="AC49" i="41" s="1"/>
  <c r="P47" i="41"/>
  <c r="W47" i="41" s="1"/>
  <c r="AC47" i="41" s="1"/>
  <c r="P45" i="41"/>
  <c r="W45" i="41" s="1"/>
  <c r="AC45" i="41" s="1"/>
  <c r="P43" i="41"/>
  <c r="W43" i="41" s="1"/>
  <c r="AC43" i="41" s="1"/>
  <c r="P40" i="41"/>
  <c r="W40" i="41" s="1"/>
  <c r="AC40" i="41" s="1"/>
  <c r="P36" i="41"/>
  <c r="W36" i="41" s="1"/>
  <c r="AC36" i="41" s="1"/>
  <c r="P32" i="41"/>
  <c r="W32" i="41" s="1"/>
  <c r="AC32" i="41" s="1"/>
  <c r="P39" i="41"/>
  <c r="W39" i="41" s="1"/>
  <c r="AC39" i="41" s="1"/>
  <c r="P31" i="41"/>
  <c r="W31" i="41" s="1"/>
  <c r="AC31" i="41" s="1"/>
  <c r="P29" i="41"/>
  <c r="W29" i="41" s="1"/>
  <c r="AC29" i="41" s="1"/>
  <c r="P26" i="41"/>
  <c r="W26" i="41" s="1"/>
  <c r="AC26" i="41" s="1"/>
  <c r="P24" i="41"/>
  <c r="W24" i="41" s="1"/>
  <c r="AC24" i="41" s="1"/>
  <c r="P22" i="41"/>
  <c r="W22" i="41" s="1"/>
  <c r="AC22" i="41" s="1"/>
  <c r="P20" i="41"/>
  <c r="W20" i="41" s="1"/>
  <c r="AC20" i="41" s="1"/>
  <c r="P37" i="41"/>
  <c r="W37" i="41" s="1"/>
  <c r="AC37" i="41" s="1"/>
  <c r="P33" i="41"/>
  <c r="W33" i="41" s="1"/>
  <c r="AC33" i="41" s="1"/>
  <c r="P28" i="41"/>
  <c r="W28" i="41" s="1"/>
  <c r="AC28" i="41" s="1"/>
  <c r="P19" i="41"/>
  <c r="W19" i="41" s="1"/>
  <c r="AC19" i="41" s="1"/>
  <c r="P54" i="41"/>
  <c r="W54" i="41" s="1"/>
  <c r="AC54" i="41" s="1"/>
  <c r="P35" i="41"/>
  <c r="W35" i="41" s="1"/>
  <c r="AC35" i="41" s="1"/>
  <c r="P30" i="41"/>
  <c r="W30" i="41" s="1"/>
  <c r="AC30" i="41" s="1"/>
  <c r="P27" i="41"/>
  <c r="W27" i="41" s="1"/>
  <c r="AC27" i="41" s="1"/>
  <c r="P25" i="41"/>
  <c r="W25" i="41" s="1"/>
  <c r="AC25" i="41" s="1"/>
  <c r="P23" i="41"/>
  <c r="W23" i="41" s="1"/>
  <c r="AC23" i="41" s="1"/>
  <c r="P21" i="41"/>
  <c r="W21" i="41" s="1"/>
  <c r="AC21" i="41" s="1"/>
  <c r="P18" i="41"/>
  <c r="W18" i="41" s="1"/>
  <c r="AC18" i="41" s="1"/>
  <c r="P41" i="41"/>
  <c r="W41" i="41" s="1"/>
  <c r="AC41" i="41" s="1"/>
  <c r="P16" i="41"/>
  <c r="W16" i="41" s="1"/>
  <c r="AC16" i="41" s="1"/>
  <c r="P12" i="41"/>
  <c r="W12" i="41" s="1"/>
  <c r="AC12" i="41" s="1"/>
  <c r="P14" i="41"/>
  <c r="W14" i="41" s="1"/>
  <c r="AC14" i="41" s="1"/>
  <c r="P50" i="41"/>
  <c r="W50" i="41" s="1"/>
  <c r="AC50" i="41" s="1"/>
  <c r="P17" i="41"/>
  <c r="W17" i="41" s="1"/>
  <c r="AC17" i="41" s="1"/>
  <c r="P13" i="41"/>
  <c r="W13" i="41" s="1"/>
  <c r="AC13" i="41" s="1"/>
  <c r="P15" i="41"/>
  <c r="W15" i="41" s="1"/>
  <c r="AC15" i="41" s="1"/>
  <c r="P11" i="41"/>
  <c r="W11" i="41" s="1"/>
  <c r="AC11" i="41" s="1"/>
  <c r="P7" i="41"/>
  <c r="W7" i="41" s="1"/>
  <c r="AC7" i="41" s="1"/>
  <c r="P10" i="41"/>
  <c r="W10" i="41" s="1"/>
  <c r="AC10" i="41" s="1"/>
  <c r="P6" i="41"/>
  <c r="W6" i="41" s="1"/>
  <c r="AC6" i="41" s="1"/>
  <c r="P9" i="41"/>
  <c r="W9" i="41" s="1"/>
  <c r="AC9" i="41" s="1"/>
  <c r="P5" i="41"/>
  <c r="W5" i="41" s="1"/>
  <c r="AC5" i="41" s="1"/>
  <c r="P8" i="41"/>
  <c r="W8" i="41" s="1"/>
  <c r="AC8" i="41" s="1"/>
  <c r="R54" i="41"/>
  <c r="R50" i="41"/>
  <c r="R53" i="41"/>
  <c r="R49" i="41"/>
  <c r="R47" i="41"/>
  <c r="R45" i="41"/>
  <c r="R43" i="41"/>
  <c r="R40" i="41"/>
  <c r="R36" i="41"/>
  <c r="R51" i="41"/>
  <c r="R48" i="41"/>
  <c r="R46" i="41"/>
  <c r="R44" i="41"/>
  <c r="R42" i="41"/>
  <c r="R38" i="41"/>
  <c r="R34" i="41"/>
  <c r="R30" i="41"/>
  <c r="R52" i="41"/>
  <c r="R37" i="41"/>
  <c r="R27" i="41"/>
  <c r="R25" i="41"/>
  <c r="R23" i="41"/>
  <c r="R21" i="41"/>
  <c r="R35" i="41"/>
  <c r="R32" i="41"/>
  <c r="R41" i="41"/>
  <c r="R29" i="41"/>
  <c r="R26" i="41"/>
  <c r="R24" i="41"/>
  <c r="R22" i="41"/>
  <c r="R20" i="41"/>
  <c r="R14" i="41"/>
  <c r="R33" i="41"/>
  <c r="R31" i="41"/>
  <c r="R28" i="41"/>
  <c r="R19" i="41"/>
  <c r="R18" i="41"/>
  <c r="R16" i="41"/>
  <c r="R12" i="41"/>
  <c r="R39" i="41"/>
  <c r="R15" i="41"/>
  <c r="R11" i="41"/>
  <c r="R10" i="41"/>
  <c r="R9" i="41"/>
  <c r="R8" i="41"/>
  <c r="R7" i="41"/>
  <c r="R6" i="41"/>
  <c r="R5" i="41"/>
  <c r="R17" i="41"/>
  <c r="R13" i="41"/>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2.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comments3.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4.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5.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6.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comments7.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sharedStrings.xml><?xml version="1.0" encoding="utf-8"?>
<sst xmlns="http://schemas.openxmlformats.org/spreadsheetml/2006/main" count="13124" uniqueCount="5166">
  <si>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</si>
  <si>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</si>
  <si>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</si>
  <si>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</si>
  <si>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</si>
  <si>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</si>
  <si>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</si>
  <si>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</si>
  <si>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</si>
  <si>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</si>
  <si>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</si>
  <si>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</si>
  <si>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</si>
  <si>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</si>
  <si>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</si>
  <si>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</si>
  <si>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</si>
  <si>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</si>
  <si>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</si>
  <si>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</si>
  <si>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</si>
  <si>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</si>
  <si>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</si>
  <si>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</si>
  <si>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</si>
  <si>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</si>
  <si>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</si>
  <si>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</si>
  <si>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</si>
  <si>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</si>
  <si>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</si>
  <si>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</si>
  <si>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</si>
  <si>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</si>
  <si>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</si>
  <si>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</si>
  <si>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</si>
  <si>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</si>
  <si>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</si>
  <si>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</si>
  <si>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</si>
  <si>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</si>
  <si>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</si>
  <si>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</si>
  <si>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</si>
  <si>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</si>
  <si>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</si>
  <si>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</si>
  <si>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</si>
  <si>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</si>
  <si>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</si>
  <si>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</si>
  <si>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</si>
  <si>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</si>
  <si>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</si>
  <si>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</si>
  <si>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</si>
  <si>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</si>
  <si>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</si>
  <si>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</si>
  <si>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</si>
  <si>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</si>
  <si>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</si>
  <si>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</si>
  <si>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</si>
  <si>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</si>
  <si>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</si>
  <si>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</si>
  <si>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</si>
  <si>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</si>
  <si>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</si>
  <si>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</si>
  <si>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</si>
  <si>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</si>
  <si>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</si>
  <si>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</si>
  <si>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</si>
  <si>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</si>
  <si>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</si>
  <si>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</si>
  <si>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</si>
  <si>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</si>
  <si>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</si>
  <si>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</si>
  <si>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</si>
  <si>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</si>
  <si>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</si>
  <si>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</si>
  <si>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</si>
  <si>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</si>
  <si>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</si>
  <si>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</si>
  <si>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</si>
  <si>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</si>
  <si>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</si>
  <si>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</si>
  <si>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</si>
  <si>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</si>
  <si>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</si>
  <si>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</si>
  <si>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</si>
  <si>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</si>
  <si>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</si>
  <si>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</si>
  <si>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</si>
  <si>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</si>
  <si>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</si>
  <si>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</si>
  <si>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</si>
  <si>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</si>
  <si>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</si>
  <si>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</si>
  <si>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</si>
  <si>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</si>
  <si>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</si>
  <si>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</si>
  <si>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</si>
  <si>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</si>
  <si>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</si>
  <si>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</si>
  <si>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</si>
  <si>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</si>
  <si>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</si>
  <si>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</si>
  <si>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</si>
  <si>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</si>
  <si>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</si>
  <si>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</si>
  <si>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</si>
  <si>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</si>
  <si>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</si>
  <si>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</si>
  <si>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</si>
  <si>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</si>
  <si>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</si>
  <si>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</si>
  <si>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</si>
  <si>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</si>
  <si>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</si>
  <si>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</si>
  <si>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</si>
  <si>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</si>
  <si>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</si>
  <si>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</si>
  <si>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</si>
  <si>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</si>
  <si>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</si>
  <si>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</si>
  <si>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</si>
  <si>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</si>
  <si>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</si>
  <si>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</si>
  <si>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</si>
  <si>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</si>
  <si>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</si>
  <si>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</si>
  <si>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</si>
  <si>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</si>
  <si>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</si>
  <si>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</si>
  <si>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</si>
  <si>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</si>
  <si>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</si>
  <si>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</si>
  <si>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</si>
  <si>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</si>
  <si>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</si>
  <si>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</si>
  <si>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</si>
  <si>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</si>
  <si>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</si>
  <si>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</si>
  <si>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</si>
  <si>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</si>
  <si>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</si>
  <si>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</si>
  <si>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</si>
  <si>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</si>
  <si>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</si>
  <si>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</si>
  <si>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</si>
  <si>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</si>
  <si>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</si>
  <si>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</si>
  <si>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</si>
  <si>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</si>
  <si>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</si>
  <si>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</si>
  <si>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</si>
  <si>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</si>
  <si>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</si>
  <si>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</si>
  <si>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</si>
  <si>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</si>
  <si>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</si>
  <si>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</si>
  <si>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</si>
  <si>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</si>
  <si>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</si>
  <si>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</si>
  <si>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</si>
  <si>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</si>
  <si>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</si>
  <si>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</si>
  <si>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</si>
  <si>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</si>
  <si>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</si>
  <si>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</si>
  <si>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</si>
  <si>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</si>
  <si>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</si>
  <si>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</si>
  <si>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</si>
  <si>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</si>
  <si>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</si>
  <si>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</si>
  <si>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</si>
  <si>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</si>
  <si>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</si>
  <si>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</si>
  <si>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</si>
  <si>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</si>
  <si>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</si>
  <si>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</si>
  <si>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</si>
  <si>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</si>
  <si>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</si>
  <si>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</si>
  <si>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</si>
  <si>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</si>
  <si>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</si>
  <si>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</si>
  <si>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</si>
  <si>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</si>
  <si>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</si>
  <si>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</si>
  <si>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</si>
  <si>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</si>
  <si>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</si>
  <si>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</si>
  <si>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</si>
  <si>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</si>
  <si>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</si>
  <si>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</si>
  <si>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</si>
  <si>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</si>
  <si>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</si>
  <si>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</si>
  <si>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</si>
  <si>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</si>
  <si>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</si>
  <si>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</si>
  <si>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</si>
  <si>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</si>
  <si>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</si>
  <si>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</si>
  <si>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</si>
  <si>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</si>
  <si>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</si>
  <si>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</si>
  <si>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</si>
  <si>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</si>
  <si>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</si>
  <si>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</si>
  <si>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</si>
  <si>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</si>
  <si>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</si>
  <si>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</si>
  <si>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</si>
  <si>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</si>
  <si>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</si>
  <si>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</si>
  <si>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</si>
  <si>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</si>
  <si>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</si>
  <si>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</si>
  <si>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</si>
  <si>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</si>
  <si>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</si>
  <si>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</si>
  <si>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</si>
  <si>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</si>
  <si>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</si>
  <si>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</si>
  <si>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</si>
  <si>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</si>
  <si>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</si>
  <si>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</si>
  <si>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</si>
  <si>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</si>
  <si>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</si>
  <si>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</si>
  <si>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</si>
  <si>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</si>
  <si>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</si>
  <si>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</si>
  <si>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</si>
  <si>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</si>
  <si>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</si>
  <si>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</si>
  <si>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</si>
  <si>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</si>
  <si>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</si>
  <si>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</si>
  <si>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</si>
  <si>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</si>
  <si>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</si>
  <si>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</si>
  <si>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</si>
  <si>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</si>
  <si>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</si>
  <si>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</si>
  <si>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</si>
  <si>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</si>
  <si>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</si>
  <si>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</si>
  <si>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</si>
  <si>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</si>
  <si>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</si>
  <si>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</si>
  <si>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</si>
  <si>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</si>
  <si>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</si>
  <si>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</si>
  <si>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</si>
  <si>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</si>
  <si>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</si>
  <si>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</si>
  <si>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</si>
  <si>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</si>
  <si>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</si>
  <si>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</si>
  <si>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</si>
  <si>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</si>
  <si>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</si>
  <si>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</si>
  <si>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</si>
  <si>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</si>
  <si>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</si>
  <si>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</si>
  <si>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</si>
  <si>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</si>
  <si>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</si>
  <si>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</si>
  <si>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</si>
  <si>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</si>
  <si>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</si>
  <si>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</si>
  <si>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</si>
  <si>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</si>
  <si>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</si>
  <si>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</si>
  <si>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</si>
  <si>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</si>
  <si>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</si>
  <si>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</si>
  <si>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</si>
  <si>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</si>
  <si>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</si>
  <si>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</si>
  <si>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</si>
  <si>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</si>
  <si>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</si>
  <si>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</si>
  <si>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</si>
  <si>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</si>
  <si>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</si>
  <si>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</si>
  <si>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</si>
  <si>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</si>
  <si>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</si>
  <si>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</si>
  <si>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</si>
  <si>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</si>
  <si>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</si>
  <si>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</si>
  <si>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</si>
  <si>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</si>
  <si>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</si>
  <si>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</si>
  <si>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</si>
  <si>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</si>
  <si>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</si>
  <si>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</si>
  <si>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</si>
  <si>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</si>
  <si>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</si>
  <si>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</si>
  <si>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</si>
  <si>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</si>
  <si>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</si>
  <si>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</si>
  <si>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</si>
  <si>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</si>
  <si>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</si>
  <si>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</si>
  <si>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</si>
  <si>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</si>
  <si>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</si>
  <si>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</si>
  <si>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</si>
  <si>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</si>
  <si>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</si>
  <si>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</si>
  <si>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</si>
  <si>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</si>
  <si>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</si>
  <si>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</si>
  <si>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</si>
  <si>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</si>
  <si>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</si>
  <si>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</si>
  <si>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</si>
  <si>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</si>
  <si>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</si>
  <si>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</si>
  <si>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</si>
  <si>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</si>
  <si>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</si>
  <si>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</si>
  <si>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</si>
  <si>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</si>
  <si>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</si>
  <si>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</si>
  <si>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</si>
  <si>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</si>
  <si>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</si>
  <si>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</si>
  <si>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</si>
  <si>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</si>
  <si>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</si>
  <si>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</si>
  <si>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</si>
  <si>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</si>
  <si>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</si>
  <si>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</si>
  <si>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</si>
  <si>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</si>
  <si>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</si>
  <si>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</si>
  <si>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</si>
  <si>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</si>
  <si>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</si>
  <si>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</si>
  <si>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</si>
  <si>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</si>
  <si>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</si>
  <si>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</si>
  <si>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</si>
  <si>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</si>
  <si>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</si>
  <si>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</si>
  <si>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</si>
  <si>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</si>
  <si>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</si>
  <si>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</si>
  <si>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</si>
  <si>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</si>
  <si>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</si>
  <si>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</si>
  <si>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</si>
  <si>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</si>
  <si>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</si>
  <si>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</si>
  <si>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</si>
  <si>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</si>
  <si>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</si>
  <si>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</si>
  <si>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</si>
  <si>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</si>
  <si>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</si>
  <si>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</si>
  <si>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</si>
  <si>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</si>
  <si>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</si>
  <si>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</si>
  <si>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</si>
  <si>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</si>
  <si>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</si>
  <si>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</si>
  <si>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</si>
  <si>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</si>
  <si>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</si>
  <si>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</si>
  <si>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</si>
  <si>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</si>
  <si>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</si>
  <si>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</si>
  <si>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</si>
  <si>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</si>
  <si>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</si>
  <si>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</si>
  <si>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</si>
  <si>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</si>
  <si>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</si>
  <si>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</si>
  <si>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</si>
  <si>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</si>
  <si>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</si>
  <si>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</si>
  <si>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</si>
  <si>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</si>
  <si>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</si>
  <si>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</si>
  <si>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</si>
  <si>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</si>
  <si>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</si>
  <si>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</si>
  <si>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</si>
  <si>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</si>
  <si>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</si>
  <si>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</si>
  <si>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</si>
  <si>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</si>
  <si>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</si>
  <si>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</si>
  <si>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</si>
  <si>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</si>
  <si>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</si>
  <si>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</si>
  <si>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</si>
  <si>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</si>
  <si>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</si>
  <si>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</si>
  <si>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</si>
  <si>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</si>
  <si>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</si>
  <si>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</si>
  <si>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</si>
  <si>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</si>
  <si>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</si>
  <si>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</si>
  <si>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</si>
  <si>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</si>
  <si>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</si>
  <si>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</si>
  <si>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</si>
  <si>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</si>
  <si>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</si>
  <si>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</si>
  <si>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</si>
  <si>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</si>
  <si>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</si>
  <si>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</si>
  <si>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</si>
  <si>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</si>
  <si>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</si>
  <si>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</si>
  <si>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</si>
  <si>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</si>
  <si>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</si>
  <si>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</si>
  <si>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</si>
  <si>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</si>
  <si>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</si>
  <si>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</si>
  <si>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</si>
  <si>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</si>
  <si>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</si>
  <si>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</si>
  <si>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</si>
  <si>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</si>
  <si>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</si>
  <si>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</si>
  <si>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</si>
  <si>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</si>
  <si>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</si>
  <si>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</si>
  <si>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</si>
  <si>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</si>
  <si>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</si>
  <si>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</si>
  <si>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</si>
  <si>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</si>
  <si>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</si>
  <si>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</si>
  <si>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</si>
  <si>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</si>
  <si>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</si>
  <si>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</si>
  <si>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</si>
  <si>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</si>
  <si>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</si>
  <si>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</si>
  <si>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</si>
  <si>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</si>
  <si>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</si>
  <si>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</si>
  <si>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</si>
  <si>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</si>
  <si>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</si>
  <si>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</si>
  <si>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</si>
  <si>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</si>
  <si>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</si>
  <si>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</si>
  <si>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</si>
  <si>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</si>
  <si>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</si>
  <si>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</si>
  <si>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</si>
  <si>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</si>
  <si>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</si>
  <si>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</si>
  <si>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</si>
  <si>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</si>
  <si>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</si>
  <si>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</si>
  <si>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</si>
  <si>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</si>
  <si>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</si>
  <si>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</si>
  <si>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</si>
  <si>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</si>
  <si>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</si>
  <si>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</si>
  <si>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</si>
  <si>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</si>
  <si>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</si>
  <si>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</si>
  <si>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</si>
  <si>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</si>
  <si>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</si>
  <si>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</si>
  <si>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</si>
  <si>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</si>
  <si>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</si>
  <si>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</si>
  <si>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</si>
  <si>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</si>
  <si>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</si>
  <si>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</si>
  <si>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</si>
  <si>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</si>
  <si>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</si>
  <si>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</si>
  <si>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</si>
  <si>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</si>
  <si>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</si>
  <si>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</si>
  <si>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</si>
  <si>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</si>
  <si>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</si>
  <si>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</si>
  <si>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</si>
  <si>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</si>
  <si>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</si>
  <si>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</si>
  <si>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</si>
  <si>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</si>
  <si>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</si>
  <si>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</si>
  <si>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</si>
  <si>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</si>
  <si>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</si>
  <si>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</si>
  <si>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</si>
  <si>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</si>
  <si>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</si>
  <si>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</si>
  <si>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</si>
  <si>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</si>
  <si>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</si>
  <si>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</si>
  <si>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</si>
  <si>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</si>
  <si>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</si>
  <si>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</si>
  <si>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</si>
  <si>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</si>
  <si>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</si>
  <si>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</si>
  <si>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</si>
  <si>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</si>
  <si>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</si>
  <si>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</si>
  <si>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</si>
  <si>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</si>
  <si>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</si>
  <si>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</si>
  <si>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</si>
  <si>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</si>
  <si>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</si>
  <si>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</si>
  <si>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</si>
  <si>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</si>
  <si>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</si>
  <si>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</si>
  <si>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</si>
  <si>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</si>
  <si>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</si>
  <si>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</si>
  <si>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</si>
  <si>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</si>
  <si>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</si>
  <si>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</si>
  <si>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</si>
  <si>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</si>
  <si>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</si>
  <si>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</si>
  <si>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</si>
  <si>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</si>
  <si>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</si>
  <si>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</si>
  <si>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</si>
  <si>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</si>
  <si>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</si>
  <si>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</si>
  <si>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</si>
  <si>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</si>
  <si>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</si>
  <si>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</si>
  <si>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</si>
  <si>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</si>
  <si>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</si>
  <si>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</si>
  <si>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</si>
  <si>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</si>
  <si>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</si>
  <si>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</si>
  <si>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</si>
  <si>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</si>
  <si>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</si>
  <si>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</si>
  <si>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</si>
  <si>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</si>
  <si>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</si>
  <si>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</si>
  <si>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</si>
  <si>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</si>
  <si>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</si>
  <si>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</si>
  <si>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</si>
  <si>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</si>
  <si>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</si>
  <si>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</si>
  <si>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</si>
  <si>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</si>
  <si>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</si>
  <si>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</si>
  <si>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</si>
  <si>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</si>
  <si>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</si>
  <si>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</si>
  <si>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</si>
  <si>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</si>
  <si>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</si>
  <si>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</si>
  <si>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</si>
  <si>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</si>
  <si>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</si>
  <si>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</si>
  <si>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</si>
  <si>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</si>
  <si>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</si>
  <si>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</si>
  <si>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</si>
  <si>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</si>
  <si>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</si>
  <si>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</si>
  <si>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</si>
  <si>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</si>
  <si>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</si>
  <si>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</si>
  <si>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</si>
  <si>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</si>
  <si>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</si>
  <si>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</si>
  <si>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</si>
  <si>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</si>
  <si>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</si>
  <si>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</si>
  <si>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</si>
  <si>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</si>
  <si>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</si>
  <si>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</si>
  <si>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</si>
  <si>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</si>
  <si>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</si>
  <si>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</si>
  <si>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</si>
  <si>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</si>
  <si>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</si>
  <si>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</si>
  <si>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</si>
  <si>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</si>
  <si>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</si>
  <si>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</si>
  <si>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</si>
  <si>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</si>
  <si>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</si>
  <si>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</si>
  <si>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</si>
  <si>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</si>
  <si>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</si>
  <si>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</si>
  <si>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</si>
  <si>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</si>
  <si>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</si>
  <si>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</si>
  <si>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</si>
  <si>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</si>
  <si>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</si>
  <si>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</si>
  <si>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</si>
  <si>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</si>
  <si>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</si>
  <si>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</si>
  <si>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</si>
  <si>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</si>
  <si>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</si>
  <si>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</si>
  <si>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</si>
  <si>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</si>
  <si>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</si>
  <si>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</si>
  <si>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</si>
  <si>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</si>
  <si>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</si>
  <si>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</si>
  <si>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</si>
  <si>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</si>
  <si>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</si>
  <si>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</si>
  <si>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</si>
  <si>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</si>
  <si>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</si>
  <si>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</si>
  <si>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</si>
  <si>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</si>
  <si>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</si>
  <si>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</si>
  <si>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</si>
  <si>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</si>
  <si>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</si>
  <si>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</si>
  <si>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</si>
  <si>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</si>
  <si>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</si>
  <si>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</si>
  <si>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</si>
  <si>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</si>
  <si>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</si>
  <si>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</si>
  <si>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</si>
  <si>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</si>
  <si>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</si>
  <si>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</si>
  <si>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</si>
  <si>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</si>
  <si>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</si>
  <si>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</si>
  <si>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</si>
  <si>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</si>
  <si>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</si>
  <si>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</si>
  <si>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</si>
  <si>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</si>
  <si>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</si>
  <si>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</si>
  <si>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</si>
  <si>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</si>
  <si>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</si>
  <si>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</si>
  <si>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</si>
  <si>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</si>
  <si>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</si>
  <si>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</si>
  <si>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</si>
  <si>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</si>
  <si>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</si>
  <si>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</si>
  <si>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</si>
  <si>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</si>
  <si>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</si>
  <si>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</si>
  <si>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</si>
  <si>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</si>
  <si>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</si>
  <si>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</si>
  <si>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</si>
  <si>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</si>
  <si>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</si>
  <si>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</si>
  <si>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</si>
  <si>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</si>
  <si>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</si>
  <si>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</si>
  <si>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</si>
  <si>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</si>
  <si>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</si>
  <si>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</si>
  <si>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</si>
  <si>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</si>
  <si>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</si>
  <si>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</si>
  <si>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</si>
  <si>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</si>
  <si>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</si>
  <si>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</si>
  <si>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</si>
  <si>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</si>
  <si>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</si>
  <si>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</si>
  <si>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</si>
  <si>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</si>
  <si>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</si>
  <si>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</si>
  <si>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</si>
  <si>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</si>
  <si>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</si>
  <si>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</si>
  <si>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</si>
  <si>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</si>
  <si>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</si>
  <si>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</si>
  <si>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</si>
  <si>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</si>
  <si>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</si>
  <si>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</si>
  <si>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</si>
  <si>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</si>
  <si>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</si>
  <si>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</si>
  <si>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</si>
  <si>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</si>
  <si>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</si>
  <si>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</si>
  <si>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</si>
  <si>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</si>
  <si>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</si>
  <si>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</si>
  <si>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</si>
  <si>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</si>
  <si>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</si>
  <si>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</si>
  <si>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</si>
  <si>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</si>
  <si>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</si>
  <si>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</si>
  <si>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</si>
  <si>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</si>
  <si>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</si>
  <si>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</si>
  <si>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</si>
  <si>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</si>
  <si>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</si>
  <si>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</si>
  <si>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</si>
  <si>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</si>
  <si>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</si>
  <si>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</si>
  <si>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</si>
  <si>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</si>
  <si>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</si>
  <si>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</si>
  <si>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</si>
  <si>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</si>
  <si>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</si>
  <si>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</si>
  <si>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</si>
  <si>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</si>
  <si>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</si>
  <si>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</si>
  <si>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</si>
  <si>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</si>
  <si>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</si>
  <si>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</si>
  <si>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</si>
  <si>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</si>
  <si>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</si>
  <si>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</si>
  <si>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</si>
  <si>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</si>
  <si>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</si>
  <si>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</si>
  <si>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</si>
  <si>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</si>
  <si>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</si>
  <si>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</si>
  <si>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</si>
  <si>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</si>
  <si>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</si>
  <si>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</si>
  <si>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</si>
  <si>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</si>
  <si>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</si>
  <si>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</si>
  <si>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</si>
  <si>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</si>
  <si>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</si>
  <si>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</si>
  <si>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</si>
  <si>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</si>
  <si>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</si>
  <si>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</si>
  <si>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</si>
  <si>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</si>
  <si>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</si>
  <si>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</si>
  <si>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</si>
  <si>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</si>
  <si>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</si>
  <si>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</si>
  <si>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</si>
  <si>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</si>
  <si>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</si>
  <si>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</si>
  <si>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</si>
  <si>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</si>
  <si>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</si>
  <si>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</si>
  <si>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</si>
  <si>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</si>
  <si>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</si>
  <si>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</si>
  <si>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</si>
  <si>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</si>
  <si>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</si>
  <si>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</si>
  <si>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</si>
  <si>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</si>
  <si>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</si>
  <si>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</si>
  <si>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</si>
  <si>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</si>
  <si>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</si>
  <si>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</si>
  <si>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</si>
  <si>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</si>
  <si>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</si>
  <si>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</si>
  <si>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</si>
  <si>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</si>
  <si>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</si>
  <si>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</si>
  <si>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</si>
  <si>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</si>
  <si>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</si>
  <si>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</si>
  <si>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</si>
  <si>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</si>
  <si>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</si>
  <si>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</si>
  <si>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</si>
  <si>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</si>
  <si>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</si>
  <si>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</si>
  <si>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</si>
  <si>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</si>
  <si>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</si>
  <si>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</si>
  <si>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</si>
  <si>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</si>
  <si>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</si>
  <si>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</si>
  <si>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</si>
  <si>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</si>
  <si>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</si>
  <si>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</si>
  <si>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</si>
  <si>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</si>
  <si>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</si>
  <si>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</si>
  <si>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</si>
  <si>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</si>
  <si>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</si>
  <si>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</si>
  <si>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</si>
  <si>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</si>
  <si>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</si>
  <si>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</si>
  <si>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</si>
  <si>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</si>
  <si>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</si>
  <si>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</si>
  <si>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</si>
  <si>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</si>
  <si>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</si>
  <si>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</si>
  <si>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</si>
  <si>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</si>
  <si>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</si>
  <si>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</si>
  <si>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</si>
  <si>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</si>
  <si>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</si>
  <si>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</si>
  <si>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</si>
  <si>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</si>
  <si>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</si>
  <si>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</si>
  <si>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</si>
  <si>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</si>
  <si>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</si>
  <si>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</si>
  <si>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</si>
  <si>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</si>
  <si>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</si>
  <si>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</si>
  <si>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</si>
  <si>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</si>
  <si>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</si>
  <si>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</si>
  <si>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</si>
  <si>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</si>
  <si>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</si>
  <si>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</si>
  <si>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</si>
  <si>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</si>
  <si>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</si>
  <si>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</si>
  <si>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</si>
  <si>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</si>
  <si>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</si>
  <si>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</si>
  <si>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</si>
  <si>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</si>
  <si>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</si>
  <si>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</si>
  <si>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</si>
  <si>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</si>
  <si>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</si>
  <si>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</si>
  <si>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</si>
  <si>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</si>
  <si>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</si>
  <si>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</si>
  <si>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</si>
  <si>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</si>
  <si>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</si>
  <si>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</si>
  <si>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</si>
  <si>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</si>
  <si>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</si>
  <si>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</si>
  <si>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</si>
  <si>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</si>
  <si>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</si>
  <si>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</si>
  <si>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</si>
  <si>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</si>
  <si>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</si>
  <si>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</si>
  <si>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</si>
  <si>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</si>
  <si>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</si>
  <si>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</si>
  <si>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</si>
  <si>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</si>
  <si>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</si>
  <si>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</si>
  <si>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</si>
  <si>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</si>
  <si>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</si>
  <si>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</si>
  <si>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</si>
  <si>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</si>
  <si>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</si>
  <si>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</si>
  <si>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</si>
  <si>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</si>
  <si>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</si>
  <si>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</si>
  <si>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</si>
  <si>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</si>
  <si>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</si>
  <si>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</si>
  <si>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</si>
  <si>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</si>
  <si>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</si>
  <si>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</si>
  <si>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</si>
  <si>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</si>
  <si>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</si>
  <si>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</si>
  <si>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</si>
  <si>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</si>
  <si>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</si>
  <si>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</si>
  <si>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</si>
  <si>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</si>
  <si>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</si>
  <si>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</si>
  <si>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</si>
  <si>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</si>
  <si>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</si>
  <si>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</si>
  <si>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</si>
  <si>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</si>
  <si>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</si>
  <si>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</si>
  <si>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</si>
  <si>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</si>
  <si>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</si>
  <si>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</si>
  <si>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</si>
  <si>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</si>
  <si>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</si>
  <si>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</si>
  <si>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</si>
  <si>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</si>
  <si>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</si>
  <si>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</si>
  <si>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</si>
  <si>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</si>
  <si>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</si>
  <si>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</si>
  <si>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</si>
  <si>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</si>
  <si>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</si>
  <si>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</si>
  <si>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</si>
  <si>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</si>
  <si>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</si>
  <si>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</si>
  <si>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</si>
  <si>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</si>
  <si>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</si>
  <si>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</si>
  <si>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</si>
  <si>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</si>
  <si>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</si>
  <si>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</si>
  <si>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</si>
  <si>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</si>
  <si>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</si>
  <si>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</si>
  <si>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</si>
  <si>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</si>
  <si>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</si>
  <si>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</si>
  <si>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</si>
  <si>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</si>
  <si>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</si>
  <si>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</si>
  <si>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</si>
  <si>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</si>
  <si>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</si>
  <si>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</si>
  <si>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</si>
  <si>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</si>
  <si>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</si>
  <si>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</si>
  <si>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</si>
  <si>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</si>
  <si>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</si>
  <si>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</si>
  <si>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</si>
  <si>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</si>
  <si>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</si>
  <si>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</si>
  <si>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</si>
  <si>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</si>
  <si>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</si>
  <si>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</si>
  <si>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</si>
  <si>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</si>
  <si>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</si>
  <si>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</si>
  <si>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</si>
  <si>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</si>
  <si>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</si>
  <si>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</si>
  <si>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</si>
  <si>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</si>
  <si>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</si>
  <si>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</si>
  <si>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</si>
  <si>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</si>
  <si>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</si>
  <si>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</si>
  <si>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</si>
  <si>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</si>
  <si>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</si>
  <si>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</si>
  <si>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</si>
  <si>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</si>
  <si>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</si>
  <si>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</si>
  <si>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</si>
  <si>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</si>
  <si>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</si>
  <si>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</si>
  <si>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</si>
  <si>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</si>
  <si>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</si>
  <si>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</si>
  <si>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</si>
  <si>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</si>
  <si>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</si>
  <si>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</si>
  <si>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</si>
  <si>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</si>
  <si>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</si>
  <si>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</si>
  <si>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</si>
  <si>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</si>
  <si>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</si>
  <si>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</si>
  <si>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</si>
  <si>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</si>
  <si>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</si>
  <si>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</si>
  <si>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</si>
  <si>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</si>
  <si>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</si>
  <si>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</si>
  <si>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</si>
  <si>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</si>
  <si>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</si>
  <si>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</si>
  <si>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</si>
  <si>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</si>
  <si>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</si>
  <si>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</si>
  <si>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</si>
  <si>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</si>
  <si>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</si>
  <si>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</si>
  <si>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</si>
  <si>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</si>
  <si>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</si>
  <si>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</si>
  <si>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</si>
  <si>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</si>
  <si>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</si>
  <si>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</si>
  <si>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</si>
  <si>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</si>
  <si>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</si>
  <si>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</si>
  <si>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</si>
  <si>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</si>
  <si>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</si>
  <si>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</si>
  <si>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</si>
  <si>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</si>
  <si>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</si>
  <si>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</si>
  <si>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</si>
  <si>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</si>
  <si>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</si>
  <si>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</si>
  <si>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</si>
  <si>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</si>
  <si>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</si>
  <si>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</si>
  <si>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</si>
  <si>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</si>
  <si>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</si>
  <si>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</si>
  <si>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</si>
  <si>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</si>
  <si>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</si>
  <si>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</si>
  <si>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</si>
  <si>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</si>
  <si>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</si>
  <si>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</si>
  <si>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</si>
  <si>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</si>
  <si>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</si>
  <si>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</si>
  <si>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</si>
  <si>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</si>
  <si>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</si>
  <si>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</si>
  <si>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</si>
  <si>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</si>
  <si>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</si>
  <si>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</si>
  <si>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</si>
  <si>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</si>
  <si>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</si>
  <si>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</si>
  <si>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</si>
  <si>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</si>
  <si>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</si>
  <si>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</si>
  <si>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</si>
  <si>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</si>
  <si>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</si>
  <si>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</si>
  <si>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</si>
  <si>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</si>
  <si>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</si>
  <si>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</si>
  <si>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</si>
  <si>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</si>
  <si>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</si>
  <si>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</si>
  <si>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</si>
  <si>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</si>
  <si>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</si>
  <si>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</si>
  <si>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</si>
  <si>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</si>
  <si>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</si>
  <si>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</si>
  <si>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</si>
  <si>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</si>
  <si>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</si>
  <si>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</si>
  <si>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</si>
  <si>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</si>
  <si>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</si>
  <si>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</si>
  <si>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</si>
  <si>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</si>
  <si>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</si>
  <si>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</si>
  <si>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</si>
  <si>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</si>
  <si>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</si>
  <si>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</si>
  <si>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</si>
  <si>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</si>
  <si>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</si>
  <si>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</si>
  <si>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</si>
  <si>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</si>
  <si>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</si>
  <si>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</si>
  <si>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</si>
  <si>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</si>
  <si>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</si>
  <si>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</si>
  <si>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</si>
  <si>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</si>
  <si>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</si>
  <si>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</si>
  <si>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</si>
  <si>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</si>
  <si>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</si>
  <si>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</si>
  <si>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</si>
  <si>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</si>
  <si>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</si>
  <si>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</si>
  <si>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</si>
  <si>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</si>
  <si>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</si>
  <si>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</si>
  <si>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</si>
  <si>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</si>
  <si>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</si>
  <si>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</si>
  <si>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</si>
  <si>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</si>
  <si>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</si>
  <si>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</si>
  <si>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</si>
  <si>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</si>
  <si>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</si>
  <si>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</si>
  <si>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</si>
  <si>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</si>
  <si>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</si>
  <si>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</si>
  <si>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</si>
  <si>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</si>
  <si>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</si>
  <si>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</si>
  <si>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</si>
  <si>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</si>
  <si>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</si>
  <si>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</si>
  <si>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</si>
  <si>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</si>
  <si>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</si>
  <si>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</si>
  <si>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</si>
  <si>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</si>
  <si>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</si>
  <si>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</si>
  <si>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</si>
  <si>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</si>
  <si>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</si>
  <si>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</si>
  <si>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</si>
  <si>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</si>
  <si>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</si>
  <si>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</si>
  <si>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</si>
  <si>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</si>
  <si>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</si>
  <si>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</si>
  <si>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</si>
  <si>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</si>
  <si>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</si>
  <si>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</si>
  <si>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</si>
  <si>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</si>
  <si>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</si>
  <si>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</si>
  <si>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</si>
  <si>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</si>
  <si>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</si>
  <si>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</si>
  <si>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</si>
  <si>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</si>
  <si>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</si>
  <si>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</si>
  <si>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</si>
  <si>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</si>
  <si>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</si>
  <si>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</si>
  <si>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</si>
  <si>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</si>
  <si>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</si>
  <si>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</si>
  <si>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</si>
  <si>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</si>
  <si>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</si>
  <si>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</si>
  <si>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</si>
  <si>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</si>
  <si>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</si>
  <si>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</si>
  <si>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</si>
  <si>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</si>
  <si>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</si>
  <si>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</si>
  <si>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</si>
  <si>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</si>
  <si>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</si>
  <si>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</si>
  <si>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</si>
  <si>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</si>
  <si>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</si>
  <si>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</si>
  <si>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</si>
  <si>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</si>
  <si>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</si>
  <si>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</si>
  <si>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</si>
  <si>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</si>
  <si>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</si>
  <si>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</si>
  <si>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</si>
  <si>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</si>
  <si>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</si>
  <si>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</si>
  <si>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</si>
  <si>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</si>
  <si>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</si>
  <si>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</si>
  <si>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</si>
  <si>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</si>
  <si>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</si>
  <si>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</si>
  <si>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</si>
  <si>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</si>
  <si>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</si>
  <si>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</si>
  <si>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</si>
  <si>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</si>
  <si>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</si>
  <si>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</si>
  <si>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</si>
  <si>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</si>
  <si>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</si>
  <si>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</si>
  <si>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</si>
  <si>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</si>
  <si>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</si>
  <si>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</si>
  <si>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</si>
  <si>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</si>
  <si>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</si>
  <si>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</si>
  <si>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</si>
  <si>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</si>
  <si>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</si>
  <si>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</si>
  <si>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</si>
  <si>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</si>
  <si>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</si>
  <si>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</si>
  <si>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</si>
  <si>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</si>
  <si>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</si>
  <si>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</si>
  <si>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</si>
  <si>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</si>
  <si>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</si>
  <si>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</si>
  <si>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</si>
  <si>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</si>
  <si>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</si>
  <si>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</si>
  <si>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</si>
  <si>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</si>
  <si>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</si>
  <si>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</si>
  <si>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</si>
  <si>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</si>
  <si>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</si>
  <si>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</si>
  <si>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</si>
  <si>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</si>
  <si>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</si>
  <si>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</si>
  <si>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</si>
  <si>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</si>
  <si>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</si>
  <si>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</si>
  <si>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</si>
  <si>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</si>
  <si>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</si>
  <si>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</si>
  <si>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</si>
  <si>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</si>
  <si>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</si>
  <si>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</si>
  <si>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</si>
  <si>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</si>
  <si>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</si>
  <si>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</si>
  <si>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</si>
  <si>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</si>
  <si>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</si>
  <si>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</si>
  <si>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</si>
  <si>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</si>
  <si>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</si>
  <si>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</si>
  <si>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</si>
  <si>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</si>
  <si>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</si>
  <si>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</si>
  <si>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</si>
  <si>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</si>
  <si>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</si>
  <si>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</si>
  <si>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</si>
  <si>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</si>
  <si>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</si>
  <si>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</si>
  <si>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</si>
  <si>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</si>
  <si>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</si>
  <si>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</si>
  <si>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</si>
  <si>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</si>
  <si>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</si>
  <si>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</si>
  <si>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</si>
  <si>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</si>
  <si>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</si>
  <si>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</si>
  <si>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</si>
  <si>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</si>
  <si>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</si>
  <si>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</si>
  <si>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</si>
  <si>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</si>
  <si>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</si>
  <si>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</si>
  <si>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</si>
  <si>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</si>
  <si>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</si>
  <si>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</si>
  <si>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</si>
  <si>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</si>
  <si>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</si>
  <si>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</si>
  <si>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</si>
  <si>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</si>
  <si>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</si>
  <si>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</si>
  <si>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</si>
  <si>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</si>
  <si>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</si>
  <si>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</si>
  <si>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</si>
  <si>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</si>
  <si>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</si>
  <si>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</si>
  <si>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</si>
  <si>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</si>
  <si>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</si>
  <si>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</si>
  <si>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</si>
  <si>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</si>
  <si>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</si>
  <si>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</si>
  <si>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</si>
  <si>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</si>
  <si>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</si>
  <si>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</si>
  <si>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</si>
  <si>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</si>
  <si>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</si>
  <si>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</si>
  <si>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</si>
  <si>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</si>
  <si>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</si>
  <si>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</si>
  <si>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</si>
  <si>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</si>
  <si>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</si>
  <si>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</si>
  <si>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</si>
  <si>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</si>
  <si>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</si>
  <si>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</si>
  <si>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</si>
  <si>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</si>
  <si>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</si>
  <si>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</si>
  <si>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</si>
  <si>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</si>
  <si>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</si>
  <si>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</si>
  <si>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</si>
  <si>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</si>
  <si>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</si>
  <si>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</si>
  <si>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</si>
  <si>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</si>
  <si>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</si>
  <si>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</si>
  <si>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</si>
  <si>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</si>
  <si>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</si>
  <si>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</si>
  <si>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</si>
  <si>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</si>
  <si>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</si>
  <si>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</si>
  <si>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</si>
  <si>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</si>
  <si>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</si>
  <si>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</si>
  <si>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</si>
  <si>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</si>
  <si>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</si>
  <si>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</si>
  <si>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</si>
  <si>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</si>
  <si>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</si>
  <si>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</si>
  <si>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</si>
  <si>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</si>
  <si>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</si>
  <si>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</si>
  <si>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</si>
  <si>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</si>
  <si>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</si>
  <si>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</si>
  <si>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</si>
  <si>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</si>
  <si>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</si>
  <si>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</si>
  <si>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</si>
  <si>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</si>
  <si>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</si>
  <si>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</si>
  <si>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</si>
  <si>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</si>
  <si>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</si>
  <si>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</si>
  <si>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</si>
  <si>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</si>
  <si>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</si>
  <si>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</si>
  <si>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</si>
  <si>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</si>
  <si>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</si>
  <si>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</si>
  <si>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</si>
  <si>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</si>
  <si>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</si>
  <si>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</si>
  <si>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</si>
  <si>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</si>
  <si>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</si>
  <si>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</si>
  <si>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</si>
  <si>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</si>
  <si>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</si>
  <si>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</si>
  <si>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</si>
  <si>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</si>
  <si>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</si>
  <si>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</si>
  <si>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</si>
  <si>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</si>
  <si>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</si>
  <si>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</si>
  <si>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</si>
  <si>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</si>
  <si>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</si>
  <si>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</si>
  <si>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</si>
  <si>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</si>
  <si>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</si>
  <si>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</si>
  <si>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</si>
  <si>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</si>
  <si>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</si>
  <si>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</si>
  <si>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</si>
  <si>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</si>
  <si>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</si>
  <si>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</si>
  <si>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</si>
  <si>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</si>
  <si>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</si>
  <si>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</si>
  <si>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</si>
  <si>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</si>
  <si>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</si>
  <si>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</si>
  <si>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</si>
  <si>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</si>
  <si>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</si>
  <si>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</si>
  <si>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</si>
  <si>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</si>
  <si>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</si>
  <si>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</si>
  <si>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</si>
  <si>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</si>
  <si>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</si>
  <si>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</si>
  <si>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</si>
  <si>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</si>
  <si>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</si>
  <si>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</si>
  <si>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</si>
  <si>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</si>
  <si>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</si>
  <si>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</si>
  <si>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</si>
  <si>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</si>
  <si>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</si>
  <si>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</si>
  <si>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</si>
  <si>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</si>
  <si>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</si>
  <si>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</si>
  <si>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</si>
  <si>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</si>
  <si>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</si>
  <si>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</si>
  <si>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</si>
  <si>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</si>
  <si>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</si>
  <si>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</si>
  <si>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</si>
  <si>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</si>
  <si>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</si>
  <si>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</si>
  <si>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</si>
  <si>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</si>
  <si>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</si>
  <si>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</si>
  <si>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</si>
  <si>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</si>
  <si>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</si>
  <si>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</si>
  <si>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</si>
  <si>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</si>
  <si>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</si>
  <si>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</si>
  <si>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</si>
  <si>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</si>
  <si>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</si>
  <si>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</si>
  <si>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</si>
  <si>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</si>
  <si>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</si>
  <si>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</si>
  <si>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</si>
  <si>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</si>
  <si>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</si>
  <si>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</si>
  <si>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</si>
  <si>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</si>
  <si>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</si>
  <si>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</si>
  <si>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</si>
  <si>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</si>
  <si>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</si>
  <si>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</si>
  <si>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</si>
  <si>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</si>
  <si>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</si>
  <si>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</si>
  <si>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</si>
  <si>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</si>
  <si>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</si>
  <si>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</si>
  <si>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</si>
  <si>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</si>
  <si>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</si>
  <si>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</si>
  <si>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</si>
  <si>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</si>
  <si>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</si>
  <si>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</si>
  <si>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</si>
  <si>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</si>
  <si>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</si>
  <si>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</si>
  <si>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</si>
  <si>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</si>
  <si>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</si>
  <si>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</si>
  <si>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</si>
  <si>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</si>
  <si>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</si>
  <si>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</si>
  <si>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</si>
  <si>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</si>
  <si>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</si>
  <si>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</si>
  <si>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</si>
  <si>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</si>
  <si>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</si>
  <si>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</si>
  <si>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</si>
  <si>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</si>
  <si>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</si>
  <si>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</si>
  <si>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</si>
  <si>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</si>
  <si>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</si>
  <si>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</si>
  <si>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</si>
  <si>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</si>
  <si>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</si>
  <si>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</si>
  <si>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</si>
  <si>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</si>
  <si>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</si>
  <si>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</si>
  <si>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</si>
  <si>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</si>
  <si>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</si>
  <si>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</si>
  <si>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</si>
  <si>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</si>
  <si>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</si>
  <si>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</si>
  <si>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</si>
  <si>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</si>
  <si>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</si>
  <si>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</si>
  <si>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</si>
  <si>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</si>
  <si>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</si>
  <si>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</si>
  <si>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</si>
  <si>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</si>
  <si>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</si>
  <si>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</si>
  <si>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</si>
  <si>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</si>
  <si>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</si>
  <si>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</si>
  <si>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</si>
  <si>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</si>
  <si>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</si>
  <si>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</si>
  <si>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</si>
  <si>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</si>
  <si>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</si>
  <si>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</si>
  <si>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</si>
  <si>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</si>
  <si>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</si>
  <si>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</si>
  <si>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</si>
  <si>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</si>
  <si>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</si>
  <si>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</si>
  <si>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</si>
  <si>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</si>
  <si>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</si>
  <si>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</si>
  <si>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</si>
  <si>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</si>
  <si>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</si>
  <si>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</si>
  <si>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</si>
  <si>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</si>
  <si>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</si>
  <si>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</si>
  <si>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</si>
  <si>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</si>
  <si>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</si>
  <si>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</si>
  <si>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</si>
  <si>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</si>
  <si>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</si>
  <si>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</si>
  <si>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</si>
  <si>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</si>
  <si>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</si>
  <si>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</si>
  <si>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</si>
  <si>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</si>
  <si>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</si>
  <si>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</si>
  <si>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</si>
  <si>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</si>
  <si>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</si>
  <si>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</si>
  <si>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</si>
  <si>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</si>
  <si>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</si>
  <si>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</si>
  <si>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</si>
  <si>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</si>
  <si>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</si>
  <si>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</si>
  <si>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</si>
  <si>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</si>
  <si>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</si>
  <si>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</si>
  <si>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</si>
  <si>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</si>
  <si>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</si>
  <si>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</si>
  <si>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</si>
  <si>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</si>
  <si>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</si>
  <si>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</si>
  <si>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</si>
  <si>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</si>
  <si>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</si>
  <si>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</si>
  <si>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</si>
  <si>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</si>
  <si>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</si>
  <si>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</si>
  <si>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</si>
  <si>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</si>
  <si>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</si>
  <si>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</si>
  <si>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</si>
  <si>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</si>
  <si>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</si>
  <si>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</si>
  <si>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</si>
  <si>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</si>
  <si>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</si>
  <si>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</si>
  <si>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</si>
  <si>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</si>
  <si>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</si>
  <si>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</si>
  <si>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</si>
  <si>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</si>
  <si>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</si>
  <si>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</si>
  <si>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</si>
  <si>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</si>
  <si>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</si>
  <si>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</si>
  <si>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</si>
  <si>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</si>
  <si>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</si>
  <si>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</si>
  <si>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</si>
  <si>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</si>
  <si>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</si>
  <si>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</si>
  <si>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</si>
  <si>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</si>
  <si>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</si>
  <si>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</si>
  <si>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</si>
  <si>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</si>
  <si>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</si>
  <si>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</si>
  <si>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</si>
  <si>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</si>
  <si>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</si>
  <si>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</si>
  <si>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</si>
  <si>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</si>
  <si>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</si>
  <si>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</si>
  <si>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</si>
  <si>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</si>
  <si>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</si>
  <si>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</si>
  <si>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</si>
  <si>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</si>
  <si>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</si>
  <si>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</si>
  <si>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</si>
  <si>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</si>
  <si>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</si>
  <si>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</si>
  <si>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</si>
  <si>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</si>
  <si>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</si>
  <si>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</si>
  <si>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</si>
  <si>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</si>
  <si>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</si>
  <si>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</si>
  <si>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</si>
  <si>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</si>
  <si>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</si>
  <si>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</si>
  <si>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</si>
  <si>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</si>
  <si>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</si>
  <si>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</si>
  <si>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</si>
  <si>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</si>
  <si>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</si>
  <si>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</si>
  <si>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</si>
  <si>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</si>
  <si>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</si>
  <si>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</si>
  <si>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</si>
  <si>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</si>
  <si>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</si>
  <si>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</si>
  <si>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</si>
  <si>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</si>
  <si>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</si>
  <si>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</si>
  <si>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</si>
  <si>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</si>
  <si>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</si>
  <si>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</si>
  <si>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</si>
  <si>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</si>
  <si>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</si>
  <si>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</si>
  <si>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</si>
  <si>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</si>
  <si>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</si>
  <si>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</si>
  <si>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</si>
  <si>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</si>
  <si>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</si>
  <si>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</si>
  <si>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</si>
  <si>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</si>
  <si>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</si>
  <si>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</si>
  <si>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</si>
  <si>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</si>
  <si>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</si>
  <si>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</si>
  <si>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</si>
  <si>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</si>
  <si>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</si>
  <si>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</si>
  <si>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</si>
  <si>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</si>
  <si>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</si>
  <si>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</si>
  <si>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</si>
  <si>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</si>
  <si>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</si>
  <si>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</si>
  <si>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</si>
  <si>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</si>
  <si>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</si>
  <si>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</si>
  <si>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</si>
  <si>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</si>
  <si>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</si>
  <si>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</si>
  <si>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</si>
  <si>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</si>
  <si>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</si>
  <si>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</si>
  <si>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</si>
  <si>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</si>
  <si>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</si>
  <si>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</si>
  <si>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</si>
  <si>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</si>
  <si>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</si>
  <si>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</si>
  <si>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</si>
  <si>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</si>
  <si>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</si>
  <si>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</si>
  <si>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</si>
  <si>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</si>
  <si>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</si>
  <si>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</si>
  <si>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</si>
  <si>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</si>
  <si>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</si>
  <si>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</si>
  <si>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</si>
  <si>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</si>
  <si>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</si>
  <si>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</si>
  <si>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</si>
  <si>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</si>
  <si>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</si>
  <si>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</si>
  <si>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</si>
  <si>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</si>
  <si>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</si>
  <si>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</si>
  <si>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</si>
  <si>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</si>
  <si>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</si>
  <si>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</si>
  <si>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</si>
  <si>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</si>
  <si>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</si>
  <si>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</si>
  <si>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</si>
  <si>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</si>
  <si>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</si>
  <si>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</si>
  <si>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</si>
  <si>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</si>
  <si>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</si>
  <si>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</si>
  <si>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</si>
  <si>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</si>
  <si>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</si>
  <si>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</si>
  <si>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</si>
  <si>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</si>
  <si>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</si>
  <si>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</si>
  <si>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</si>
  <si>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</si>
  <si>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</si>
  <si>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</si>
  <si>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</si>
  <si>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</si>
  <si>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</si>
  <si>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</si>
  <si>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</si>
  <si>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</si>
  <si>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</si>
  <si>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</si>
  <si>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</si>
  <si>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</si>
  <si>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</si>
  <si>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</si>
  <si>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</si>
  <si>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</si>
  <si>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</si>
  <si>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</si>
  <si>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</si>
  <si>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</si>
  <si>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</si>
  <si>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</si>
  <si>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</si>
  <si>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</si>
  <si>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</si>
  <si>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</si>
  <si>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</si>
  <si>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</si>
  <si>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</si>
  <si>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</si>
  <si>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</si>
  <si>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</si>
  <si>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</si>
  <si>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</si>
  <si>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</si>
  <si>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</si>
  <si>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</si>
  <si>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</si>
  <si>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</si>
  <si>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</si>
  <si>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</si>
  <si>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</si>
  <si>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</si>
  <si>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</si>
  <si>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</si>
  <si>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</si>
  <si>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</si>
  <si>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</si>
  <si>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</si>
  <si>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</si>
  <si>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</si>
  <si>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</si>
  <si>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</si>
  <si>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</si>
  <si>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</si>
  <si>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</si>
  <si>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</si>
  <si>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</si>
  <si>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</si>
  <si>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</si>
  <si>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</si>
  <si>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</si>
  <si>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</si>
  <si>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</si>
  <si>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</si>
  <si>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</si>
  <si>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</si>
  <si>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</si>
  <si>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</si>
  <si>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</si>
  <si>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</si>
  <si>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</si>
  <si>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</si>
  <si>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</si>
  <si>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</si>
  <si>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</si>
  <si>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</si>
  <si>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</si>
  <si>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</si>
  <si>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</si>
  <si>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</si>
  <si>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</si>
  <si>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</si>
  <si>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</si>
  <si>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</si>
  <si>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</si>
  <si>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</si>
  <si>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</si>
  <si>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</si>
  <si>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</si>
  <si>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</si>
  <si>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</si>
  <si>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</si>
  <si>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</si>
  <si>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</si>
  <si>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</si>
  <si>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</si>
  <si>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</si>
  <si>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</si>
  <si>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</si>
  <si>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</si>
  <si>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</si>
  <si>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</si>
  <si>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</si>
  <si>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</si>
  <si>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</si>
  <si>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</si>
  <si>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</si>
  <si>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</si>
  <si>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</si>
  <si>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</si>
  <si>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</si>
  <si>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</si>
  <si>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</si>
  <si>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</si>
  <si>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</si>
  <si>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</si>
  <si>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</si>
  <si>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</si>
  <si>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</si>
  <si>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</si>
  <si>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</si>
  <si>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</si>
  <si>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</si>
  <si>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</si>
  <si>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</si>
  <si>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</si>
  <si>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</si>
  <si>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</si>
  <si>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</si>
  <si>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</si>
  <si>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</si>
  <si>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</si>
  <si>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</si>
  <si>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</si>
  <si>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</si>
  <si>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</si>
  <si>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</si>
  <si>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</si>
  <si>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</si>
  <si>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</si>
  <si>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</si>
  <si>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</si>
  <si>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</si>
  <si>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</si>
  <si>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</si>
  <si>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</si>
  <si>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</si>
  <si>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</si>
  <si>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</si>
  <si>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</si>
  <si>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</si>
  <si>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</si>
  <si>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</si>
  <si>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</si>
  <si>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</si>
  <si>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</si>
  <si>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</si>
  <si>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</si>
  <si>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</si>
  <si>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</si>
  <si>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</si>
  <si>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</si>
  <si>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</si>
  <si>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</si>
  <si>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</si>
  <si>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</si>
  <si>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</si>
  <si>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</si>
  <si>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</si>
  <si>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</si>
  <si>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</si>
  <si>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</si>
  <si>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</si>
  <si>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</si>
  <si>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</si>
  <si>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</si>
  <si>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</si>
  <si>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</si>
  <si>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</si>
  <si>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</si>
  <si>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</si>
  <si>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</si>
  <si>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</si>
  <si>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</si>
  <si>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</si>
  <si>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</si>
  <si>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</si>
  <si>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</si>
  <si>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</si>
  <si>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</si>
  <si>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</si>
  <si>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</si>
  <si>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</si>
  <si>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</si>
  <si>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</si>
  <si>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</si>
  <si>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</si>
  <si>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</si>
  <si>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</si>
  <si>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</si>
  <si>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</si>
  <si>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</si>
  <si>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</si>
  <si>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</si>
  <si>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</si>
  <si>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</si>
  <si>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</si>
  <si>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</si>
  <si>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</si>
  <si>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</si>
  <si>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</si>
  <si>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</si>
  <si>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</si>
  <si>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</si>
  <si>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</si>
  <si>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</si>
  <si>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</si>
  <si>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</si>
  <si>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</si>
  <si>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</si>
  <si>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</si>
  <si>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</si>
  <si>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</si>
  <si>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</si>
  <si>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</si>
  <si>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</si>
  <si>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</si>
  <si>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</si>
  <si>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</si>
  <si>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</si>
  <si>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</si>
  <si>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</si>
  <si>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</si>
  <si>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</si>
  <si>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</si>
  <si>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</si>
  <si>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</si>
  <si>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</si>
  <si>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</si>
  <si>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</si>
  <si>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</si>
  <si>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</si>
  <si>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</si>
  <si>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</si>
  <si>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</si>
  <si>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</si>
  <si>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</si>
  <si>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</si>
  <si>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</si>
  <si>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</si>
  <si>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</si>
  <si>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</si>
  <si>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</si>
  <si>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</si>
  <si>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</si>
  <si>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</si>
  <si>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</si>
  <si>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</si>
  <si>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</si>
  <si>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</si>
  <si>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</si>
  <si>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</si>
  <si>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</si>
  <si>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</si>
  <si>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</si>
  <si>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</si>
  <si>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</si>
  <si>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</si>
  <si>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</si>
  <si>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</si>
  <si>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</si>
  <si>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</si>
  <si>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</si>
  <si>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</si>
  <si>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</si>
  <si>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</si>
  <si>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</si>
  <si>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</si>
  <si>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</si>
  <si>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</si>
  <si>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</si>
  <si>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</si>
  <si>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</si>
  <si>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</si>
  <si>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</si>
  <si>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</si>
  <si>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</si>
  <si>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</si>
  <si>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</si>
  <si>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</si>
  <si>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</si>
  <si>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</si>
  <si>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</si>
  <si>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</si>
  <si>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</si>
  <si>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</si>
  <si>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</si>
  <si>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</si>
  <si>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</si>
  <si>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</si>
  <si>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</si>
  <si>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</si>
  <si>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</si>
  <si>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</si>
  <si>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</si>
  <si>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</si>
  <si>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</si>
  <si>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</si>
  <si>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</si>
  <si>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</si>
  <si>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</si>
  <si>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</si>
  <si>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</si>
  <si>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</si>
  <si>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</si>
  <si>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</si>
  <si>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</si>
  <si>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</si>
  <si>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</si>
  <si>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</si>
  <si>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</si>
  <si>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</si>
  <si>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</si>
  <si>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</si>
  <si>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</si>
  <si>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</si>
  <si>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</si>
  <si>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</si>
  <si>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</si>
  <si>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</si>
  <si>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</si>
  <si>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</si>
  <si>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</si>
  <si>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</si>
  <si>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</si>
  <si>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</si>
  <si>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</si>
  <si>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</si>
  <si>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</si>
  <si>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</si>
  <si>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</si>
  <si>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</si>
  <si>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</si>
  <si>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</si>
  <si>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</si>
  <si>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</si>
  <si>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</si>
  <si>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</si>
  <si>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</si>
  <si>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</si>
  <si>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</si>
  <si>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</si>
  <si>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</si>
  <si>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</si>
  <si>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</si>
  <si>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</si>
  <si>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</si>
  <si>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</si>
  <si>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</si>
  <si>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</si>
  <si>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</si>
  <si>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</si>
  <si>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</si>
  <si>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</si>
  <si>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</si>
  <si>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</si>
  <si>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</si>
  <si>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</si>
  <si>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</si>
  <si>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</si>
  <si>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</si>
  <si>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</si>
  <si>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</si>
  <si>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</si>
  <si>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</si>
  <si>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</si>
  <si>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</si>
  <si>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</si>
  <si>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</si>
  <si>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</si>
  <si>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</si>
  <si>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</si>
  <si>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</si>
  <si>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</si>
  <si>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</si>
  <si>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</si>
  <si>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</si>
  <si>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</si>
  <si>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</si>
  <si>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</si>
  <si>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</si>
  <si>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</si>
  <si>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</si>
  <si>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</si>
  <si>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</si>
  <si>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</si>
  <si>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</si>
  <si>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</si>
  <si>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</si>
  <si>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</si>
  <si>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</si>
  <si>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</si>
  <si>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</si>
  <si>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</si>
  <si>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</si>
  <si>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</si>
  <si>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</si>
  <si>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</si>
  <si>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</si>
  <si>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</si>
  <si>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</si>
  <si>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</si>
  <si>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</si>
  <si>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</si>
  <si>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</si>
  <si>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</si>
  <si>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</si>
  <si>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</si>
  <si>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</si>
  <si>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</si>
  <si>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</si>
  <si>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</si>
  <si>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</si>
  <si>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</si>
  <si>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</si>
  <si>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</si>
  <si>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</si>
  <si>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</si>
  <si>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</si>
  <si>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</si>
  <si>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</si>
  <si>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</si>
  <si>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</si>
  <si>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</si>
  <si>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</si>
  <si>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</si>
  <si>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</si>
  <si>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</si>
  <si>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</si>
  <si>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</si>
  <si>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</si>
  <si>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</si>
  <si>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</si>
  <si>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</si>
  <si>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</si>
  <si>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</si>
  <si>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</si>
  <si>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</si>
  <si>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</si>
  <si>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</si>
  <si>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</si>
  <si>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</si>
  <si>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</si>
  <si>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</si>
  <si>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</si>
  <si>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</si>
  <si>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</si>
  <si>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</si>
  <si>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</si>
  <si>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</si>
  <si>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</si>
  <si>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</si>
  <si>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</si>
  <si>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</si>
  <si>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</si>
  <si>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</si>
  <si>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</si>
  <si>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</si>
  <si>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</si>
  <si>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</si>
  <si>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</si>
  <si>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</si>
  <si>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</si>
  <si>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</si>
  <si>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</si>
  <si>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</si>
  <si>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</si>
  <si>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</si>
  <si>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</si>
  <si>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</si>
  <si>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</si>
  <si>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</si>
  <si>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</si>
  <si>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</si>
  <si>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</si>
  <si>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</si>
  <si>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</si>
  <si>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</si>
  <si>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</si>
  <si>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</si>
  <si>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</si>
  <si>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</si>
  <si>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</si>
  <si>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</si>
  <si>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</si>
  <si>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</si>
  <si>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</si>
  <si>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</si>
  <si>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</si>
  <si>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</si>
  <si>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</si>
  <si>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</si>
  <si>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</si>
  <si>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</si>
  <si>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</si>
  <si>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</si>
  <si>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</si>
  <si>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</si>
  <si>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</si>
  <si>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</si>
  <si>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</si>
  <si>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</si>
  <si>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</si>
  <si>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</si>
  <si>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</si>
  <si>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</si>
  <si>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</si>
  <si>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</si>
  <si>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</si>
  <si>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</si>
  <si>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</si>
  <si>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</si>
  <si>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</si>
  <si>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</si>
  <si>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</si>
  <si>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</si>
  <si>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</si>
  <si>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</si>
  <si>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</si>
  <si>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</si>
  <si>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</si>
  <si>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</si>
  <si>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</si>
  <si>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</si>
  <si>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</si>
  <si>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</si>
  <si>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</si>
  <si>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</si>
  <si>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</si>
  <si>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</si>
  <si>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</si>
  <si>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</si>
  <si>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</si>
  <si>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</si>
  <si>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</si>
  <si>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</si>
  <si>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</si>
  <si>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</si>
  <si>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</si>
  <si>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</si>
  <si>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</si>
  <si>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</si>
  <si>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</si>
  <si>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</si>
  <si>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</si>
  <si>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</si>
  <si>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</si>
  <si>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</si>
  <si>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</si>
  <si>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</si>
  <si>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</si>
  <si>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</si>
  <si>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</si>
  <si>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</si>
  <si>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</si>
  <si>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</si>
  <si>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</si>
  <si>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</si>
  <si>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</si>
  <si>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</si>
  <si>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</si>
  <si>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</si>
  <si>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</si>
  <si>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</si>
  <si>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</si>
  <si>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</si>
  <si>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</si>
  <si>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</si>
  <si>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</si>
  <si>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</si>
  <si>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</si>
  <si>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</si>
  <si>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</si>
  <si>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</si>
  <si>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</si>
  <si>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</si>
  <si>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</si>
  <si>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</si>
  <si>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</si>
  <si>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</si>
  <si>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</si>
  <si>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</si>
  <si>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</si>
  <si>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</si>
  <si>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</si>
  <si>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</si>
  <si>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</si>
  <si>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</si>
  <si>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</si>
  <si>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</si>
  <si>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</si>
  <si>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</si>
  <si>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</si>
  <si>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</si>
  <si>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</si>
  <si>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</si>
  <si>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</si>
  <si>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</si>
  <si>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</si>
  <si>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</si>
  <si>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</si>
  <si>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</si>
  <si>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</si>
  <si>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</si>
  <si>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</si>
  <si>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</si>
  <si>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</si>
  <si>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</si>
  <si>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</si>
  <si>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</si>
  <si>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</si>
  <si>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</si>
  <si>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</si>
  <si>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</si>
  <si>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</si>
  <si>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</si>
  <si>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</si>
  <si>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</si>
  <si>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</si>
  <si>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</si>
  <si>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</si>
  <si>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</si>
  <si>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</si>
  <si>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</si>
  <si>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</si>
  <si>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</si>
  <si>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</si>
  <si>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</si>
  <si>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</si>
  <si>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</si>
  <si>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</si>
  <si>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</si>
  <si>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</si>
  <si>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</si>
  <si>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</si>
  <si>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</si>
  <si>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</si>
  <si>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</si>
  <si>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</si>
  <si>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</si>
  <si>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</si>
  <si>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</si>
  <si>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</si>
  <si>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</si>
  <si>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</si>
  <si>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</si>
  <si>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</si>
  <si>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</si>
  <si>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</si>
  <si>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</si>
  <si>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</si>
  <si>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</si>
  <si>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</si>
  <si>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</si>
  <si>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</si>
  <si>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</si>
  <si>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</si>
  <si>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</si>
  <si>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</si>
  <si>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</si>
  <si>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</si>
  <si>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</si>
  <si>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</si>
  <si>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</si>
  <si>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</si>
  <si>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</si>
  <si>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</si>
  <si>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</si>
  <si>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</si>
  <si>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</si>
  <si>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</si>
  <si>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</si>
  <si>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</si>
  <si>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</si>
  <si>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</si>
  <si>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</si>
  <si>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</si>
  <si>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</si>
  <si>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</si>
  <si>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</si>
  <si>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</si>
  <si>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</si>
  <si>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</si>
  <si>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</si>
  <si>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</si>
  <si>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</si>
  <si>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</si>
  <si>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</si>
  <si>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</si>
  <si>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</si>
  <si>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</si>
  <si>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</si>
  <si>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</si>
  <si>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</si>
  <si>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</si>
  <si>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</si>
  <si>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</si>
  <si>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</si>
  <si>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</si>
  <si>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</si>
  <si>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</si>
  <si>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</si>
  <si>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</si>
  <si>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</si>
  <si>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</si>
  <si>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</si>
  <si>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</si>
  <si>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</si>
  <si>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</si>
  <si>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</si>
  <si>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</si>
  <si>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</si>
  <si>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</si>
  <si>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</si>
  <si>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</si>
  <si>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</si>
  <si>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</si>
  <si>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</si>
  <si>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</si>
  <si>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</si>
  <si>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</si>
  <si>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</si>
  <si>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</si>
  <si>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</si>
  <si>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</si>
  <si>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</si>
  <si>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</si>
  <si>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</si>
  <si>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</si>
  <si>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</si>
  <si>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</si>
  <si>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</si>
  <si>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</si>
  <si>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</si>
  <si>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</si>
  <si>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</si>
  <si>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</si>
  <si>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</si>
  <si>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</si>
  <si>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</si>
  <si>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</si>
  <si>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</si>
  <si>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</si>
  <si>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</si>
  <si>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</si>
  <si>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</si>
  <si>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</si>
  <si>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</si>
  <si>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</si>
  <si>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</si>
  <si>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</si>
  <si>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</si>
  <si>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</si>
  <si>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</si>
  <si>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</si>
  <si>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</si>
  <si>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</si>
  <si>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</si>
  <si>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</si>
  <si>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</si>
  <si>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</si>
  <si>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</si>
  <si>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</si>
  <si>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</si>
  <si>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</si>
  <si>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</si>
  <si>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</si>
  <si>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</si>
  <si>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</si>
  <si>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</si>
  <si>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</si>
  <si>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</si>
  <si>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</si>
  <si>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</si>
  <si>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</si>
  <si>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</si>
  <si>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</si>
  <si>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</si>
  <si>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</si>
  <si>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</si>
  <si>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</si>
  <si>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</si>
  <si>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</si>
  <si>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</si>
  <si>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</si>
  <si>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</si>
  <si>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</si>
  <si>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</si>
  <si>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</si>
  <si>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</si>
  <si>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</si>
  <si>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</si>
  <si>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</si>
  <si>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</si>
  <si>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</si>
  <si>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</si>
  <si>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</si>
  <si>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</si>
  <si>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</si>
  <si>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</si>
  <si>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</si>
  <si>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</si>
  <si>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</si>
  <si>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</si>
  <si>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</si>
  <si>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</si>
  <si>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</si>
  <si>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</si>
  <si>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</si>
  <si>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</si>
  <si>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</si>
  <si>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</si>
  <si>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</si>
  <si>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</si>
  <si>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</si>
  <si>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</si>
  <si>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</si>
  <si>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</si>
  <si>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</si>
  <si>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</si>
  <si>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</si>
  <si>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</si>
  <si>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</si>
  <si>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</si>
  <si>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</si>
  <si>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</si>
  <si>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</si>
  <si>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</si>
  <si>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</si>
  <si>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</si>
  <si>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</si>
  <si>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</si>
  <si>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</si>
  <si>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</si>
  <si>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</si>
  <si>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</si>
  <si>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</si>
  <si>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</si>
  <si>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</si>
  <si>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</si>
  <si>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</si>
  <si>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</si>
  <si>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</si>
  <si>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</si>
  <si>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</si>
  <si>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</si>
  <si>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</si>
  <si>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</si>
  <si>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</si>
  <si>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</si>
  <si>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</si>
  <si>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</si>
  <si>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</si>
  <si>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</si>
  <si>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</si>
  <si>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</si>
  <si>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</si>
  <si>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</si>
  <si>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</si>
  <si>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</si>
  <si>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</si>
  <si>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</si>
  <si>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</si>
  <si>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</si>
  <si>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</si>
  <si>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</si>
  <si>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</si>
  <si>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</si>
  <si>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</si>
  <si>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</si>
  <si>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</si>
  <si>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</si>
  <si>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</si>
  <si>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</si>
  <si>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</si>
  <si>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</si>
  <si>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</si>
  <si>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</si>
  <si>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</si>
  <si>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</si>
  <si>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</si>
  <si>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</si>
  <si>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</si>
  <si>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</si>
  <si>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</si>
  <si>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</si>
  <si>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</si>
  <si>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</si>
  <si>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</si>
  <si>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</si>
  <si>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</si>
  <si>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</si>
  <si>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</si>
  <si>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</si>
  <si>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</si>
  <si>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</si>
  <si>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</si>
  <si>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</si>
  <si>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</si>
  <si>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</si>
  <si>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</si>
  <si>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</si>
  <si>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</si>
  <si>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</si>
  <si>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</si>
  <si>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</si>
  <si>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</si>
  <si>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</si>
  <si>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</si>
  <si>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</si>
  <si>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</si>
  <si>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</si>
  <si>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</si>
  <si>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</si>
  <si>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</si>
  <si>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</si>
  <si>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</si>
  <si>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</si>
  <si>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</si>
  <si>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</si>
  <si>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</si>
  <si>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</si>
  <si>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</si>
  <si>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</si>
  <si>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</si>
  <si>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</si>
  <si>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</si>
  <si>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</si>
  <si>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</si>
  <si>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</si>
  <si>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</si>
  <si>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</si>
  <si>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</si>
  <si>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</si>
  <si>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</si>
  <si>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</si>
  <si>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</si>
  <si>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</si>
  <si>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</si>
  <si>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</si>
  <si>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</si>
  <si>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</si>
  <si>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</si>
  <si>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</si>
  <si>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</si>
  <si>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</si>
  <si>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</si>
  <si>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</si>
  <si>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</si>
  <si>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</si>
  <si>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</si>
  <si>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</si>
  <si>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</si>
  <si>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</si>
  <si>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</si>
  <si>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</si>
  <si>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</si>
  <si>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</si>
  <si>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</si>
  <si>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</si>
  <si>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</si>
  <si>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</si>
  <si>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</si>
  <si>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</si>
  <si>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</si>
  <si>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</si>
  <si>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</si>
  <si>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</si>
  <si>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</si>
  <si>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</si>
  <si>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</si>
  <si>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</si>
  <si>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</si>
  <si>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</si>
  <si>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</si>
  <si>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</si>
  <si>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</si>
  <si>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</si>
  <si>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</si>
  <si>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</si>
  <si>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</si>
  <si>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</si>
  <si>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</si>
  <si>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</si>
  <si>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</si>
  <si>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</si>
  <si>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</si>
  <si>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</si>
  <si>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</si>
  <si>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</si>
  <si>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</si>
  <si>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</si>
  <si>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</si>
  <si>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</si>
  <si>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</si>
  <si>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</si>
  <si>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</si>
  <si>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</si>
  <si>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</si>
  <si>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</si>
  <si>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</si>
  <si>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</si>
  <si>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</si>
  <si>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</si>
  <si>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</si>
  <si>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</si>
  <si>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</si>
  <si>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</si>
  <si>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</si>
  <si>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</si>
  <si>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</si>
  <si>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</si>
  <si>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</si>
  <si>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</si>
  <si>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</si>
  <si>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</si>
  <si>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</si>
  <si>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</si>
  <si>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</si>
  <si>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</si>
  <si>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</si>
  <si>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</si>
  <si>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</si>
  <si>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</si>
  <si>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</si>
  <si>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</si>
  <si>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</si>
  <si>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</si>
  <si>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</si>
  <si>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</si>
  <si>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</si>
  <si>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</si>
  <si>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</si>
  <si>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</si>
  <si>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</si>
  <si>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</si>
  <si>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</si>
  <si>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</si>
  <si>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</si>
  <si>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</si>
  <si>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</si>
  <si>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</si>
  <si>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</si>
  <si>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</si>
  <si>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</si>
  <si>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</si>
  <si>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</si>
  <si>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</si>
  <si>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</si>
  <si>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</si>
  <si>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</si>
  <si>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</si>
  <si>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</si>
  <si>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</si>
  <si>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</si>
  <si>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</si>
  <si>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</si>
  <si>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</si>
  <si>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</si>
  <si>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</si>
  <si>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</si>
  <si>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</si>
  <si>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</si>
  <si>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</si>
  <si>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</si>
  <si>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</si>
  <si>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</si>
  <si>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</si>
  <si>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</si>
  <si>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</si>
  <si>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</si>
  <si>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</si>
  <si>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</si>
  <si>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</si>
  <si>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</si>
  <si>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</si>
  <si>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</si>
  <si>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</si>
  <si>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</si>
  <si>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</si>
  <si>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</si>
  <si>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</si>
  <si>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</si>
  <si>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</si>
  <si>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</si>
  <si>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</si>
  <si>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</si>
  <si>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</si>
  <si>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</si>
  <si>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</si>
  <si>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</si>
  <si>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</si>
  <si>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</si>
  <si>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</si>
  <si>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</si>
  <si>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</si>
  <si>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</si>
  <si>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</si>
  <si>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</si>
  <si>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</si>
  <si>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</si>
  <si>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</si>
  <si>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</si>
  <si>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</si>
  <si>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</si>
  <si>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</si>
  <si>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</si>
  <si>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</si>
  <si>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</si>
  <si>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</si>
  <si>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</si>
  <si>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</si>
  <si>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</si>
  <si>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</si>
  <si>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</si>
  <si>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</si>
  <si>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</si>
  <si>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</si>
  <si>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</si>
  <si>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</si>
  <si>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</si>
  <si>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</si>
  <si>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</si>
  <si>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</si>
  <si>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</si>
  <si>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</si>
  <si>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</si>
  <si>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</si>
  <si>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</si>
  <si>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</si>
  <si>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</si>
  <si>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</si>
  <si>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</si>
  <si>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</si>
  <si>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</si>
  <si>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</si>
  <si>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</si>
  <si>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</si>
  <si>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</si>
  <si>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</si>
  <si>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</si>
  <si>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</si>
  <si>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</si>
  <si>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</si>
  <si>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</si>
  <si>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</si>
  <si>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</si>
  <si>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</si>
  <si>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</si>
  <si>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</si>
  <si>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</si>
  <si>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</si>
  <si>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</si>
  <si>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</si>
  <si>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</si>
  <si>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</si>
  <si>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</si>
  <si>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</si>
  <si>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</si>
  <si>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</si>
  <si>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</si>
  <si>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</si>
  <si>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</si>
  <si>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</si>
  <si>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</si>
  <si>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</si>
  <si>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</si>
  <si>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</si>
  <si>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</si>
  <si>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</si>
  <si>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</si>
  <si>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</si>
  <si>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</si>
  <si>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</si>
  <si>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</si>
  <si>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</si>
  <si>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</si>
  <si>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</si>
  <si>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</si>
  <si>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</si>
  <si>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</si>
  <si>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</si>
  <si>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</si>
  <si>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</si>
  <si>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</si>
  <si>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</si>
  <si>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</si>
  <si>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</si>
  <si>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</si>
  <si>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</si>
  <si>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</si>
  <si>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</si>
  <si>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</si>
  <si>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</si>
  <si>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</si>
  <si>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</si>
  <si>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</si>
  <si>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</si>
  <si>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</si>
  <si>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</si>
  <si>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</si>
  <si>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</si>
  <si>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</si>
  <si>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</si>
  <si>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</si>
  <si>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</si>
  <si>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</si>
  <si>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</si>
  <si>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</si>
  <si>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</si>
  <si>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</si>
  <si>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</si>
  <si>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</si>
  <si>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</si>
  <si>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</si>
  <si>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</si>
  <si>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</si>
  <si>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</si>
  <si>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</si>
  <si>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</si>
  <si>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</si>
  <si>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</si>
  <si>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</si>
  <si>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</si>
  <si>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</si>
  <si>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</si>
  <si>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</si>
  <si>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</si>
  <si>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</si>
  <si>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</si>
  <si>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</si>
  <si>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</si>
  <si>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</si>
  <si>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</si>
  <si>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</si>
  <si>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</si>
  <si>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</si>
  <si>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</si>
  <si>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</si>
  <si>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</si>
  <si>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</si>
  <si>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</si>
  <si>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</si>
  <si>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</si>
  <si>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</si>
  <si>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</si>
  <si>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</si>
  <si>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</si>
  <si>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</si>
  <si>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</si>
  <si>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</si>
  <si>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</si>
  <si>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</si>
  <si>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</si>
  <si>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</si>
  <si>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</si>
  <si>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</si>
  <si>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</si>
  <si>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</si>
  <si>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</si>
  <si>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</si>
  <si>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</si>
  <si>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</si>
  <si>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</si>
  <si>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</si>
  <si>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</si>
  <si>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</si>
  <si>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</si>
  <si>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</si>
  <si>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</si>
  <si>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</si>
  <si>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</si>
  <si>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</si>
  <si>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</si>
  <si>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</si>
  <si>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</si>
  <si>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</si>
  <si>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</si>
  <si>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</si>
  <si>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</si>
  <si>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</si>
  <si>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</si>
  <si>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</si>
  <si>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</si>
  <si>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</si>
  <si>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</si>
  <si>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</si>
  <si>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</si>
  <si>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</si>
  <si>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</si>
  <si>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</si>
  <si>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</si>
  <si>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</si>
  <si>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</si>
  <si>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</si>
  <si>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</si>
  <si>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</si>
  <si>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</si>
  <si>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</si>
  <si>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</si>
  <si>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</si>
  <si>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</si>
  <si>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</si>
  <si>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</si>
  <si>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</si>
  <si>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</si>
  <si>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</si>
  <si>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</si>
  <si>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</si>
  <si>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</si>
  <si>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</si>
  <si>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</si>
  <si>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</si>
  <si>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</si>
  <si>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</si>
  <si>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</si>
  <si>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</si>
  <si>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</si>
  <si>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</si>
  <si>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</si>
  <si>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</si>
  <si>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</si>
  <si>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</si>
  <si>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</si>
  <si>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</si>
  <si>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</si>
  <si>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</si>
  <si>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</si>
  <si>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</si>
  <si>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</si>
  <si>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</si>
  <si>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</si>
  <si>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</si>
  <si>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</si>
  <si>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</si>
  <si>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</si>
  <si>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</si>
  <si>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</si>
  <si>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</si>
  <si>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</si>
  <si>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</si>
  <si>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</si>
  <si>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</si>
  <si>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</si>
  <si>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</si>
  <si>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</si>
  <si>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</si>
  <si>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</si>
  <si>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</si>
  <si>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</si>
  <si>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</si>
  <si>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</si>
  <si>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</si>
  <si>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</si>
  <si>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</si>
  <si>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</si>
  <si>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</si>
  <si>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</si>
  <si>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</si>
  <si>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</si>
  <si>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</si>
  <si>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</si>
  <si>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</si>
  <si>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</si>
  <si>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</si>
  <si>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</si>
  <si>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</si>
  <si>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</si>
  <si>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</si>
  <si>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</si>
  <si>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</si>
  <si>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</si>
  <si>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</si>
  <si>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</si>
  <si>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</si>
  <si>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</si>
  <si>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</si>
  <si>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</si>
  <si>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</si>
  <si>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</si>
  <si>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</si>
  <si>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</si>
  <si>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</si>
  <si>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</si>
  <si>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</si>
  <si>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</si>
  <si>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</si>
  <si>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</si>
  <si>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</si>
  <si>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</si>
  <si>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</si>
  <si>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</si>
  <si>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</si>
  <si>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</si>
  <si>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</si>
  <si>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</si>
  <si>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</si>
  <si>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</si>
  <si>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</si>
  <si>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</si>
  <si>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</si>
  <si>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</si>
  <si>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</si>
  <si>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</si>
  <si>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</si>
  <si>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</si>
  <si>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</si>
  <si>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</si>
  <si>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</si>
  <si>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</si>
  <si>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</si>
  <si>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</si>
  <si>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</si>
  <si>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</si>
  <si>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</si>
  <si>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</si>
  <si>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</si>
  <si>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</si>
  <si>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</si>
  <si>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</si>
  <si>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</si>
  <si>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</si>
  <si>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</si>
  <si>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</si>
  <si>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</si>
  <si>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</si>
  <si>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</si>
  <si>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</si>
  <si>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</si>
  <si>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</si>
  <si>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</si>
  <si>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</si>
  <si>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</si>
  <si>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</si>
  <si>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</si>
  <si>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</si>
  <si>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</si>
  <si>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</si>
  <si>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</si>
  <si>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</si>
  <si>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</si>
  <si>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</si>
  <si>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</si>
  <si>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</si>
  <si>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</si>
  <si>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</si>
  <si>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</si>
  <si>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</si>
  <si>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</si>
  <si>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</si>
  <si>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</si>
  <si>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</si>
  <si>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</si>
  <si>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</si>
  <si>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</si>
  <si>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</si>
  <si>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</si>
  <si>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</si>
  <si>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</si>
  <si>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</si>
  <si>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</si>
  <si>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</si>
  <si>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</si>
  <si>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</si>
  <si>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</si>
  <si>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</si>
  <si>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</si>
  <si>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</si>
  <si>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</si>
  <si>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</si>
  <si>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</si>
  <si>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</si>
  <si>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</si>
  <si>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</si>
  <si>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</si>
  <si>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</si>
  <si>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</si>
  <si>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</si>
  <si>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</si>
  <si>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</si>
  <si>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</si>
  <si>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</si>
  <si>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</si>
  <si>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</si>
  <si>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</si>
  <si>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</si>
  <si>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</si>
  <si>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</si>
  <si>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</si>
  <si>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</si>
  <si>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</si>
  <si>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</si>
  <si>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</si>
  <si>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</si>
  <si>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</si>
  <si>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</si>
  <si>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</si>
  <si>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</si>
  <si>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</si>
  <si>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</si>
  <si>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</si>
  <si>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</si>
  <si>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</si>
  <si>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</si>
  <si>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</si>
  <si>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</si>
  <si>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</si>
  <si>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</si>
  <si>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</si>
  <si>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</si>
  <si>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</si>
  <si>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</si>
  <si>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</si>
  <si>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</si>
  <si>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</si>
  <si>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</si>
  <si>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</si>
  <si>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</si>
  <si>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</si>
  <si>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</si>
  <si>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</si>
  <si>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</si>
  <si>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</si>
  <si>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</si>
  <si>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</si>
  <si>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</si>
  <si>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</si>
  <si>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</si>
  <si>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</si>
  <si>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</si>
  <si>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</si>
  <si>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</si>
  <si>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</si>
  <si>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</si>
  <si>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</si>
  <si>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</si>
  <si>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</si>
  <si>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</si>
  <si>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</si>
  <si>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</si>
  <si>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</si>
  <si>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</si>
  <si>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</si>
  <si>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</si>
  <si>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</si>
  <si>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</si>
  <si>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</si>
  <si>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</si>
  <si>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</si>
  <si>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</si>
  <si>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</si>
  <si>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</si>
  <si>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</si>
  <si>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</si>
  <si>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</si>
  <si>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</si>
  <si>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</si>
  <si>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</si>
  <si>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</si>
  <si>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</si>
  <si>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</si>
  <si>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</si>
  <si>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</si>
  <si>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</si>
  <si>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</si>
  <si>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</si>
  <si>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</si>
  <si>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</si>
  <si>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</si>
  <si>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</si>
  <si>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</si>
  <si>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</si>
  <si>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</si>
  <si>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</si>
  <si>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</si>
  <si>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</si>
  <si>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</si>
  <si>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</si>
  <si>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</si>
  <si>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</si>
  <si>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</si>
  <si>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</si>
  <si>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</si>
  <si>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</si>
  <si>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</si>
  <si>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</si>
  <si>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</si>
  <si>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</si>
  <si>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</si>
  <si>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</si>
  <si>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</si>
  <si>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</si>
  <si>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</si>
  <si>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</si>
  <si>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</si>
  <si>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</si>
  <si>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</si>
  <si>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</si>
  <si>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</si>
  <si>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</si>
  <si>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</si>
  <si>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</si>
  <si>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</si>
  <si>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</si>
  <si>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</si>
  <si>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</si>
  <si>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</si>
  <si>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</si>
  <si>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</si>
  <si>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</si>
  <si>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</si>
  <si>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</si>
  <si>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</si>
  <si>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</si>
  <si>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</si>
  <si>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</si>
  <si>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</si>
  <si>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</si>
  <si>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</si>
  <si>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</si>
  <si>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</si>
  <si>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</si>
  <si>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</si>
  <si>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</si>
  <si>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</si>
  <si>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</si>
  <si>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</si>
  <si>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</si>
  <si>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</si>
  <si>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</si>
  <si>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</si>
  <si>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</si>
  <si>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</si>
  <si>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</si>
  <si>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</si>
  <si>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</si>
  <si>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</si>
  <si>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</si>
  <si>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</si>
  <si>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</si>
  <si>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</si>
  <si>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</si>
  <si>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</si>
  <si>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</si>
  <si>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</si>
  <si>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</si>
  <si>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</si>
  <si>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</si>
  <si>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</si>
  <si>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</si>
  <si>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</si>
  <si>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</si>
  <si>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</si>
  <si>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</si>
  <si>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</si>
  <si>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</si>
  <si>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</si>
  <si>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</si>
  <si>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</si>
  <si>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</si>
  <si>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</si>
  <si>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</si>
  <si>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</si>
  <si>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</si>
  <si>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</si>
  <si>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</si>
  <si>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</si>
  <si>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</si>
  <si>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</si>
  <si>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</si>
  <si>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</si>
  <si>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</si>
  <si>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</si>
  <si>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</si>
  <si>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</si>
  <si>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</si>
  <si>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</si>
  <si>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</si>
  <si>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</si>
  <si>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</si>
  <si>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</si>
  <si>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</si>
  <si>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</si>
  <si>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</si>
  <si>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</si>
  <si>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</si>
  <si>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</si>
  <si>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</si>
  <si>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</si>
  <si>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</si>
  <si>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</si>
  <si>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</si>
  <si>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</si>
  <si>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</si>
  <si>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</si>
  <si>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</si>
  <si>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</si>
  <si>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</si>
  <si>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</si>
  <si>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</si>
  <si>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</si>
  <si>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</si>
  <si>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</si>
  <si>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</si>
  <si>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</si>
  <si>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</si>
  <si>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</si>
  <si>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</si>
  <si>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</si>
  <si>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</si>
  <si>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</si>
  <si>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</si>
  <si>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</si>
  <si>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</si>
  <si>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</si>
  <si>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</si>
  <si>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</si>
  <si>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</si>
  <si>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</si>
  <si>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</si>
  <si>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</si>
  <si>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</si>
  <si>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</si>
  <si>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</si>
  <si>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</si>
  <si>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</si>
  <si>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</si>
  <si>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</si>
  <si>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</si>
  <si>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</si>
  <si>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</si>
  <si>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</si>
  <si>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</si>
  <si>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</si>
  <si>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</si>
  <si>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</si>
  <si>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</si>
  <si>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</si>
  <si>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</si>
  <si>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</si>
  <si>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</si>
  <si>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</si>
  <si>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</si>
  <si>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</si>
  <si>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</si>
  <si>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</si>
  <si>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</si>
  <si>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</si>
  <si>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</si>
  <si>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</si>
  <si>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</si>
  <si>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</si>
  <si>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</si>
  <si>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</si>
  <si>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</si>
  <si>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</si>
  <si>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</si>
  <si>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</si>
  <si>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</si>
  <si>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</si>
  <si>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</si>
  <si>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</si>
  <si>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</si>
  <si>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</si>
  <si>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</si>
  <si>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</si>
  <si>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</si>
  <si>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</si>
  <si>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</si>
  <si>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</si>
  <si>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</si>
  <si>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</si>
  <si>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</si>
  <si>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</si>
  <si>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</si>
  <si>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</si>
  <si>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</si>
  <si>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</si>
  <si>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</si>
  <si>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</si>
  <si>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</si>
  <si>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</si>
  <si>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</si>
  <si>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</si>
  <si>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</si>
  <si>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</si>
  <si>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</si>
  <si>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</si>
  <si>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</si>
  <si>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</si>
  <si>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</si>
  <si>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</si>
  <si>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</si>
  <si>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</si>
  <si>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</si>
  <si>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</si>
  <si>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</si>
  <si>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</si>
  <si>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</si>
  <si>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</si>
  <si>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</si>
  <si>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</si>
  <si>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</si>
  <si>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</si>
  <si>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</si>
  <si>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</si>
  <si>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</si>
  <si>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</si>
  <si>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</si>
  <si>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</si>
  <si>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</si>
  <si>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</si>
  <si>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</si>
  <si>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</si>
  <si>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</si>
  <si>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</si>
  <si>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</si>
  <si>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</si>
  <si>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</si>
  <si>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</si>
  <si>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</si>
  <si>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</si>
  <si>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</si>
  <si>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</si>
  <si>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</si>
  <si>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</si>
  <si>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</si>
  <si>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</si>
  <si>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</si>
  <si>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</si>
  <si>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</si>
  <si>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</si>
  <si>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</si>
  <si>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</si>
  <si>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</si>
  <si>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</si>
  <si>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</si>
  <si>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</si>
  <si>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</si>
  <si>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</si>
  <si>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</si>
  <si>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</si>
  <si>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</si>
  <si>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</si>
  <si>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</si>
  <si>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</si>
  <si>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</si>
  <si>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</si>
  <si>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</si>
  <si>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</si>
  <si>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</si>
  <si>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</si>
  <si>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</si>
  <si>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</si>
  <si>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</si>
  <si>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</si>
  <si>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</si>
  <si>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</si>
  <si>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</si>
  <si>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</si>
  <si>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</si>
  <si>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</si>
  <si>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</si>
  <si>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</si>
  <si>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</si>
  <si>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</si>
  <si>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</si>
  <si>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</si>
  <si>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</si>
  <si>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</si>
  <si>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</si>
  <si>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</si>
  <si>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</si>
  <si>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</si>
  <si>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</si>
  <si>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</si>
  <si>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</si>
  <si>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</si>
  <si>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</si>
  <si>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</si>
  <si>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</si>
  <si>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</si>
  <si>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</si>
  <si>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</si>
  <si>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</si>
  <si>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</si>
  <si>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</si>
  <si>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</si>
  <si>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</si>
  <si>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</si>
  <si>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</si>
  <si>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</si>
  <si>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</si>
  <si>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</si>
  <si>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</si>
  <si>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</si>
  <si>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</si>
  <si>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</si>
  <si>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</si>
  <si>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</si>
  <si>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</si>
  <si>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</si>
  <si>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</si>
  <si>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</si>
  <si>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</si>
  <si>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</si>
  <si>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</si>
  <si>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</si>
  <si>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</si>
  <si>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</si>
  <si>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</si>
  <si>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</si>
  <si>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</si>
  <si>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</si>
  <si>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</si>
  <si>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</si>
  <si>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</si>
  <si>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</si>
  <si>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</si>
  <si>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</si>
  <si>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</si>
  <si>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</si>
  <si>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</si>
  <si>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</si>
  <si>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</si>
  <si>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</si>
  <si>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</si>
  <si>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</si>
  <si>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</si>
  <si>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</si>
  <si>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</si>
  <si>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</si>
  <si>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</si>
  <si>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</si>
  <si>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</si>
  <si>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</si>
  <si>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</si>
  <si>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</si>
  <si>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</si>
  <si>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</si>
  <si>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</si>
  <si>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</si>
  <si>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</si>
  <si>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</si>
  <si>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</si>
  <si>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</si>
  <si>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</si>
  <si>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</si>
  <si>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</si>
  <si>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</si>
  <si>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</si>
  <si>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</si>
  <si>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</si>
  <si>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</si>
  <si>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</si>
  <si>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</si>
  <si>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</si>
  <si>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</si>
  <si>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</si>
  <si>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</si>
  <si>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</si>
  <si>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</si>
  <si>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</si>
  <si>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</si>
  <si>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</si>
  <si>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</si>
  <si>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</si>
  <si>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</si>
  <si>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</si>
  <si>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</si>
  <si>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</si>
  <si>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</si>
  <si>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</si>
  <si>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</si>
  <si>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</si>
  <si>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</si>
  <si>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</si>
  <si>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</si>
  <si>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</si>
  <si>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</si>
  <si>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</si>
  <si>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</si>
  <si>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</si>
  <si>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</si>
  <si>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</si>
  <si>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</si>
  <si>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</si>
  <si>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</si>
  <si>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</si>
  <si>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</si>
  <si>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</si>
  <si>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</si>
  <si>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</si>
  <si>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</si>
  <si>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</si>
  <si>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</si>
  <si>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</si>
  <si>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</si>
  <si>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</si>
  <si>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</si>
  <si>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</si>
  <si>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</si>
  <si>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</si>
  <si>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</si>
  <si>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</si>
  <si>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</si>
  <si>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</si>
  <si>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</si>
  <si>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</si>
  <si>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</si>
  <si>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</si>
  <si>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</si>
  <si>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</si>
  <si>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</si>
  <si>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</si>
  <si>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</si>
  <si>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</si>
  <si>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</si>
  <si>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</si>
  <si>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</si>
  <si>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</si>
  <si>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</si>
  <si>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</si>
  <si>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</si>
  <si>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</si>
  <si>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</si>
  <si>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</si>
  <si>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</si>
  <si>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</si>
  <si>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</si>
  <si>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</si>
  <si>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</si>
  <si>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</si>
  <si>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</si>
  <si>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</si>
  <si>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</si>
  <si>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</si>
  <si>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</si>
  <si>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</si>
  <si>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</si>
  <si>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</si>
  <si>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</si>
  <si>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</si>
  <si>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</si>
  <si>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</si>
  <si>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</si>
  <si>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</si>
  <si>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</si>
  <si>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</si>
  <si>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</si>
  <si>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</si>
  <si>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</si>
  <si>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</si>
  <si>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</si>
  <si>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</si>
  <si>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</si>
  <si>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</si>
  <si>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</si>
  <si>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</si>
  <si>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</si>
  <si>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</si>
  <si>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</si>
  <si>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</si>
  <si>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</si>
  <si>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</si>
  <si>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</si>
  <si>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</si>
  <si>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</si>
  <si>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</si>
  <si>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</si>
  <si>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</si>
  <si>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</si>
  <si>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</si>
  <si>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</si>
  <si>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</si>
  <si>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</si>
  <si>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</si>
  <si>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</si>
  <si>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</si>
  <si>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</si>
  <si>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</si>
  <si>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</si>
  <si>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</si>
  <si>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</si>
  <si>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</si>
  <si>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</si>
  <si>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</si>
  <si>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</si>
  <si>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</si>
  <si>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</si>
  <si>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</si>
  <si>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</si>
  <si>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</si>
  <si>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</si>
  <si>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</si>
  <si>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</si>
  <si>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</si>
  <si>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</si>
  <si>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</si>
  <si>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</si>
  <si>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</si>
  <si>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</si>
  <si>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</si>
  <si>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</si>
  <si>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</si>
  <si>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</si>
  <si>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</si>
  <si>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</si>
  <si>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</si>
  <si>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</si>
  <si>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</si>
  <si>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</si>
  <si>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</si>
  <si>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</si>
  <si>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</si>
  <si>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</si>
  <si>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</si>
  <si>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</si>
  <si>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</si>
  <si>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</si>
  <si>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</si>
  <si>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</si>
  <si>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</si>
  <si>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</si>
  <si>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</si>
  <si>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</si>
  <si>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</si>
  <si>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</si>
  <si>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</si>
  <si>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</si>
  <si>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</si>
  <si>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</si>
  <si>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</si>
  <si>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</si>
  <si>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</si>
  <si>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</si>
  <si>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</si>
  <si>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</si>
  <si>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</si>
  <si>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</si>
  <si>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</si>
  <si>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</si>
  <si>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</si>
  <si>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</si>
  <si>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</si>
  <si>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</si>
  <si>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</si>
  <si>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</si>
  <si>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</si>
  <si>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</si>
  <si>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</si>
  <si>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</si>
  <si>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</si>
  <si>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</si>
  <si>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</si>
  <si>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</si>
  <si>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</si>
  <si>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</si>
  <si>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</si>
  <si>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</si>
  <si>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</si>
  <si>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</si>
  <si>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</si>
  <si>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</si>
  <si>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</si>
  <si>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</si>
  <si>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</si>
  <si>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</si>
  <si>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</si>
  <si>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</si>
  <si>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</si>
  <si>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</si>
  <si>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</si>
  <si>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</si>
  <si>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</si>
  <si>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</si>
  <si>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</si>
  <si>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</si>
  <si>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</si>
  <si>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</si>
  <si>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</si>
  <si>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</si>
  <si>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</si>
  <si>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</si>
  <si>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</si>
  <si>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</si>
  <si>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</si>
  <si>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</si>
  <si>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</si>
  <si>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</si>
  <si>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</si>
  <si>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</si>
  <si>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</si>
  <si>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</si>
  <si>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</si>
  <si>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</si>
  <si>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</si>
  <si>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</si>
  <si>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</si>
  <si>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</si>
  <si>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</si>
  <si>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</si>
  <si>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</si>
  <si>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</si>
  <si>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</si>
  <si>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</si>
  <si>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</si>
  <si>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</si>
  <si>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</si>
  <si>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</si>
  <si>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</si>
  <si>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</si>
  <si>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</si>
  <si>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</si>
  <si>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</si>
  <si>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</si>
  <si>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</si>
  <si>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</si>
  <si>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</si>
  <si>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</si>
  <si>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</si>
  <si>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</si>
  <si>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</si>
  <si>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</si>
  <si>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</si>
  <si>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</si>
  <si>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</si>
  <si>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</si>
  <si>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</si>
  <si>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</si>
  <si>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</si>
  <si>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</si>
  <si>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</si>
  <si>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</si>
  <si>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</si>
  <si>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</si>
  <si>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</si>
  <si>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</si>
  <si>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</si>
  <si>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</si>
  <si>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</si>
  <si>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</si>
  <si>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</si>
  <si>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</si>
  <si>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</si>
  <si>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</si>
  <si>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</si>
  <si>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</si>
  <si>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</si>
  <si>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</si>
  <si>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</si>
  <si>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</si>
  <si>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</si>
  <si>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</si>
  <si>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</si>
  <si>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</si>
  <si>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</si>
  <si>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</si>
  <si>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</si>
  <si>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</si>
  <si>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</si>
  <si>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</si>
  <si>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</si>
  <si>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</si>
  <si>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</si>
  <si>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</si>
  <si>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</si>
  <si>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</si>
  <si>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</si>
  <si>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</si>
  <si>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</si>
  <si>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</si>
  <si>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</si>
  <si>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</si>
  <si>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</si>
  <si>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</si>
  <si>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</si>
  <si>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</si>
  <si>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</si>
  <si>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</si>
  <si>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</si>
  <si>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</si>
  <si>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</si>
  <si>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</si>
  <si>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</si>
  <si>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</si>
  <si>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</si>
  <si>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</si>
  <si>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</si>
  <si>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</si>
  <si>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</si>
  <si>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</si>
  <si>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</si>
  <si>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</si>
  <si>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</si>
  <si>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</si>
  <si>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</si>
  <si>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</si>
  <si>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</si>
  <si>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</si>
  <si>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</si>
  <si>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</si>
  <si>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</si>
  <si>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</si>
  <si>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</si>
  <si>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</si>
  <si>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</si>
  <si>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</si>
  <si>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</si>
  <si>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</si>
  <si>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</si>
  <si>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</si>
  <si>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</si>
  <si>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</si>
  <si>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</si>
  <si>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</si>
  <si>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</si>
  <si>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</si>
  <si>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</si>
  <si>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</si>
  <si>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</si>
  <si>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</si>
  <si>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</si>
  <si>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</si>
  <si>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</si>
  <si>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</si>
  <si>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</si>
  <si>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</si>
  <si>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</si>
  <si>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</si>
  <si>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</si>
  <si>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</si>
  <si>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</si>
  <si>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</si>
  <si>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</si>
  <si>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</si>
  <si>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</si>
  <si>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</si>
  <si>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</si>
  <si>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</si>
  <si>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</si>
  <si>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</si>
  <si>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</si>
  <si>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</si>
  <si>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</si>
  <si>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</si>
  <si>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</si>
  <si>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</si>
  <si>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</si>
  <si>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</si>
  <si>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</si>
  <si>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</si>
  <si>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</si>
  <si>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</si>
  <si>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</si>
  <si>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</si>
  <si>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</si>
  <si>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</si>
  <si>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</si>
  <si>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</si>
  <si>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</si>
  <si>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</si>
  <si>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</si>
  <si>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</si>
  <si>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</si>
  <si>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</si>
  <si>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</si>
  <si>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</si>
  <si>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</si>
  <si>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</si>
  <si>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</si>
  <si>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</si>
  <si>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</si>
  <si>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</si>
  <si>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</si>
  <si>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</si>
  <si>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</si>
  <si>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</si>
  <si>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</si>
  <si>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</si>
  <si>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</si>
  <si>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</si>
  <si>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</si>
  <si>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</si>
  <si>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</si>
  <si>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</si>
  <si>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</si>
  <si>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</si>
  <si>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</si>
  <si>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</si>
  <si>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</si>
  <si>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</si>
  <si>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</si>
  <si>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</si>
  <si>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</si>
  <si>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</si>
  <si>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</si>
  <si>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</si>
  <si>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</si>
  <si>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</si>
  <si>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</si>
  <si>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</si>
  <si>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</si>
  <si>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</si>
  <si>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</si>
  <si>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</si>
  <si>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</si>
  <si>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</si>
  <si>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</si>
  <si>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</si>
  <si>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</si>
  <si>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</si>
  <si>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</si>
  <si>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</si>
  <si>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</si>
  <si>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</si>
  <si>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</si>
  <si>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</si>
  <si>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</si>
  <si>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</si>
  <si>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</si>
  <si>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</si>
  <si>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</si>
  <si>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</si>
  <si>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</si>
  <si>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</si>
  <si>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</si>
  <si>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</si>
  <si>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</si>
  <si>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</si>
  <si>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</si>
  <si>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</si>
  <si>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</si>
  <si>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</si>
  <si>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</si>
  <si>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</si>
  <si>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</si>
  <si>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</si>
  <si>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</si>
  <si>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</si>
  <si>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</si>
  <si>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</si>
  <si>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</si>
  <si>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</si>
  <si>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</si>
  <si>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</si>
  <si>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</si>
  <si>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</si>
  <si>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</si>
  <si>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</si>
  <si>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</si>
  <si>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</si>
  <si>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</si>
  <si>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</si>
  <si>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</si>
  <si>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</si>
  <si>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</si>
  <si>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</si>
  <si>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</si>
  <si>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</si>
  <si>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</si>
  <si>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</si>
  <si>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</si>
  <si>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</si>
  <si>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</si>
  <si>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</si>
  <si>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</si>
  <si>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</si>
  <si>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</si>
  <si>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</si>
  <si>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</si>
  <si>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</si>
  <si>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</si>
  <si>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</si>
  <si>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</si>
  <si>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</si>
  <si>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</si>
  <si>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</si>
  <si>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</si>
  <si>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</si>
  <si>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</si>
  <si>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</si>
  <si>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</si>
  <si>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</si>
  <si>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</si>
  <si>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</si>
  <si>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</si>
  <si>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</si>
  <si>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</si>
  <si>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</si>
  <si>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</si>
  <si>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</si>
  <si>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</si>
  <si>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</si>
  <si>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</si>
  <si>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</si>
  <si>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</si>
  <si>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</si>
  <si>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</si>
  <si>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</si>
  <si>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</si>
  <si>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</si>
  <si>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</si>
  <si>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</si>
  <si>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</si>
  <si>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</si>
  <si>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</si>
  <si>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</si>
  <si>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</si>
  <si>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</si>
  <si>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</si>
  <si>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</si>
  <si>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</si>
  <si>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</si>
  <si>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</si>
  <si>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</si>
  <si>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</si>
  <si>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</si>
  <si>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</si>
  <si>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</si>
  <si>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</si>
  <si>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</si>
  <si>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</si>
  <si>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</si>
  <si>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</si>
  <si>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</si>
  <si>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</si>
  <si>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</si>
  <si>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</si>
  <si>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</si>
  <si>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</si>
  <si>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</si>
  <si>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</si>
  <si>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</si>
  <si>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</si>
  <si>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</si>
  <si>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</si>
  <si>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</si>
  <si>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</si>
  <si>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</si>
  <si>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</si>
  <si>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</si>
  <si>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</si>
  <si>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</si>
  <si>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</si>
  <si>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</si>
  <si>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</si>
  <si>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</si>
  <si>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</si>
  <si>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</si>
  <si>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</si>
  <si>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</si>
  <si>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</si>
  <si>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</si>
  <si>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</si>
  <si>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</si>
  <si>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</si>
  <si>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</si>
  <si>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</si>
  <si>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</si>
  <si>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</si>
  <si>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</si>
  <si>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</si>
  <si>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</si>
  <si>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</si>
  <si>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</si>
  <si>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</si>
  <si>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</si>
  <si>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</si>
  <si>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</si>
  <si>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</si>
  <si>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</si>
  <si>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</si>
  <si>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</si>
  <si>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</si>
  <si>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</si>
  <si>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</si>
  <si>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</si>
  <si>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</si>
  <si>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</si>
  <si>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</si>
  <si>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</si>
  <si>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</si>
  <si>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</si>
  <si>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</si>
  <si>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</si>
  <si>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</si>
  <si>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</si>
  <si>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</si>
  <si>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</si>
  <si>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</si>
  <si>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</si>
  <si>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</si>
  <si>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</si>
  <si>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</si>
  <si>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</si>
  <si>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</si>
  <si>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</si>
  <si>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</si>
  <si>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</si>
  <si>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</si>
  <si>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</si>
  <si>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</si>
  <si>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</si>
  <si>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</si>
  <si>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</si>
  <si>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</si>
  <si>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</si>
  <si>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</si>
  <si>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</si>
  <si>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</si>
  <si>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</si>
  <si>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</si>
  <si>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</si>
  <si>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</si>
  <si>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</si>
  <si>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</si>
  <si>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</si>
  <si>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</si>
  <si>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</si>
  <si>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</si>
  <si>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</si>
  <si>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</si>
  <si>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</si>
  <si>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</si>
  <si>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</si>
  <si>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</si>
  <si>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</si>
  <si>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</si>
  <si>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</si>
  <si>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</si>
  <si>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</si>
  <si>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</si>
  <si>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</si>
  <si>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</si>
  <si>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</si>
  <si>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</si>
  <si>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</si>
  <si>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</si>
  <si>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</si>
  <si>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</si>
  <si>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</si>
  <si>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</si>
  <si>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</si>
  <si>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</si>
  <si>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</si>
  <si>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</si>
  <si>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</si>
  <si>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</si>
  <si>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</si>
  <si>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</si>
  <si>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</si>
  <si>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</si>
  <si>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</si>
  <si>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</si>
  <si>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</si>
  <si>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</si>
  <si>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</si>
  <si>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</si>
  <si>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</si>
  <si>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</si>
  <si>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</si>
  <si>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</si>
  <si>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</si>
  <si>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</si>
  <si>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</si>
  <si>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</si>
  <si>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</si>
  <si>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</si>
  <si>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</si>
  <si>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</si>
  <si>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</si>
  <si>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</si>
  <si>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</si>
  <si>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</si>
  <si>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</si>
  <si>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</si>
  <si>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</si>
  <si>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</si>
  <si>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</si>
  <si>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</si>
  <si>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</si>
  <si>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</si>
  <si>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</si>
  <si>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</si>
  <si>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</si>
  <si>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</si>
  <si>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</si>
  <si>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</si>
  <si>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</si>
  <si>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</si>
  <si>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</si>
  <si>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</si>
  <si>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</si>
  <si>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</si>
  <si>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</si>
  <si>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</si>
  <si>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</si>
  <si>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</si>
  <si>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</si>
  <si>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</si>
  <si>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</si>
  <si>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</si>
  <si>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</si>
  <si>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</si>
  <si>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</si>
  <si>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</si>
  <si>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</si>
  <si>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</si>
  <si>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</si>
  <si>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</si>
  <si>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</si>
  <si>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</si>
  <si>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</si>
  <si>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</si>
  <si>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</si>
  <si>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</si>
  <si>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</si>
  <si>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</si>
  <si>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</si>
  <si>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</si>
  <si>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</si>
  <si>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</si>
  <si>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</si>
  <si>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</si>
  <si>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</si>
  <si>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</si>
  <si>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</si>
  <si>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</si>
  <si>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</si>
  <si>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</si>
  <si>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</si>
  <si>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</si>
  <si>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</si>
  <si>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</si>
  <si>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</si>
  <si>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</si>
  <si>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</si>
  <si>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</si>
  <si>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</si>
  <si>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</si>
  <si>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</si>
  <si>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</si>
  <si>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</si>
  <si>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</si>
  <si>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</si>
  <si>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</si>
  <si>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</si>
  <si>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</si>
  <si>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</si>
  <si>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</si>
  <si>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</si>
  <si>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</si>
  <si>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</si>
  <si>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</si>
  <si>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</si>
  <si>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</si>
  <si>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</si>
  <si>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</si>
  <si>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</si>
  <si>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</si>
  <si>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</si>
  <si>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</si>
  <si>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</si>
  <si>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</si>
  <si>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</si>
  <si>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</si>
  <si>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</si>
  <si>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</si>
  <si>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</si>
  <si>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</si>
  <si>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</si>
  <si>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</si>
  <si>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</si>
  <si>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</si>
  <si>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</si>
  <si>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</si>
  <si>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</si>
  <si>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</si>
  <si>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</si>
  <si>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</si>
  <si>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</si>
  <si>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</si>
  <si>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</si>
  <si>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</si>
  <si>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</si>
  <si>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</si>
  <si>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</si>
  <si>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</si>
  <si>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</si>
  <si>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</si>
  <si>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</si>
  <si>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</si>
  <si>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</si>
  <si>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</si>
  <si>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</si>
  <si>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</si>
  <si>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</si>
  <si>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</si>
  <si>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</si>
  <si>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</si>
  <si>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</si>
  <si>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</si>
  <si>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</si>
  <si>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</si>
  <si>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</si>
  <si>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</si>
  <si>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</si>
  <si>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</si>
  <si>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</si>
  <si>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</si>
  <si>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</si>
  <si>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</si>
  <si>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</si>
  <si>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</si>
  <si>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</si>
  <si>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</si>
  <si>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</si>
  <si>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</si>
  <si>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</si>
  <si>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</si>
  <si>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</si>
  <si>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</si>
  <si>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</si>
  <si>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</si>
  <si>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</si>
  <si>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</si>
  <si>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</si>
  <si>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</si>
  <si>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</si>
  <si>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</si>
  <si>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</si>
  <si>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</si>
  <si>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</si>
  <si>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</si>
  <si>
    <t>#2871: [장비] 장신구 아이템 고정 옵션 문의</t>
  </si>
  <si>
    <t>BTS 버그</t>
    <phoneticPr fontId="6" type="noConversion"/>
  </si>
  <si>
    <t>#2858: [장비보기] 다른유저 장비 보기 시 전투력이 보이지 않는 문제</t>
    <phoneticPr fontId="6" type="noConversion"/>
  </si>
  <si>
    <t xml:space="preserve">:결투장/친구/초월던전랭킹 에서 타유저 장비확인  전투력 표시 </t>
    <phoneticPr fontId="6" type="noConversion"/>
  </si>
  <si>
    <t>#2856: [효과음] 일부 기능 사용 시 옵션에서 소리를 꺼도 소리가 나는 현상</t>
    <phoneticPr fontId="6" type="noConversion"/>
  </si>
  <si>
    <t xml:space="preserve">: 매트릭스 사용 시 전투 효과음, 던전 클리어 시 결과창에서 별 등급 안내 시 효과음이 발생 안나게 처리 </t>
    <phoneticPr fontId="6" type="noConversion"/>
  </si>
  <si>
    <t>#2860: 액트6 보상아이템 표기오류</t>
    <phoneticPr fontId="6" type="noConversion"/>
  </si>
  <si>
    <t xml:space="preserve">:액트6 아이템 등급 별표시 오류 수정 </t>
    <phoneticPr fontId="6" type="noConversion"/>
  </si>
  <si>
    <t>#2868: [월정액 패키지] 월정액 패키지 구매 후 익일 접속 시 보상이 지급되지 않는 현상</t>
    <phoneticPr fontId="6" type="noConversion"/>
  </si>
  <si>
    <t>현재 일부 캐릭터에서 월정액 패키지의 일일 지급되는 보상이 지급되지 않는 현상 수정</t>
    <phoneticPr fontId="6" type="noConversion"/>
  </si>
  <si>
    <t>아칸 스킬</t>
    <phoneticPr fontId="6" type="noConversion"/>
  </si>
  <si>
    <t>아칸 치유 스킬 설명 수정: "캐릭터 중심으로 커다란 자연체를 소환하여 범위에 모든 범위 내 아군의 생명력을 회복시킨다."</t>
    <phoneticPr fontId="6" type="noConversion"/>
  </si>
  <si>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</si>
  <si>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</si>
  <si>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</si>
  <si>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</si>
  <si>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</si>
  <si>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내용참고0310_1</t>
  </si>
  <si>
    <t>고정발동확률 10%로 적용, 체력흡수 20% 최대치 제한</t>
    <phoneticPr fontId="6" type="noConversion"/>
  </si>
  <si>
    <t>무기 데미지 x ( 캐릭터레벨 / 50 ) x ( 체력흡수율 / 100 )</t>
    <phoneticPr fontId="6" type="noConversion"/>
  </si>
  <si>
    <r>
      <t>체력흡수</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기능</t>
    </r>
    <r>
      <rPr>
        <sz val="11"/>
        <color theme="1"/>
        <rFont val="Calibri"/>
        <family val="2"/>
      </rPr>
      <t xml:space="preserve"> </t>
    </r>
    <r>
      <rPr>
        <sz val="11"/>
        <color theme="1"/>
        <rFont val="Malgun Gothic"/>
        <family val="3"/>
        <charset val="129"/>
      </rPr>
      <t>수정</t>
    </r>
    <phoneticPr fontId="6" type="noConversion"/>
  </si>
  <si>
    <t>가디언 세트효과</t>
    <phoneticPr fontId="6" type="noConversion"/>
  </si>
  <si>
    <t>체력흡수 옵션 수치 조정 : 10% -&gt; 5%  하향 조정.</t>
    <phoneticPr fontId="6" type="noConversion"/>
  </si>
  <si>
    <t>초월 던전에서 파티 플레이할 때, 스테이지가 분리되는 버그</t>
  </si>
  <si>
    <t>채팅 및 초대</t>
    <phoneticPr fontId="6" type="noConversion"/>
  </si>
  <si>
    <t>채팅과 초대 대상 채널을 5채널에서 10채널로 확대.</t>
    <phoneticPr fontId="6" type="noConversion"/>
  </si>
  <si>
    <t>[2017 03월 10일 One Stroe 라이브 서비스 빌드 개발 및 수정 항목]</t>
    <phoneticPr fontId="6" type="noConversion"/>
  </si>
  <si>
    <t>2016.03.10</t>
    <phoneticPr fontId="6" type="noConversion"/>
  </si>
  <si>
    <t>0.5초에 1회</t>
    <phoneticPr fontId="6" type="noConversion"/>
  </si>
  <si>
    <t>작성자</t>
    <phoneticPr fontId="6" type="noConversion"/>
  </si>
  <si>
    <t>김택훈</t>
    <phoneticPr fontId="6" type="noConversion"/>
  </si>
  <si>
    <t>강화비율</t>
    <phoneticPr fontId="6" type="noConversion"/>
  </si>
  <si>
    <t>1회 (0.5) 공격당 최대체력까지 필요한 공격회수(10%확률로 계산된 흡수량)</t>
    <phoneticPr fontId="6" type="noConversion"/>
  </si>
  <si>
    <t>1초당 최대체력까지 필요한 공격회수</t>
    <phoneticPr fontId="6" type="noConversion"/>
  </si>
  <si>
    <t xml:space="preserve">동시타격 대상 수 </t>
    <phoneticPr fontId="6" type="noConversion"/>
  </si>
  <si>
    <t>무기랜덤공격력범위</t>
  </si>
  <si>
    <t>범위 등급</t>
    <phoneticPr fontId="6" type="noConversion"/>
  </si>
  <si>
    <t>랜덤값</t>
    <phoneticPr fontId="6" type="noConversion"/>
  </si>
  <si>
    <t>등급별무기공격력</t>
    <phoneticPr fontId="6" type="noConversion"/>
  </si>
  <si>
    <t>20강무기능력</t>
    <phoneticPr fontId="6" type="noConversion"/>
  </si>
  <si>
    <t>HP</t>
  </si>
  <si>
    <t>7성 20강</t>
    <phoneticPr fontId="6" type="noConversion"/>
  </si>
  <si>
    <t>5성 20강</t>
    <phoneticPr fontId="6" type="noConversion"/>
  </si>
  <si>
    <t>4성 20강</t>
    <phoneticPr fontId="6" type="noConversion"/>
  </si>
  <si>
    <t>3성 20강</t>
    <phoneticPr fontId="6" type="noConversion"/>
  </si>
  <si>
    <t>1성 20강</t>
    <phoneticPr fontId="6" type="noConversion"/>
  </si>
  <si>
    <t>무기랜덤공격력범위1</t>
    <phoneticPr fontId="6" type="noConversion"/>
  </si>
  <si>
    <t>무기랜덤공격력범위2</t>
    <phoneticPr fontId="6" type="noConversion"/>
  </si>
  <si>
    <t>무기랜덤공격력범위3</t>
    <phoneticPr fontId="6" type="noConversion"/>
  </si>
  <si>
    <t>무기랜덤공격력범위4</t>
  </si>
  <si>
    <t>무기랜덤공격력범위5</t>
  </si>
  <si>
    <t>무기랜덤공격력범위6</t>
  </si>
  <si>
    <t>무기랜덤공격력범위7</t>
  </si>
  <si>
    <t>체력 흡수 율%</t>
    <phoneticPr fontId="53" type="noConversion"/>
  </si>
  <si>
    <t>체력흡수 입력</t>
    <phoneticPr fontId="6" type="noConversion"/>
  </si>
  <si>
    <t>레벨보정</t>
    <phoneticPr fontId="6" type="noConversion"/>
  </si>
  <si>
    <t>캐릭터 레벨(입력)</t>
    <phoneticPr fontId="6" type="noConversion"/>
  </si>
  <si>
    <t>무기등급</t>
    <phoneticPr fontId="6" type="noConversion"/>
  </si>
  <si>
    <t>0강 공격력</t>
    <phoneticPr fontId="6" type="noConversion"/>
  </si>
  <si>
    <t>20강공격력</t>
    <phoneticPr fontId="6" type="noConversion"/>
  </si>
  <si>
    <t>10%확률</t>
    <phoneticPr fontId="6" type="noConversion"/>
  </si>
  <si>
    <t>* 저레벨에서는 체력흡수 옵션이 큰 효율을 발휘하지 않는다.</t>
    <phoneticPr fontId="6" type="noConversion"/>
  </si>
  <si>
    <t>// 무기 순수 공격력</t>
  </si>
  <si>
    <t>* 무기 등급과 캐릭터 레벨이 높아야 효율이 발생됨.</t>
    <phoneticPr fontId="6" type="noConversion"/>
  </si>
  <si>
    <t>fAttkWeapon = pAttackerAblility.Owner.CharacterInfo.GetWeaponeAbility();</t>
  </si>
  <si>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</si>
  <si>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</si>
  <si>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</si>
  <si>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</si>
  <si>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</si>
  <si>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이전 체력흡수 관련 공식</t>
    <phoneticPr fontId="6" type="noConversion"/>
  </si>
  <si>
    <t>레벨 보정 수치</t>
    <phoneticPr fontId="6" type="noConversion"/>
  </si>
  <si>
    <t>=ROUND( ((현재레벨^1.73) / 3800), 3 )</t>
    <phoneticPr fontId="6" type="noConversion"/>
  </si>
  <si>
    <t>보정값</t>
    <phoneticPr fontId="6" type="noConversion"/>
  </si>
  <si>
    <t>캐릭터 레벨</t>
    <phoneticPr fontId="6" type="noConversion"/>
  </si>
  <si>
    <t>무기등급</t>
    <phoneticPr fontId="6" type="noConversion"/>
  </si>
  <si>
    <t>초월던전</t>
    <phoneticPr fontId="6" type="noConversion"/>
  </si>
  <si>
    <t>조력자 승급 정보</t>
    <phoneticPr fontId="6" type="noConversion"/>
  </si>
  <si>
    <t>조력자 승급시 조력자 능력치 변화량 표시 오류 수정.</t>
    <phoneticPr fontId="6" type="noConversion"/>
  </si>
  <si>
    <t>파티서버 문제</t>
    <phoneticPr fontId="6" type="noConversion"/>
  </si>
  <si>
    <t>파티서버다운시 자동으로 새로운 파티서버 준비 되도록 변경</t>
    <phoneticPr fontId="6" type="noConversion"/>
  </si>
  <si>
    <t>: 장신구 승급 시 고정옵션이 없는 장신구의 표시 오류 수정  (친구장비보기에서의 표시오류는 수정되지않았음. 유저에게 인지시켜야됩니다.)</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</si>
</sst>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76" formatCode="yyyy\-mm\-dd"/>
    <numFmt numFmtId="177" formatCode="0.00_);[Red]\(0.00\)"/>
    <numFmt numFmtId="178" formatCode="0_ "/>
  </numFmts>
  <fonts count="81">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
      <sz val="11"/>
      <color theme="0"/>
      <name val="맑은 고딕"/>
      <family val="2"/>
      <charset val="129"/>
      <scheme val="minor"/>
    </font>
    <font>
      <sz val="11"/>
      <color rgb="FFFF0000"/>
      <name val="맑은 고딕"/>
      <family val="3"/>
      <charset val="129"/>
      <scheme val="minor"/>
    </font>
    <font>
      <b/>
      <sz val="11"/>
      <color theme="0"/>
      <name val="맑은 고딕"/>
      <family val="3"/>
      <charset val="129"/>
      <scheme val="minor"/>
    </font>
  </fonts>
  <fills count="55">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34998626667073579"/>
        <bgColor indexed="64"/>
      </patternFill>
    </fill>
  </fills>
  <borders count="71">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style="thin">
        <color auto="1"/>
      </bottom>
      <diagonal/>
    </border>
    <border>
      <left style="thin">
        <color auto="1"/>
      </left>
      <right/>
      <top style="thin">
        <color auto="1"/>
      </top>
      <bottom style="medium">
        <color indexed="64"/>
      </bottom>
      <diagonal/>
    </border>
  </borders>
  <cellStyleXfs count="20">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577">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38" fillId="0" borderId="0" xfId="0" applyFont="1" applyFill="1" applyBorder="1">
      <alignment vertical="center"/>
    </xf>
    <xf numFmtId="0" fontId="0" fillId="0" borderId="0" xfId="0" applyFont="1" applyFill="1">
      <alignment vertical="center"/>
    </xf>
    <xf numFmtId="0" fontId="0" fillId="9" borderId="29" xfId="0" applyFill="1" applyBorder="1">
      <alignment vertical="center"/>
    </xf>
    <xf numFmtId="0" fontId="0" fillId="9" borderId="40" xfId="0" applyFill="1" applyBorder="1">
      <alignment vertical="center"/>
    </xf>
    <xf numFmtId="0" fontId="0" fillId="9" borderId="30" xfId="0" applyFill="1" applyBorder="1">
      <alignment vertical="center"/>
    </xf>
    <xf numFmtId="0" fontId="0" fillId="50" borderId="38" xfId="0" quotePrefix="1" applyFill="1" applyBorder="1">
      <alignment vertical="center"/>
    </xf>
    <xf numFmtId="0" fontId="0" fillId="50" borderId="46" xfId="0" applyFill="1" applyBorder="1">
      <alignment vertical="center"/>
    </xf>
    <xf numFmtId="0" fontId="0" fillId="50" borderId="39" xfId="0" applyFill="1" applyBorder="1">
      <alignment vertical="center"/>
    </xf>
    <xf numFmtId="0" fontId="0" fillId="51" borderId="0" xfId="0" applyFill="1" applyAlignment="1">
      <alignment horizontal="left" vertical="center"/>
    </xf>
    <xf numFmtId="0" fontId="0" fillId="51" borderId="0" xfId="0" applyFill="1">
      <alignment vertical="center"/>
    </xf>
    <xf numFmtId="0" fontId="0" fillId="51" borderId="0" xfId="0" applyFill="1" applyAlignment="1">
      <alignment horizontal="center"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20" borderId="53" xfId="0" applyFill="1" applyBorder="1">
      <alignment vertical="center"/>
    </xf>
    <xf numFmtId="0" fontId="0" fillId="20" borderId="54" xfId="0" applyFill="1" applyBorder="1">
      <alignment vertical="center"/>
    </xf>
    <xf numFmtId="0" fontId="78" fillId="21" borderId="44" xfId="0" applyFont="1" applyFill="1" applyBorder="1">
      <alignment vertical="center"/>
    </xf>
    <xf numFmtId="0" fontId="0" fillId="25" borderId="44" xfId="0" applyFill="1" applyBorder="1">
      <alignment vertical="center"/>
    </xf>
    <xf numFmtId="0" fontId="0" fillId="26" borderId="44" xfId="0" applyFill="1" applyBorder="1">
      <alignment vertical="center"/>
    </xf>
    <xf numFmtId="0" fontId="0" fillId="20" borderId="44" xfId="0" applyFill="1" applyBorder="1">
      <alignment vertical="center"/>
    </xf>
    <xf numFmtId="0" fontId="0" fillId="0" borderId="44" xfId="0" applyFill="1" applyBorder="1">
      <alignment vertical="center"/>
    </xf>
    <xf numFmtId="0" fontId="0" fillId="0" borderId="11" xfId="0" applyFill="1" applyBorder="1">
      <alignment vertical="center"/>
    </xf>
    <xf numFmtId="0" fontId="0" fillId="0" borderId="55" xfId="0" applyBorder="1">
      <alignment vertical="center"/>
    </xf>
    <xf numFmtId="0" fontId="0" fillId="0" borderId="29" xfId="0" applyBorder="1">
      <alignment vertical="center"/>
    </xf>
    <xf numFmtId="178" fontId="50" fillId="17" borderId="56" xfId="9" applyNumberFormat="1" applyFont="1" applyFill="1" applyBorder="1" applyAlignment="1">
      <alignment horizontal="center" vertical="center"/>
    </xf>
    <xf numFmtId="178" fontId="50" fillId="17" borderId="57" xfId="9" applyNumberFormat="1" applyFont="1" applyFill="1" applyBorder="1" applyAlignment="1">
      <alignment horizontal="center" vertical="center"/>
    </xf>
    <xf numFmtId="0" fontId="0" fillId="0" borderId="58" xfId="0" applyBorder="1">
      <alignment vertical="center"/>
    </xf>
    <xf numFmtId="0" fontId="0" fillId="0" borderId="31" xfId="0" applyBorder="1">
      <alignment vertical="center"/>
    </xf>
    <xf numFmtId="0" fontId="0" fillId="0" borderId="41" xfId="0" applyBorder="1">
      <alignment vertical="center"/>
    </xf>
    <xf numFmtId="2" fontId="0" fillId="0" borderId="44" xfId="0" applyNumberFormat="1" applyBorder="1">
      <alignment vertical="center"/>
    </xf>
    <xf numFmtId="2" fontId="0" fillId="0" borderId="59" xfId="0" applyNumberFormat="1" applyBorder="1">
      <alignment vertical="center"/>
    </xf>
    <xf numFmtId="0" fontId="0" fillId="0" borderId="44" xfId="0" applyBorder="1">
      <alignment vertical="center"/>
    </xf>
    <xf numFmtId="0" fontId="0" fillId="17" borderId="60" xfId="0" applyFill="1" applyBorder="1">
      <alignment vertical="center"/>
    </xf>
    <xf numFmtId="178" fontId="50" fillId="17" borderId="44" xfId="9" applyNumberFormat="1" applyFont="1" applyFill="1" applyBorder="1" applyAlignment="1">
      <alignment horizontal="center" vertical="center"/>
    </xf>
    <xf numFmtId="178" fontId="50" fillId="17" borderId="31" xfId="9" applyNumberFormat="1" applyFont="1" applyFill="1" applyBorder="1" applyAlignment="1">
      <alignment horizontal="center" vertical="center"/>
    </xf>
    <xf numFmtId="0" fontId="0" fillId="20" borderId="60" xfId="0" applyFill="1" applyBorder="1">
      <alignment vertical="center"/>
    </xf>
    <xf numFmtId="0" fontId="0" fillId="26" borderId="60" xfId="0" applyFill="1" applyBorder="1">
      <alignment vertical="center"/>
    </xf>
    <xf numFmtId="178" fontId="50" fillId="9" borderId="44" xfId="9" applyNumberFormat="1" applyFont="1" applyFill="1" applyBorder="1" applyAlignment="1">
      <alignment horizontal="center" vertical="center"/>
    </xf>
    <xf numFmtId="178" fontId="50" fillId="9" borderId="31" xfId="9" applyNumberFormat="1" applyFont="1" applyFill="1" applyBorder="1" applyAlignment="1">
      <alignment horizontal="center" vertical="center"/>
    </xf>
    <xf numFmtId="0" fontId="0" fillId="25" borderId="60" xfId="0" applyFill="1" applyBorder="1">
      <alignment vertical="center"/>
    </xf>
    <xf numFmtId="0" fontId="0" fillId="52" borderId="60" xfId="0" applyFill="1" applyBorder="1">
      <alignment vertical="center"/>
    </xf>
    <xf numFmtId="0" fontId="0" fillId="0" borderId="61" xfId="0" applyBorder="1">
      <alignment vertical="center"/>
    </xf>
    <xf numFmtId="0" fontId="0" fillId="21" borderId="38" xfId="0" applyFill="1" applyBorder="1">
      <alignment vertical="center"/>
    </xf>
    <xf numFmtId="0" fontId="0" fillId="0" borderId="46" xfId="0" applyBorder="1">
      <alignment vertical="center"/>
    </xf>
    <xf numFmtId="178" fontId="50" fillId="9" borderId="42" xfId="9" applyNumberFormat="1" applyFont="1" applyFill="1" applyBorder="1" applyAlignment="1">
      <alignment horizontal="center" vertical="center"/>
    </xf>
    <xf numFmtId="178" fontId="50" fillId="9" borderId="33" xfId="9" applyNumberFormat="1" applyFont="1" applyFill="1" applyBorder="1" applyAlignment="1">
      <alignment horizontal="center" vertical="center"/>
    </xf>
    <xf numFmtId="0" fontId="0" fillId="0" borderId="43" xfId="0" applyBorder="1">
      <alignment vertical="center"/>
    </xf>
    <xf numFmtId="0" fontId="0" fillId="14" borderId="31" xfId="0" applyFill="1" applyBorder="1">
      <alignment vertical="center"/>
    </xf>
    <xf numFmtId="0" fontId="0" fillId="14" borderId="41" xfId="0" applyFill="1" applyBorder="1">
      <alignment vertical="center"/>
    </xf>
    <xf numFmtId="2" fontId="0" fillId="14" borderId="59" xfId="0" applyNumberFormat="1" applyFill="1" applyBorder="1">
      <alignment vertical="center"/>
    </xf>
    <xf numFmtId="0" fontId="0" fillId="14" borderId="44" xfId="0" applyFill="1" applyBorder="1">
      <alignment vertical="center"/>
    </xf>
    <xf numFmtId="2" fontId="0" fillId="51" borderId="44" xfId="0" applyNumberFormat="1" applyFill="1" applyBorder="1">
      <alignment vertical="center"/>
    </xf>
    <xf numFmtId="178" fontId="50" fillId="0" borderId="44" xfId="9" applyNumberFormat="1" applyFont="1" applyFill="1" applyBorder="1" applyAlignment="1">
      <alignment horizontal="center" vertical="center"/>
    </xf>
    <xf numFmtId="0" fontId="0" fillId="53" borderId="62" xfId="0" applyFill="1" applyBorder="1" applyAlignment="1">
      <alignment horizontal="center" vertical="center"/>
    </xf>
    <xf numFmtId="0" fontId="0" fillId="53" borderId="50" xfId="0" applyFill="1" applyBorder="1">
      <alignment vertical="center"/>
    </xf>
    <xf numFmtId="0" fontId="0" fillId="0" borderId="63" xfId="0" applyBorder="1">
      <alignment vertical="center"/>
    </xf>
    <xf numFmtId="0" fontId="80" fillId="48" borderId="64" xfId="0" applyFont="1" applyFill="1" applyBorder="1" applyAlignment="1">
      <alignment horizontal="center" vertical="center"/>
    </xf>
    <xf numFmtId="0" fontId="0" fillId="0" borderId="65" xfId="0" applyBorder="1">
      <alignment vertical="center"/>
    </xf>
    <xf numFmtId="0" fontId="0" fillId="0" borderId="66" xfId="0" applyBorder="1">
      <alignment vertical="center"/>
    </xf>
    <xf numFmtId="0" fontId="61" fillId="20" borderId="66" xfId="0" applyFont="1" applyFill="1" applyBorder="1">
      <alignment vertical="center"/>
    </xf>
    <xf numFmtId="0" fontId="0" fillId="53" borderId="65" xfId="0" applyFill="1" applyBorder="1">
      <alignment vertical="center"/>
    </xf>
    <xf numFmtId="0" fontId="0" fillId="0" borderId="57" xfId="0" applyBorder="1">
      <alignment vertical="center"/>
    </xf>
    <xf numFmtId="0" fontId="0" fillId="0" borderId="9" xfId="0" applyBorder="1">
      <alignment vertical="center"/>
    </xf>
    <xf numFmtId="0" fontId="61" fillId="51" borderId="67" xfId="0" applyFont="1" applyFill="1" applyBorder="1">
      <alignment vertical="center"/>
    </xf>
    <xf numFmtId="0" fontId="0" fillId="0" borderId="68" xfId="0" applyBorder="1">
      <alignment vertical="center"/>
    </xf>
    <xf numFmtId="0" fontId="79" fillId="51" borderId="69" xfId="0" applyFont="1" applyFill="1" applyBorder="1">
      <alignment vertical="center"/>
    </xf>
    <xf numFmtId="2" fontId="78" fillId="0" borderId="0" xfId="0" applyNumberFormat="1" applyFont="1">
      <alignment vertical="center"/>
    </xf>
    <xf numFmtId="0" fontId="0" fillId="0" borderId="33" xfId="0" applyBorder="1">
      <alignment vertical="center"/>
    </xf>
    <xf numFmtId="0" fontId="0" fillId="0" borderId="42" xfId="0" applyBorder="1">
      <alignment vertical="center"/>
    </xf>
    <xf numFmtId="0" fontId="0" fillId="0" borderId="70" xfId="0" applyBorder="1">
      <alignment vertical="center"/>
    </xf>
    <xf numFmtId="0" fontId="79" fillId="51" borderId="61" xfId="0" applyFont="1" applyFill="1" applyBorder="1">
      <alignment vertical="center"/>
    </xf>
    <xf numFmtId="0" fontId="0" fillId="0" borderId="0" xfId="0" quotePrefix="1">
      <alignment vertical="center"/>
    </xf>
    <xf numFmtId="2" fontId="65" fillId="51" borderId="44" xfId="0" applyNumberFormat="1" applyFont="1" applyFill="1" applyBorder="1">
      <alignment vertical="center"/>
    </xf>
    <xf numFmtId="0" fontId="79" fillId="28" borderId="0" xfId="0" applyFont="1" applyFill="1" applyBorder="1" applyAlignment="1">
      <alignment horizontal="center" vertical="center"/>
    </xf>
    <xf numFmtId="0" fontId="0" fillId="54" borderId="31" xfId="0" applyFill="1" applyBorder="1">
      <alignment vertical="center"/>
    </xf>
    <xf numFmtId="0" fontId="0" fillId="54" borderId="44" xfId="0" quotePrefix="1" applyFill="1" applyBorder="1">
      <alignment vertical="center"/>
    </xf>
    <xf numFmtId="0" fontId="0" fillId="54" borderId="41" xfId="0" applyFill="1" applyBorder="1">
      <alignment vertical="center"/>
    </xf>
    <xf numFmtId="0" fontId="0" fillId="54" borderId="0" xfId="0" applyFill="1" applyBorder="1">
      <alignment vertical="center"/>
    </xf>
    <xf numFmtId="0" fontId="80" fillId="48" borderId="44" xfId="0" applyFont="1" applyFill="1" applyBorder="1">
      <alignment vertical="center"/>
    </xf>
    <xf numFmtId="0" fontId="80" fillId="48" borderId="44" xfId="0" applyFont="1" applyFill="1" applyBorder="1" applyAlignment="1">
      <alignment horizontal="center" vertical="center"/>
    </xf>
    <xf numFmtId="0" fontId="61" fillId="20" borderId="44" xfId="0" applyFont="1" applyFill="1" applyBorder="1">
      <alignment vertical="center"/>
    </xf>
    <xf numFmtId="0" fontId="0" fillId="53" borderId="41" xfId="0" applyFill="1" applyBorder="1">
      <alignment vertical="center"/>
    </xf>
    <xf numFmtId="0" fontId="0" fillId="53" borderId="0" xfId="0" applyFill="1" applyBorder="1">
      <alignment vertical="center"/>
    </xf>
    <xf numFmtId="0" fontId="0" fillId="54" borderId="44" xfId="0" applyFill="1" applyBorder="1">
      <alignment vertical="center"/>
    </xf>
    <xf numFmtId="0" fontId="0" fillId="54" borderId="33" xfId="0" applyFill="1" applyBorder="1">
      <alignment vertical="center"/>
    </xf>
    <xf numFmtId="0" fontId="0" fillId="54" borderId="42" xfId="0" applyFill="1" applyBorder="1">
      <alignment vertical="center"/>
    </xf>
    <xf numFmtId="0" fontId="0" fillId="54" borderId="43" xfId="0" applyFill="1" applyBorder="1">
      <alignment vertical="center"/>
    </xf>
    <xf numFmtId="0" fontId="0" fillId="14" borderId="33" xfId="0" applyFill="1" applyBorder="1">
      <alignment vertical="center"/>
    </xf>
    <xf numFmtId="0" fontId="0" fillId="14" borderId="43" xfId="0" applyFill="1" applyBorder="1">
      <alignment vertical="center"/>
    </xf>
    <xf numFmtId="2" fontId="0" fillId="14" borderId="10" xfId="0" applyNumberFormat="1" applyFill="1" applyBorder="1">
      <alignment vertical="center"/>
    </xf>
    <xf numFmtId="2" fontId="38" fillId="51" borderId="44" xfId="0" applyNumberFormat="1" applyFont="1" applyFill="1" applyBorder="1">
      <alignment vertical="center"/>
    </xf>
    <xf numFmtId="0" fontId="17" fillId="0" borderId="0" xfId="0" applyFont="1">
      <alignment vertical="center"/>
    </xf>
    <xf numFmtId="0" fontId="0" fillId="0" borderId="48" xfId="0" applyBorder="1" applyAlignment="1">
      <alignment horizontal="center" vertical="center"/>
    </xf>
    <xf numFmtId="0" fontId="0" fillId="0" borderId="50" xfId="0" applyBorder="1" applyAlignment="1">
      <alignment horizontal="center" vertical="center"/>
    </xf>
    <xf numFmtId="0" fontId="61" fillId="51" borderId="47" xfId="0" applyFont="1" applyFill="1" applyBorder="1" applyAlignment="1">
      <alignment horizontal="center" vertical="center"/>
    </xf>
    <xf numFmtId="0" fontId="79" fillId="51" borderId="55" xfId="0" applyFont="1" applyFill="1" applyBorder="1" applyAlignment="1">
      <alignment horizontal="center" vertical="center"/>
    </xf>
    <xf numFmtId="0" fontId="79" fillId="51" borderId="61" xfId="0" applyFont="1" applyFill="1" applyBorder="1" applyAlignment="1">
      <alignment horizontal="center" vertical="center"/>
    </xf>
    <xf numFmtId="0" fontId="61" fillId="28" borderId="53"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54" xfId="0" applyFont="1" applyFill="1" applyBorder="1" applyAlignment="1">
      <alignment horizontal="center"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cellXfs>
  <cellStyles count="20">
    <cellStyle name="20% - 강조색1 2" xfId="9"/>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0"/>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8</xdr:col>
      <xdr:colOff>9525</xdr:colOff>
      <xdr:row>21</xdr:row>
      <xdr:rowOff>0</xdr:rowOff>
    </xdr:from>
    <xdr:to>
      <xdr:col>9</xdr:col>
      <xdr:colOff>942975</xdr:colOff>
      <xdr:row>27</xdr:row>
      <xdr:rowOff>9525</xdr:rowOff>
    </xdr:to>
    <xdr:sp macro="" textlink="">
      <xdr:nvSpPr>
        <xdr:cNvPr id="2" name="직사각형 1">
          <a:extLst>
            <a:ext uri="{FF2B5EF4-FFF2-40B4-BE49-F238E27FC236}">
              <a16:creationId xmlns:a16="http://schemas.microsoft.com/office/drawing/2014/main" id="{04F59400-FC8C-4D2C-8A1A-953677B1D990}"/>
            </a:ext>
          </a:extLst>
        </xdr:cNvPr>
        <xdr:cNvSpPr/>
      </xdr:nvSpPr>
      <xdr:spPr>
        <a:xfrm>
          <a:off x="9553575" y="4476750"/>
          <a:ext cx="2124075" cy="1276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11</xdr:col>
      <xdr:colOff>0</xdr:colOff>
      <xdr:row>2</xdr:row>
      <xdr:rowOff>0</xdr:rowOff>
    </xdr:from>
    <xdr:to>
      <xdr:col>18</xdr:col>
      <xdr:colOff>0</xdr:colOff>
      <xdr:row>2</xdr:row>
      <xdr:rowOff>209550</xdr:rowOff>
    </xdr:to>
    <xdr:sp macro="" textlink="">
      <xdr:nvSpPr>
        <xdr:cNvPr id="3" name="직사각형 2">
          <a:extLst>
            <a:ext uri="{FF2B5EF4-FFF2-40B4-BE49-F238E27FC236}">
              <a16:creationId xmlns:a16="http://schemas.microsoft.com/office/drawing/2014/main" id="{6B45FE77-2649-40F9-9158-9B65B0FEE5AE}"/>
            </a:ext>
          </a:extLst>
        </xdr:cNvPr>
        <xdr:cNvSpPr/>
      </xdr:nvSpPr>
      <xdr:spPr>
        <a:xfrm>
          <a:off x="12372975" y="419100"/>
          <a:ext cx="565785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9</xdr:col>
      <xdr:colOff>942975</xdr:colOff>
      <xdr:row>2</xdr:row>
      <xdr:rowOff>104775</xdr:rowOff>
    </xdr:from>
    <xdr:to>
      <xdr:col>11</xdr:col>
      <xdr:colOff>0</xdr:colOff>
      <xdr:row>24</xdr:row>
      <xdr:rowOff>9525</xdr:rowOff>
    </xdr:to>
    <xdr:cxnSp macro="">
      <xdr:nvCxnSpPr>
        <xdr:cNvPr id="4" name="연결선: 꺾임 3">
          <a:extLst>
            <a:ext uri="{FF2B5EF4-FFF2-40B4-BE49-F238E27FC236}">
              <a16:creationId xmlns:a16="http://schemas.microsoft.com/office/drawing/2014/main" id="{2E96EC26-4E65-40CA-A607-B3243ACBDF1C}"/>
            </a:ext>
          </a:extLst>
        </xdr:cNvPr>
        <xdr:cNvCxnSpPr>
          <a:stCxn id="2" idx="3"/>
          <a:endCxn id="3" idx="1"/>
        </xdr:cNvCxnSpPr>
      </xdr:nvCxnSpPr>
      <xdr:spPr>
        <a:xfrm flipV="1">
          <a:off x="11677650" y="523875"/>
          <a:ext cx="695325" cy="4591050"/>
        </a:xfrm>
        <a:prstGeom prst="bentConnector3">
          <a:avLst/>
        </a:prstGeom>
        <a:ln w="12700" cmpd="sng">
          <a:solidFill>
            <a:schemeClr val="accent1">
              <a:lumMod val="50000"/>
            </a:schemeClr>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58"/>
  <sheetViews>
    <sheetView tabSelected="1" topLeftCell="A22" zoomScaleNormal="100" workbookViewId="0">
      <selection activeCell="E42" sqref="E4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5110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t="s">
        <v>5160</v>
      </c>
      <c r="E6" s="442"/>
      <c r="F6" s="141"/>
      <c r="I6" s="128"/>
    </row>
    <row r="7" spans="2:9">
      <c r="B7" s="137"/>
      <c r="C7" s="138"/>
      <c r="E7" s="565" t="s">
        <v>5107</v>
      </c>
      <c r="F7" s="141"/>
      <c r="I7" s="128"/>
    </row>
    <row r="8" spans="2:9">
      <c r="B8" s="137"/>
      <c r="C8" s="138"/>
      <c r="E8" s="25"/>
      <c r="F8" s="141"/>
    </row>
    <row r="9" spans="2:9">
      <c r="B9" s="137"/>
      <c r="C9" s="138"/>
      <c r="D9" s="144" t="s">
        <v>269</v>
      </c>
      <c r="F9" s="141"/>
    </row>
    <row r="10" spans="2:9">
      <c r="B10" s="137"/>
      <c r="C10" s="138"/>
      <c r="D10" s="143" t="s">
        <v>5105</v>
      </c>
      <c r="E10" s="26"/>
      <c r="F10" s="141"/>
    </row>
    <row r="11" spans="2:9">
      <c r="B11" s="137"/>
      <c r="C11" s="138"/>
      <c r="E11" s="469" t="s">
        <v>5106</v>
      </c>
      <c r="F11" s="141"/>
    </row>
    <row r="12" spans="2:9">
      <c r="B12" s="137"/>
      <c r="C12" s="138"/>
      <c r="E12" s="469"/>
      <c r="F12" s="141"/>
    </row>
    <row r="13" spans="2:9">
      <c r="B13" s="137"/>
      <c r="C13" s="138"/>
      <c r="D13" s="114" t="s">
        <v>5104</v>
      </c>
      <c r="E13" s="469"/>
      <c r="F13" s="141"/>
    </row>
    <row r="14" spans="2:9">
      <c r="B14" s="137"/>
      <c r="C14" s="138"/>
      <c r="D14" s="136"/>
      <c r="E14" s="127" t="s">
        <v>5103</v>
      </c>
      <c r="F14" s="141"/>
    </row>
    <row r="15" spans="2:9">
      <c r="B15" s="137"/>
      <c r="C15" s="138"/>
      <c r="D15" s="136"/>
      <c r="E15" s="127" t="s">
        <v>5102</v>
      </c>
      <c r="F15" s="141"/>
    </row>
    <row r="16" spans="2:9">
      <c r="B16" s="137"/>
      <c r="C16" s="138"/>
      <c r="D16" s="136"/>
      <c r="E16" s="29" t="s">
        <v>5101</v>
      </c>
      <c r="F16" s="141"/>
    </row>
    <row r="17" spans="2:6">
      <c r="B17" s="137"/>
      <c r="C17" s="138"/>
      <c r="E17" s="136"/>
      <c r="F17" s="141"/>
    </row>
    <row r="18" spans="2:6">
      <c r="B18" s="137"/>
      <c r="C18" s="138"/>
      <c r="D18" s="143" t="s">
        <v>5108</v>
      </c>
      <c r="E18" s="469"/>
      <c r="F18" s="141"/>
    </row>
    <row r="19" spans="2:6">
      <c r="B19" s="137"/>
      <c r="C19" s="138"/>
      <c r="E19" s="469" t="s">
        <v>5109</v>
      </c>
      <c r="F19" s="141"/>
    </row>
    <row r="20" spans="2:6">
      <c r="B20" s="137"/>
      <c r="C20" s="138"/>
      <c r="F20" s="141"/>
    </row>
    <row r="21" spans="2:6">
      <c r="B21" s="137"/>
      <c r="C21" s="138"/>
      <c r="D21" s="144" t="s">
        <v>1288</v>
      </c>
      <c r="E21" s="26"/>
      <c r="F21" s="141"/>
    </row>
    <row r="22" spans="2:6">
      <c r="B22" s="137"/>
      <c r="C22" s="138"/>
      <c r="D22" s="143" t="s">
        <v>5094</v>
      </c>
      <c r="F22" s="141"/>
    </row>
    <row r="23" spans="2:6">
      <c r="B23" s="137"/>
      <c r="C23" s="138"/>
      <c r="D23" s="144"/>
      <c r="E23" s="469" t="s">
        <v>5095</v>
      </c>
      <c r="F23" s="141"/>
    </row>
    <row r="24" spans="2:6">
      <c r="B24" s="137"/>
      <c r="C24" s="138"/>
      <c r="D24" s="144"/>
      <c r="E24" s="469"/>
      <c r="F24" s="141"/>
    </row>
    <row r="25" spans="2:6">
      <c r="B25" s="137"/>
      <c r="C25" s="138"/>
      <c r="D25" s="144" t="s">
        <v>228</v>
      </c>
      <c r="F25" s="141"/>
    </row>
    <row r="26" spans="2:6">
      <c r="B26" s="137"/>
      <c r="C26" s="138"/>
      <c r="D26" s="471" t="s">
        <v>5085</v>
      </c>
      <c r="F26" s="141"/>
    </row>
    <row r="27" spans="2:6">
      <c r="B27" s="137"/>
      <c r="C27" s="138"/>
      <c r="D27" s="472" t="s">
        <v>5084</v>
      </c>
      <c r="F27" s="141"/>
    </row>
    <row r="28" spans="2:6">
      <c r="B28" s="137"/>
      <c r="C28" s="138"/>
      <c r="E28" s="29" t="s">
        <v>5165</v>
      </c>
      <c r="F28" s="141"/>
    </row>
    <row r="29" spans="2:6">
      <c r="B29" s="137"/>
      <c r="C29" s="138"/>
      <c r="D29" s="143" t="s">
        <v>5086</v>
      </c>
      <c r="F29" s="141"/>
    </row>
    <row r="30" spans="2:6">
      <c r="B30" s="137"/>
      <c r="C30" s="138"/>
      <c r="E30" s="26" t="s">
        <v>5087</v>
      </c>
      <c r="F30" s="141"/>
    </row>
    <row r="31" spans="2:6">
      <c r="B31" s="137"/>
      <c r="C31" s="138"/>
      <c r="D31" s="143" t="s">
        <v>5088</v>
      </c>
      <c r="E31" s="143"/>
      <c r="F31" s="141"/>
    </row>
    <row r="32" spans="2:6">
      <c r="B32" s="137"/>
      <c r="C32" s="138"/>
      <c r="D32" s="144"/>
      <c r="E32" s="140" t="s">
        <v>5089</v>
      </c>
      <c r="F32" s="141"/>
    </row>
    <row r="33" spans="2:6">
      <c r="B33" s="137"/>
      <c r="C33" s="138"/>
      <c r="D33" s="143" t="s">
        <v>5090</v>
      </c>
      <c r="E33" s="26"/>
      <c r="F33" s="141"/>
    </row>
    <row r="34" spans="2:6">
      <c r="B34" s="137"/>
      <c r="C34" s="138"/>
      <c r="E34" s="29" t="s">
        <v>5091</v>
      </c>
      <c r="F34" s="141"/>
    </row>
    <row r="35" spans="2:6">
      <c r="B35" s="137"/>
      <c r="C35" s="138"/>
      <c r="D35" s="140" t="s">
        <v>5092</v>
      </c>
      <c r="E35" s="140"/>
      <c r="F35" s="141"/>
    </row>
    <row r="36" spans="2:6">
      <c r="B36" s="137"/>
      <c r="C36" s="138"/>
      <c r="D36" s="144"/>
      <c r="E36" s="25" t="s">
        <v>5093</v>
      </c>
      <c r="F36" s="141"/>
    </row>
    <row r="37" spans="2:6">
      <c r="B37" s="137"/>
      <c r="C37" s="138"/>
      <c r="D37" s="144"/>
      <c r="E37" s="469"/>
      <c r="F37" s="141"/>
    </row>
    <row r="38" spans="2:6">
      <c r="B38" s="137"/>
      <c r="C38" s="138"/>
      <c r="D38" s="143" t="s">
        <v>5161</v>
      </c>
      <c r="E38" s="26"/>
      <c r="F38" s="141"/>
    </row>
    <row r="39" spans="2:6">
      <c r="B39" s="451"/>
      <c r="C39" s="449"/>
      <c r="D39" s="140"/>
      <c r="E39" s="469" t="s">
        <v>5162</v>
      </c>
      <c r="F39" s="141"/>
    </row>
    <row r="40" spans="2:6">
      <c r="B40" s="451"/>
      <c r="C40" s="449"/>
      <c r="D40" s="140"/>
      <c r="E40" s="26"/>
      <c r="F40" s="141"/>
    </row>
    <row r="41" spans="2:6">
      <c r="B41" s="451"/>
      <c r="C41" s="449"/>
      <c r="D41" s="140" t="s">
        <v>5163</v>
      </c>
      <c r="E41" s="26"/>
      <c r="F41" s="141"/>
    </row>
    <row r="42" spans="2:6">
      <c r="B42" s="451"/>
      <c r="C42" s="449"/>
      <c r="D42" s="140"/>
      <c r="E42" s="26" t="s">
        <v>5164</v>
      </c>
      <c r="F42" s="141"/>
    </row>
    <row r="43" spans="2:6">
      <c r="B43" s="451"/>
      <c r="C43" s="449"/>
      <c r="D43" s="140"/>
      <c r="E43" s="136"/>
      <c r="F43" s="141"/>
    </row>
    <row r="44" spans="2:6">
      <c r="B44" s="451"/>
      <c r="C44" s="449"/>
      <c r="D44" s="140"/>
      <c r="E44" s="136"/>
      <c r="F44" s="141"/>
    </row>
    <row r="45" spans="2:6">
      <c r="B45" s="452"/>
      <c r="C45" s="450"/>
      <c r="D45" s="149"/>
      <c r="E45" s="28"/>
      <c r="F45" s="150"/>
    </row>
    <row r="46" spans="2:6">
      <c r="E46" s="136"/>
    </row>
    <row r="47" spans="2:6">
      <c r="E47" s="469"/>
    </row>
    <row r="48" spans="2:6">
      <c r="E48" s="469"/>
    </row>
    <row r="49" spans="5:5">
      <c r="E49" s="469"/>
    </row>
    <row r="50" spans="5:5">
      <c r="E50" s="136"/>
    </row>
    <row r="51" spans="5:5">
      <c r="E51" s="136"/>
    </row>
    <row r="52" spans="5:5">
      <c r="E52" s="136"/>
    </row>
    <row r="53" spans="5:5">
      <c r="E53" s="136"/>
    </row>
    <row r="54" spans="5:5">
      <c r="E54" s="136"/>
    </row>
    <row r="55" spans="5:5">
      <c r="E55" s="136"/>
    </row>
    <row r="56" spans="5:5">
      <c r="E56" s="136"/>
    </row>
    <row r="57" spans="5:5">
      <c r="E57" s="136"/>
    </row>
    <row r="58" spans="5:5">
      <c r="E58" s="136"/>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E7"/>
  <sheetViews>
    <sheetView workbookViewId="0">
      <selection activeCell="C11" sqref="C11"/>
    </sheetView>
  </sheetViews>
  <sheetFormatPr defaultRowHeight="16.5"/>
  <cols>
    <col min="2" max="2" width="15.5" customWidth="1"/>
    <col min="3" max="5" width="20.875" customWidth="1"/>
  </cols>
  <sheetData>
    <row r="2" spans="2:5" ht="17.25" thickBot="1">
      <c r="B2" t="s">
        <v>3669</v>
      </c>
    </row>
    <row r="3" spans="2:5">
      <c r="B3" s="473" t="s">
        <v>5096</v>
      </c>
      <c r="C3" s="474"/>
      <c r="D3" s="474"/>
      <c r="E3" s="475"/>
    </row>
    <row r="4" spans="2:5" ht="17.25" thickBot="1">
      <c r="B4" s="476" t="s">
        <v>5097</v>
      </c>
      <c r="C4" s="477"/>
      <c r="D4" s="477"/>
      <c r="E4" s="478"/>
    </row>
    <row r="5" spans="2:5">
      <c r="B5" t="s">
        <v>5098</v>
      </c>
    </row>
    <row r="6" spans="2:5">
      <c r="B6" t="s">
        <v>5099</v>
      </c>
    </row>
    <row r="7" spans="2:5">
      <c r="B7" t="s">
        <v>5100</v>
      </c>
    </row>
  </sheetData>
  <phoneticPr fontId="6"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4"/>
  <sheetViews>
    <sheetView topLeftCell="A13" workbookViewId="0">
      <selection activeCell="C19" sqref="C19"/>
    </sheetView>
  </sheetViews>
  <sheetFormatPr defaultRowHeight="16.5"/>
  <cols>
    <col min="2" max="2" width="20.375" customWidth="1"/>
    <col min="3" max="3" width="15.625" customWidth="1"/>
    <col min="4" max="4" width="12.375" customWidth="1"/>
    <col min="5" max="6" width="17.875" customWidth="1"/>
    <col min="7" max="7" width="14.875" customWidth="1"/>
    <col min="8" max="8" width="17.25" customWidth="1"/>
    <col min="9" max="9" width="15.625" customWidth="1"/>
    <col min="10" max="10" width="12.5" customWidth="1"/>
    <col min="14" max="17" width="10.5" customWidth="1"/>
    <col min="18" max="18" width="14.25" customWidth="1"/>
    <col min="19" max="19" width="2.25" customWidth="1"/>
    <col min="20" max="20" width="12.125" customWidth="1"/>
    <col min="21" max="24" width="10.25" customWidth="1"/>
    <col min="25" max="25" width="2.25" customWidth="1"/>
    <col min="27" max="30" width="9.625" customWidth="1"/>
  </cols>
  <sheetData>
    <row r="1" spans="1:30">
      <c r="B1" t="s">
        <v>5111</v>
      </c>
      <c r="U1" t="s">
        <v>5112</v>
      </c>
    </row>
    <row r="2" spans="1:30">
      <c r="B2" t="s">
        <v>5113</v>
      </c>
      <c r="C2" t="s">
        <v>5114</v>
      </c>
      <c r="I2" t="s">
        <v>5115</v>
      </c>
      <c r="U2">
        <v>2</v>
      </c>
      <c r="AA2">
        <v>5</v>
      </c>
    </row>
    <row r="3" spans="1:30" ht="17.25" thickBot="1">
      <c r="I3">
        <v>100</v>
      </c>
      <c r="L3" s="479" t="s">
        <v>5116</v>
      </c>
      <c r="M3" s="480"/>
      <c r="N3" s="480"/>
      <c r="O3" s="481"/>
      <c r="P3" s="481"/>
      <c r="Q3" s="481"/>
      <c r="R3" s="481"/>
      <c r="U3" s="139" t="s">
        <v>5117</v>
      </c>
      <c r="AA3" t="s">
        <v>5118</v>
      </c>
    </row>
    <row r="4" spans="1:30" ht="17.25" thickBot="1">
      <c r="B4" s="482" t="s">
        <v>5119</v>
      </c>
      <c r="C4" s="483" t="s">
        <v>5120</v>
      </c>
      <c r="D4" s="484" t="s">
        <v>5121</v>
      </c>
      <c r="E4" s="484" t="s">
        <v>5122</v>
      </c>
      <c r="F4" s="485" t="s">
        <v>5123</v>
      </c>
      <c r="H4" s="486" t="s">
        <v>5122</v>
      </c>
      <c r="I4" s="487" t="s">
        <v>5123</v>
      </c>
      <c r="J4" s="1"/>
      <c r="L4" s="488" t="s">
        <v>1394</v>
      </c>
      <c r="M4" s="489" t="s">
        <v>5124</v>
      </c>
      <c r="N4" s="490" t="s">
        <v>5125</v>
      </c>
      <c r="O4" s="491" t="s">
        <v>5126</v>
      </c>
      <c r="P4" s="492" t="s">
        <v>5127</v>
      </c>
      <c r="Q4" s="493" t="s">
        <v>5128</v>
      </c>
      <c r="R4" s="494" t="s">
        <v>5129</v>
      </c>
      <c r="S4" s="495"/>
      <c r="T4" s="493" t="s">
        <v>1394</v>
      </c>
      <c r="U4" s="490" t="s">
        <v>5125</v>
      </c>
      <c r="V4" s="491" t="s">
        <v>5126</v>
      </c>
      <c r="W4" s="492" t="s">
        <v>5127</v>
      </c>
      <c r="X4" s="493" t="s">
        <v>5128</v>
      </c>
      <c r="Y4" s="495"/>
      <c r="Z4" s="493" t="s">
        <v>1394</v>
      </c>
      <c r="AA4" s="490" t="s">
        <v>5125</v>
      </c>
      <c r="AB4" s="491" t="s">
        <v>5126</v>
      </c>
      <c r="AC4" s="492" t="s">
        <v>5127</v>
      </c>
      <c r="AD4" s="493" t="s">
        <v>5128</v>
      </c>
    </row>
    <row r="5" spans="1:30">
      <c r="B5" s="496" t="s">
        <v>5130</v>
      </c>
      <c r="C5" s="497">
        <v>1</v>
      </c>
      <c r="D5" s="436">
        <f ca="1">RANDBETWEEN(E5,F5)</f>
        <v>133</v>
      </c>
      <c r="E5" s="498">
        <v>69</v>
      </c>
      <c r="F5" s="425">
        <f>I5</f>
        <v>138</v>
      </c>
      <c r="H5" s="499">
        <v>69</v>
      </c>
      <c r="I5" s="500">
        <f>INT(H5+(H5*($I$3/100)))</f>
        <v>138</v>
      </c>
      <c r="J5" s="1"/>
      <c r="L5" s="501">
        <v>1</v>
      </c>
      <c r="M5" s="502">
        <v>2445</v>
      </c>
      <c r="N5" s="503">
        <f>$M5/$I$22</f>
        <v>7.8881145954316674</v>
      </c>
      <c r="O5" s="503">
        <f>$M5/$I$24</f>
        <v>34.78941377347752</v>
      </c>
      <c r="P5" s="503">
        <f>$M5/$I$25</f>
        <v>73.072325164375371</v>
      </c>
      <c r="Q5" s="503">
        <f>$M5/$I$26</f>
        <v>229.79323308270676</v>
      </c>
      <c r="R5" s="503">
        <f>$M5/$I$27</f>
        <v>1012.4223602484471</v>
      </c>
      <c r="S5" s="504"/>
      <c r="T5" s="505">
        <v>1</v>
      </c>
      <c r="U5" s="503">
        <f>N5/$U$2</f>
        <v>3.9440572977158337</v>
      </c>
      <c r="V5" s="503">
        <f t="shared" ref="V5:X20" si="0">O5/$U$2</f>
        <v>17.39470688673876</v>
      </c>
      <c r="W5" s="503">
        <f t="shared" si="0"/>
        <v>36.536162582187686</v>
      </c>
      <c r="X5" s="503">
        <f t="shared" si="0"/>
        <v>114.89661654135338</v>
      </c>
      <c r="Y5" s="504"/>
      <c r="Z5" s="505">
        <v>1</v>
      </c>
      <c r="AA5" s="503">
        <f>U5/$AA$2</f>
        <v>0.78881145954316678</v>
      </c>
      <c r="AB5" s="503">
        <f t="shared" ref="AB5:AD20" si="1">V5/$AA$2</f>
        <v>3.478941377347752</v>
      </c>
      <c r="AC5" s="503">
        <f t="shared" si="1"/>
        <v>7.3072325164375371</v>
      </c>
      <c r="AD5" s="503">
        <f t="shared" si="1"/>
        <v>22.979323308270676</v>
      </c>
    </row>
    <row r="6" spans="1:30">
      <c r="B6" s="496" t="s">
        <v>5131</v>
      </c>
      <c r="C6" s="506">
        <v>2</v>
      </c>
      <c r="D6" s="1">
        <f ca="1">RANDBETWEEN(E6,F6)</f>
        <v>272</v>
      </c>
      <c r="E6" s="507">
        <v>144</v>
      </c>
      <c r="F6" s="432">
        <f t="shared" ref="F6:F11" si="2">I6</f>
        <v>288</v>
      </c>
      <c r="H6" s="508">
        <v>144</v>
      </c>
      <c r="I6" s="502">
        <f t="shared" ref="I6:I11" si="3">INT(H6+(H6*($I$3/100)))</f>
        <v>288</v>
      </c>
      <c r="J6" s="1"/>
      <c r="L6" s="501">
        <v>2</v>
      </c>
      <c r="M6" s="502">
        <v>2622</v>
      </c>
      <c r="N6" s="503">
        <f t="shared" ref="N6:N54" si="4">$M6/$I$22</f>
        <v>8.459156020131628</v>
      </c>
      <c r="O6" s="503">
        <f t="shared" ref="O6:O54" si="5">$M6/$I$24</f>
        <v>37.307911212293682</v>
      </c>
      <c r="P6" s="503">
        <f t="shared" ref="P6:P54" si="6">$M6/$I$25</f>
        <v>78.362223550508062</v>
      </c>
      <c r="Q6" s="503">
        <f t="shared" ref="Q6:Q54" si="7">$M6/$I$26</f>
        <v>246.42857142857142</v>
      </c>
      <c r="R6" s="503">
        <f t="shared" ref="R6:R54" si="8">$M6/$I$27</f>
        <v>1085.7142857142858</v>
      </c>
      <c r="S6" s="504"/>
      <c r="T6" s="505">
        <v>2</v>
      </c>
      <c r="U6" s="503">
        <f t="shared" ref="U6:X54" si="9">N6/$U$2</f>
        <v>4.229578010065814</v>
      </c>
      <c r="V6" s="503">
        <f t="shared" si="0"/>
        <v>18.653955606146841</v>
      </c>
      <c r="W6" s="503">
        <f t="shared" si="0"/>
        <v>39.181111775254031</v>
      </c>
      <c r="X6" s="503">
        <f t="shared" si="0"/>
        <v>123.21428571428571</v>
      </c>
      <c r="Y6" s="504"/>
      <c r="Z6" s="505">
        <v>2</v>
      </c>
      <c r="AA6" s="503">
        <f t="shared" ref="AA6:AD54" si="10">U6/$AA$2</f>
        <v>0.84591560201316285</v>
      </c>
      <c r="AB6" s="503">
        <f t="shared" si="1"/>
        <v>3.7307911212293683</v>
      </c>
      <c r="AC6" s="503">
        <f t="shared" si="1"/>
        <v>7.8362223550508059</v>
      </c>
      <c r="AD6" s="503">
        <f t="shared" si="1"/>
        <v>24.642857142857142</v>
      </c>
    </row>
    <row r="7" spans="1:30">
      <c r="B7" s="496" t="s">
        <v>5132</v>
      </c>
      <c r="C7" s="509">
        <v>3</v>
      </c>
      <c r="D7" s="1">
        <f ca="1">RANDBETWEEN(E7,F7)</f>
        <v>324</v>
      </c>
      <c r="E7" s="507">
        <v>304</v>
      </c>
      <c r="F7" s="432">
        <f t="shared" si="2"/>
        <v>608</v>
      </c>
      <c r="H7" s="508">
        <v>304</v>
      </c>
      <c r="I7" s="502">
        <f t="shared" si="3"/>
        <v>608</v>
      </c>
      <c r="J7" s="1"/>
      <c r="L7" s="501">
        <v>3</v>
      </c>
      <c r="M7" s="502">
        <v>2811</v>
      </c>
      <c r="N7" s="503">
        <f t="shared" si="4"/>
        <v>9.0689121176926051</v>
      </c>
      <c r="O7" s="503">
        <f t="shared" si="5"/>
        <v>39.997154240182127</v>
      </c>
      <c r="P7" s="503">
        <f t="shared" si="6"/>
        <v>84.010759115361623</v>
      </c>
      <c r="Q7" s="503">
        <f t="shared" si="7"/>
        <v>264.19172932330827</v>
      </c>
      <c r="R7" s="503">
        <f t="shared" si="8"/>
        <v>1163.975155279503</v>
      </c>
      <c r="S7" s="504"/>
      <c r="T7" s="505">
        <v>3</v>
      </c>
      <c r="U7" s="503">
        <f t="shared" si="9"/>
        <v>4.5344560588463025</v>
      </c>
      <c r="V7" s="503">
        <f t="shared" si="0"/>
        <v>19.998577120091063</v>
      </c>
      <c r="W7" s="503">
        <f t="shared" si="0"/>
        <v>42.005379557680811</v>
      </c>
      <c r="X7" s="503">
        <f t="shared" si="0"/>
        <v>132.09586466165413</v>
      </c>
      <c r="Y7" s="504"/>
      <c r="Z7" s="505">
        <v>3</v>
      </c>
      <c r="AA7" s="503">
        <f t="shared" si="10"/>
        <v>0.90689121176926046</v>
      </c>
      <c r="AB7" s="503">
        <f t="shared" si="1"/>
        <v>3.9997154240182127</v>
      </c>
      <c r="AC7" s="503">
        <f t="shared" si="1"/>
        <v>8.4010759115361626</v>
      </c>
      <c r="AD7" s="503">
        <f t="shared" si="1"/>
        <v>26.419172932330827</v>
      </c>
    </row>
    <row r="8" spans="1:30">
      <c r="B8" s="496" t="s">
        <v>5133</v>
      </c>
      <c r="C8" s="510">
        <v>4</v>
      </c>
      <c r="D8" s="1">
        <f t="shared" ref="D8:D11" ca="1" si="11">RANDBETWEEN(E8,F8)</f>
        <v>1205</v>
      </c>
      <c r="E8" s="511">
        <v>956</v>
      </c>
      <c r="F8" s="432">
        <f t="shared" si="2"/>
        <v>1912</v>
      </c>
      <c r="H8" s="512">
        <v>956</v>
      </c>
      <c r="I8" s="502">
        <f t="shared" si="3"/>
        <v>1912</v>
      </c>
      <c r="J8" s="1"/>
      <c r="L8" s="501">
        <v>4</v>
      </c>
      <c r="M8" s="502">
        <v>3011</v>
      </c>
      <c r="N8" s="503">
        <f t="shared" si="4"/>
        <v>9.7141566653761764</v>
      </c>
      <c r="O8" s="503">
        <f t="shared" si="5"/>
        <v>42.842914058053502</v>
      </c>
      <c r="P8" s="503">
        <f t="shared" si="6"/>
        <v>89.988045427375965</v>
      </c>
      <c r="Q8" s="503">
        <f t="shared" si="7"/>
        <v>282.98872180451127</v>
      </c>
      <c r="R8" s="503">
        <f t="shared" si="8"/>
        <v>1246.7908902691511</v>
      </c>
      <c r="S8" s="504"/>
      <c r="T8" s="505">
        <v>4</v>
      </c>
      <c r="U8" s="503">
        <f t="shared" si="9"/>
        <v>4.8570783326880882</v>
      </c>
      <c r="V8" s="503">
        <f t="shared" si="0"/>
        <v>21.421457029026751</v>
      </c>
      <c r="W8" s="503">
        <f t="shared" si="0"/>
        <v>44.994022713687983</v>
      </c>
      <c r="X8" s="503">
        <f t="shared" si="0"/>
        <v>141.49436090225564</v>
      </c>
      <c r="Y8" s="504"/>
      <c r="Z8" s="505">
        <v>4</v>
      </c>
      <c r="AA8" s="503">
        <f t="shared" si="10"/>
        <v>0.97141566653761768</v>
      </c>
      <c r="AB8" s="503">
        <f t="shared" si="1"/>
        <v>4.2842914058053498</v>
      </c>
      <c r="AC8" s="503">
        <f t="shared" si="1"/>
        <v>8.9988045427375969</v>
      </c>
      <c r="AD8" s="503">
        <f t="shared" si="1"/>
        <v>28.298872180451127</v>
      </c>
    </row>
    <row r="9" spans="1:30">
      <c r="B9" s="496" t="s">
        <v>5134</v>
      </c>
      <c r="C9" s="513">
        <v>5</v>
      </c>
      <c r="D9" s="1">
        <f t="shared" ca="1" si="11"/>
        <v>3224</v>
      </c>
      <c r="E9" s="511">
        <v>2008</v>
      </c>
      <c r="F9" s="432">
        <f t="shared" si="2"/>
        <v>4016</v>
      </c>
      <c r="H9" s="512">
        <v>2008</v>
      </c>
      <c r="I9" s="502">
        <f t="shared" si="3"/>
        <v>4016</v>
      </c>
      <c r="J9" s="1"/>
      <c r="L9" s="501">
        <v>5</v>
      </c>
      <c r="M9" s="502">
        <v>3222</v>
      </c>
      <c r="N9" s="503">
        <f t="shared" si="4"/>
        <v>10.394889663182346</v>
      </c>
      <c r="O9" s="503">
        <f t="shared" si="5"/>
        <v>45.845190665907793</v>
      </c>
      <c r="P9" s="503">
        <f t="shared" si="6"/>
        <v>96.294082486551105</v>
      </c>
      <c r="Q9" s="503">
        <f t="shared" si="7"/>
        <v>302.81954887218046</v>
      </c>
      <c r="R9" s="503">
        <f t="shared" si="8"/>
        <v>1334.1614906832299</v>
      </c>
      <c r="S9" s="504"/>
      <c r="T9" s="505">
        <v>5</v>
      </c>
      <c r="U9" s="503">
        <f t="shared" si="9"/>
        <v>5.1974448315911728</v>
      </c>
      <c r="V9" s="503">
        <f t="shared" si="0"/>
        <v>22.922595332953897</v>
      </c>
      <c r="W9" s="503">
        <f t="shared" si="0"/>
        <v>48.147041243275552</v>
      </c>
      <c r="X9" s="503">
        <f t="shared" si="0"/>
        <v>151.40977443609023</v>
      </c>
      <c r="Y9" s="504"/>
      <c r="Z9" s="505">
        <v>5</v>
      </c>
      <c r="AA9" s="503">
        <f t="shared" si="10"/>
        <v>1.0394889663182345</v>
      </c>
      <c r="AB9" s="503">
        <f t="shared" si="1"/>
        <v>4.5845190665907793</v>
      </c>
      <c r="AC9" s="503">
        <f t="shared" si="1"/>
        <v>9.6294082486551105</v>
      </c>
      <c r="AD9" s="503">
        <f t="shared" si="1"/>
        <v>30.281954887218046</v>
      </c>
    </row>
    <row r="10" spans="1:30">
      <c r="B10" s="496" t="s">
        <v>5135</v>
      </c>
      <c r="C10" s="514">
        <v>6</v>
      </c>
      <c r="D10" s="1">
        <f t="shared" ca="1" si="11"/>
        <v>5543</v>
      </c>
      <c r="E10" s="511">
        <v>4217</v>
      </c>
      <c r="F10" s="432">
        <f t="shared" si="2"/>
        <v>8434</v>
      </c>
      <c r="H10" s="512">
        <v>4217</v>
      </c>
      <c r="I10" s="502">
        <f t="shared" si="3"/>
        <v>8434</v>
      </c>
      <c r="J10" s="1"/>
      <c r="L10" s="501">
        <v>6</v>
      </c>
      <c r="M10" s="502">
        <v>3445</v>
      </c>
      <c r="N10" s="503">
        <f t="shared" si="4"/>
        <v>11.114337333849528</v>
      </c>
      <c r="O10" s="503">
        <f t="shared" si="5"/>
        <v>49.018212862834375</v>
      </c>
      <c r="P10" s="503">
        <f t="shared" si="6"/>
        <v>102.9587567244471</v>
      </c>
      <c r="Q10" s="503">
        <f t="shared" si="7"/>
        <v>323.77819548872179</v>
      </c>
      <c r="R10" s="503">
        <f t="shared" si="8"/>
        <v>1426.5010351966873</v>
      </c>
      <c r="S10" s="504"/>
      <c r="T10" s="505">
        <v>6</v>
      </c>
      <c r="U10" s="503">
        <f t="shared" si="9"/>
        <v>5.5571686669247642</v>
      </c>
      <c r="V10" s="503">
        <f t="shared" si="0"/>
        <v>24.509106431417187</v>
      </c>
      <c r="W10" s="503">
        <f t="shared" si="0"/>
        <v>51.479378362223549</v>
      </c>
      <c r="X10" s="503">
        <f t="shared" si="0"/>
        <v>161.8890977443609</v>
      </c>
      <c r="Y10" s="504"/>
      <c r="Z10" s="505">
        <v>6</v>
      </c>
      <c r="AA10" s="503">
        <f t="shared" si="10"/>
        <v>1.1114337333849529</v>
      </c>
      <c r="AB10" s="503">
        <f t="shared" si="1"/>
        <v>4.9018212862834378</v>
      </c>
      <c r="AC10" s="503">
        <f t="shared" si="1"/>
        <v>10.29587567244471</v>
      </c>
      <c r="AD10" s="503">
        <f t="shared" si="1"/>
        <v>32.377819548872182</v>
      </c>
    </row>
    <row r="11" spans="1:30" ht="17.25" thickBot="1">
      <c r="B11" s="515" t="s">
        <v>5136</v>
      </c>
      <c r="C11" s="516">
        <v>7</v>
      </c>
      <c r="D11" s="517">
        <f t="shared" ca="1" si="11"/>
        <v>11400</v>
      </c>
      <c r="E11" s="518">
        <v>8856</v>
      </c>
      <c r="F11" s="434">
        <f t="shared" si="2"/>
        <v>17712</v>
      </c>
      <c r="H11" s="519">
        <v>8856</v>
      </c>
      <c r="I11" s="520">
        <f t="shared" si="3"/>
        <v>17712</v>
      </c>
      <c r="J11" s="1"/>
      <c r="L11" s="501">
        <v>7</v>
      </c>
      <c r="M11" s="502">
        <v>3679</v>
      </c>
      <c r="N11" s="503">
        <f t="shared" si="4"/>
        <v>11.869273454639307</v>
      </c>
      <c r="O11" s="503">
        <f t="shared" si="5"/>
        <v>52.347751849743879</v>
      </c>
      <c r="P11" s="503">
        <f t="shared" si="6"/>
        <v>109.95218170950388</v>
      </c>
      <c r="Q11" s="503">
        <f t="shared" si="7"/>
        <v>345.77067669172931</v>
      </c>
      <c r="R11" s="503">
        <f t="shared" si="8"/>
        <v>1523.3954451345755</v>
      </c>
      <c r="S11" s="504"/>
      <c r="T11" s="505">
        <v>7</v>
      </c>
      <c r="U11" s="503">
        <f t="shared" si="9"/>
        <v>5.9346367273196536</v>
      </c>
      <c r="V11" s="503">
        <f t="shared" si="0"/>
        <v>26.17387592487194</v>
      </c>
      <c r="W11" s="503">
        <f t="shared" si="0"/>
        <v>54.976090854751938</v>
      </c>
      <c r="X11" s="503">
        <f t="shared" si="0"/>
        <v>172.88533834586465</v>
      </c>
      <c r="Y11" s="504"/>
      <c r="Z11" s="505">
        <v>7</v>
      </c>
      <c r="AA11" s="503">
        <f t="shared" si="10"/>
        <v>1.1869273454639306</v>
      </c>
      <c r="AB11" s="503">
        <f t="shared" si="1"/>
        <v>5.2347751849743878</v>
      </c>
      <c r="AC11" s="503">
        <f t="shared" si="1"/>
        <v>10.995218170950388</v>
      </c>
      <c r="AD11" s="503">
        <f t="shared" si="1"/>
        <v>34.577067669172934</v>
      </c>
    </row>
    <row r="12" spans="1:30">
      <c r="L12" s="501">
        <v>8</v>
      </c>
      <c r="M12" s="502">
        <v>3924</v>
      </c>
      <c r="N12" s="503">
        <f t="shared" si="4"/>
        <v>12.659698025551682</v>
      </c>
      <c r="O12" s="503">
        <f t="shared" si="5"/>
        <v>55.833807626636307</v>
      </c>
      <c r="P12" s="503">
        <f t="shared" si="6"/>
        <v>117.27435744172145</v>
      </c>
      <c r="Q12" s="503">
        <f t="shared" si="7"/>
        <v>368.79699248120301</v>
      </c>
      <c r="R12" s="503">
        <f t="shared" si="8"/>
        <v>1624.8447204968943</v>
      </c>
      <c r="S12" s="504"/>
      <c r="T12" s="505">
        <v>8</v>
      </c>
      <c r="U12" s="503">
        <f t="shared" si="9"/>
        <v>6.3298490127758411</v>
      </c>
      <c r="V12" s="503">
        <f t="shared" si="0"/>
        <v>27.916903813318154</v>
      </c>
      <c r="W12" s="503">
        <f t="shared" si="0"/>
        <v>58.637178720860724</v>
      </c>
      <c r="X12" s="503">
        <f t="shared" si="0"/>
        <v>184.3984962406015</v>
      </c>
      <c r="Y12" s="504"/>
      <c r="Z12" s="505">
        <v>8</v>
      </c>
      <c r="AA12" s="503">
        <f t="shared" si="10"/>
        <v>1.2659698025551682</v>
      </c>
      <c r="AB12" s="503">
        <f t="shared" si="1"/>
        <v>5.5833807626636309</v>
      </c>
      <c r="AC12" s="503">
        <f t="shared" si="1"/>
        <v>11.727435744172144</v>
      </c>
      <c r="AD12" s="503">
        <f t="shared" si="1"/>
        <v>36.879699248120303</v>
      </c>
    </row>
    <row r="13" spans="1:30">
      <c r="A13" s="507">
        <v>77</v>
      </c>
      <c r="L13" s="501">
        <v>9</v>
      </c>
      <c r="M13" s="502">
        <v>4181</v>
      </c>
      <c r="N13" s="503">
        <f t="shared" si="4"/>
        <v>13.488837269325073</v>
      </c>
      <c r="O13" s="503">
        <f t="shared" si="5"/>
        <v>59.490608992601025</v>
      </c>
      <c r="P13" s="503">
        <f t="shared" si="6"/>
        <v>124.95517035265989</v>
      </c>
      <c r="Q13" s="503">
        <f t="shared" si="7"/>
        <v>392.95112781954884</v>
      </c>
      <c r="R13" s="503">
        <f t="shared" si="8"/>
        <v>1731.2629399585921</v>
      </c>
      <c r="S13" s="504"/>
      <c r="T13" s="505">
        <v>9</v>
      </c>
      <c r="U13" s="503">
        <f t="shared" si="9"/>
        <v>6.7444186346625363</v>
      </c>
      <c r="V13" s="503">
        <f t="shared" si="0"/>
        <v>29.745304496300513</v>
      </c>
      <c r="W13" s="503">
        <f t="shared" si="0"/>
        <v>62.477585176329946</v>
      </c>
      <c r="X13" s="503">
        <f t="shared" si="0"/>
        <v>196.47556390977442</v>
      </c>
      <c r="Y13" s="504"/>
      <c r="Z13" s="505">
        <v>9</v>
      </c>
      <c r="AA13" s="503">
        <f t="shared" si="10"/>
        <v>1.3488837269325074</v>
      </c>
      <c r="AB13" s="503">
        <f t="shared" si="1"/>
        <v>5.9490608992601022</v>
      </c>
      <c r="AC13" s="503">
        <f t="shared" si="1"/>
        <v>12.495517035265989</v>
      </c>
      <c r="AD13" s="503">
        <f t="shared" si="1"/>
        <v>39.295112781954884</v>
      </c>
    </row>
    <row r="14" spans="1:30">
      <c r="A14" s="507">
        <v>161</v>
      </c>
      <c r="L14" s="521">
        <v>10</v>
      </c>
      <c r="M14" s="522">
        <v>5562</v>
      </c>
      <c r="N14" s="503">
        <f t="shared" si="4"/>
        <v>17.944250871080136</v>
      </c>
      <c r="O14" s="503">
        <f t="shared" si="5"/>
        <v>79.14058053500284</v>
      </c>
      <c r="P14" s="503">
        <f t="shared" si="6"/>
        <v>166.22833233711896</v>
      </c>
      <c r="Q14" s="503">
        <f t="shared" si="7"/>
        <v>522.74436090225561</v>
      </c>
      <c r="R14" s="503">
        <f t="shared" si="8"/>
        <v>2303.1055900621118</v>
      </c>
      <c r="S14" s="523"/>
      <c r="T14" s="524">
        <v>10</v>
      </c>
      <c r="U14" s="525">
        <f t="shared" si="9"/>
        <v>8.9721254355400681</v>
      </c>
      <c r="V14" s="525">
        <f t="shared" si="0"/>
        <v>39.57029026750142</v>
      </c>
      <c r="W14" s="525">
        <f t="shared" si="0"/>
        <v>83.114166168559478</v>
      </c>
      <c r="X14" s="525">
        <f t="shared" si="0"/>
        <v>261.3721804511278</v>
      </c>
      <c r="Y14" s="523"/>
      <c r="Z14" s="524">
        <v>10</v>
      </c>
      <c r="AA14" s="525">
        <f t="shared" si="10"/>
        <v>1.7944250871080136</v>
      </c>
      <c r="AB14" s="525">
        <f t="shared" si="1"/>
        <v>7.914058053500284</v>
      </c>
      <c r="AC14" s="525">
        <f t="shared" si="1"/>
        <v>16.622833233711894</v>
      </c>
      <c r="AD14" s="525">
        <f t="shared" si="1"/>
        <v>52.274436090225564</v>
      </c>
    </row>
    <row r="15" spans="1:30">
      <c r="A15" s="507">
        <v>338</v>
      </c>
      <c r="L15" s="501">
        <v>11</v>
      </c>
      <c r="M15" s="502">
        <v>5911</v>
      </c>
      <c r="N15" s="503">
        <f t="shared" si="4"/>
        <v>19.070202606787969</v>
      </c>
      <c r="O15" s="503">
        <f t="shared" si="5"/>
        <v>84.106431417188389</v>
      </c>
      <c r="P15" s="503">
        <f t="shared" si="6"/>
        <v>176.65869695158398</v>
      </c>
      <c r="Q15" s="503">
        <f t="shared" si="7"/>
        <v>555.54511278195491</v>
      </c>
      <c r="R15" s="503">
        <f t="shared" si="8"/>
        <v>2447.6190476190477</v>
      </c>
      <c r="S15" s="504"/>
      <c r="T15" s="505">
        <v>11</v>
      </c>
      <c r="U15" s="503">
        <f t="shared" si="9"/>
        <v>9.5351013033939847</v>
      </c>
      <c r="V15" s="503">
        <f t="shared" si="0"/>
        <v>42.053215708594195</v>
      </c>
      <c r="W15" s="503">
        <f t="shared" si="0"/>
        <v>88.329348475791988</v>
      </c>
      <c r="X15" s="503">
        <f t="shared" si="0"/>
        <v>277.77255639097746</v>
      </c>
      <c r="Y15" s="504"/>
      <c r="Z15" s="505">
        <v>11</v>
      </c>
      <c r="AA15" s="503">
        <f t="shared" si="10"/>
        <v>1.9070202606787969</v>
      </c>
      <c r="AB15" s="503">
        <f t="shared" si="1"/>
        <v>8.4106431417188396</v>
      </c>
      <c r="AC15" s="503">
        <f t="shared" si="1"/>
        <v>17.665869695158399</v>
      </c>
      <c r="AD15" s="503">
        <f t="shared" si="1"/>
        <v>55.554511278195491</v>
      </c>
    </row>
    <row r="16" spans="1:30">
      <c r="A16" s="526">
        <v>709</v>
      </c>
      <c r="L16" s="501">
        <v>12</v>
      </c>
      <c r="M16" s="502">
        <v>6275</v>
      </c>
      <c r="N16" s="503">
        <f t="shared" si="4"/>
        <v>20.244547683572073</v>
      </c>
      <c r="O16" s="503">
        <f t="shared" si="5"/>
        <v>89.285714285714278</v>
      </c>
      <c r="P16" s="503">
        <f t="shared" si="6"/>
        <v>187.53735803945008</v>
      </c>
      <c r="Q16" s="503">
        <f t="shared" si="7"/>
        <v>589.75563909774428</v>
      </c>
      <c r="R16" s="503">
        <f t="shared" si="8"/>
        <v>2598.3436853002072</v>
      </c>
      <c r="S16" s="504"/>
      <c r="T16" s="505">
        <v>12</v>
      </c>
      <c r="U16" s="503">
        <f t="shared" si="9"/>
        <v>10.122273841786036</v>
      </c>
      <c r="V16" s="503">
        <f t="shared" si="0"/>
        <v>44.642857142857139</v>
      </c>
      <c r="W16" s="503">
        <f t="shared" si="0"/>
        <v>93.768679019725042</v>
      </c>
      <c r="X16" s="503">
        <f t="shared" si="0"/>
        <v>294.87781954887214</v>
      </c>
      <c r="Y16" s="504"/>
      <c r="Z16" s="505">
        <v>12</v>
      </c>
      <c r="AA16" s="503">
        <f t="shared" si="10"/>
        <v>2.0244547683572072</v>
      </c>
      <c r="AB16" s="503">
        <f t="shared" si="1"/>
        <v>8.928571428571427</v>
      </c>
      <c r="AC16" s="503">
        <f t="shared" si="1"/>
        <v>18.753735803945009</v>
      </c>
      <c r="AD16" s="503">
        <f t="shared" si="1"/>
        <v>58.975563909774429</v>
      </c>
    </row>
    <row r="17" spans="1:30" ht="17.25" thickBot="1">
      <c r="A17" s="526">
        <v>1488</v>
      </c>
      <c r="L17" s="501">
        <v>13</v>
      </c>
      <c r="M17" s="502">
        <v>6653</v>
      </c>
      <c r="N17" s="503">
        <f t="shared" si="4"/>
        <v>21.464059878694023</v>
      </c>
      <c r="O17" s="503">
        <f t="shared" si="5"/>
        <v>94.664200341491181</v>
      </c>
      <c r="P17" s="503">
        <f t="shared" si="6"/>
        <v>198.8344291691572</v>
      </c>
      <c r="Q17" s="503">
        <f t="shared" si="7"/>
        <v>625.28195488721803</v>
      </c>
      <c r="R17" s="503">
        <f t="shared" si="8"/>
        <v>2754.8654244306417</v>
      </c>
      <c r="S17" s="504"/>
      <c r="T17" s="505">
        <v>13</v>
      </c>
      <c r="U17" s="503">
        <f t="shared" si="9"/>
        <v>10.732029939347012</v>
      </c>
      <c r="V17" s="503">
        <f t="shared" si="0"/>
        <v>47.332100170745591</v>
      </c>
      <c r="W17" s="503">
        <f t="shared" si="0"/>
        <v>99.417214584578602</v>
      </c>
      <c r="X17" s="503">
        <f t="shared" si="0"/>
        <v>312.64097744360902</v>
      </c>
      <c r="Y17" s="504"/>
      <c r="Z17" s="505">
        <v>13</v>
      </c>
      <c r="AA17" s="503">
        <f t="shared" si="10"/>
        <v>2.1464059878694024</v>
      </c>
      <c r="AB17" s="503">
        <f t="shared" si="1"/>
        <v>9.4664200341491185</v>
      </c>
      <c r="AC17" s="503">
        <f t="shared" si="1"/>
        <v>19.883442916915719</v>
      </c>
      <c r="AD17" s="503">
        <f t="shared" si="1"/>
        <v>62.528195488721806</v>
      </c>
    </row>
    <row r="18" spans="1:30" ht="17.25" thickBot="1">
      <c r="A18" s="526">
        <v>3124</v>
      </c>
      <c r="D18" s="566" t="s">
        <v>5137</v>
      </c>
      <c r="E18" s="567"/>
      <c r="L18" s="501">
        <v>14</v>
      </c>
      <c r="M18" s="502">
        <v>7046</v>
      </c>
      <c r="N18" s="503">
        <f t="shared" si="4"/>
        <v>22.73196541489224</v>
      </c>
      <c r="O18" s="503">
        <f t="shared" si="5"/>
        <v>100.25611838360842</v>
      </c>
      <c r="P18" s="503">
        <f t="shared" si="6"/>
        <v>210.57979677226538</v>
      </c>
      <c r="Q18" s="503">
        <f t="shared" si="7"/>
        <v>662.21804511278197</v>
      </c>
      <c r="R18" s="503">
        <f t="shared" si="8"/>
        <v>2917.5983436853003</v>
      </c>
      <c r="S18" s="504"/>
      <c r="T18" s="505">
        <v>14</v>
      </c>
      <c r="U18" s="503">
        <f t="shared" si="9"/>
        <v>11.36598270744612</v>
      </c>
      <c r="V18" s="503">
        <f t="shared" si="0"/>
        <v>50.128059191804212</v>
      </c>
      <c r="W18" s="503">
        <f t="shared" si="0"/>
        <v>105.28989838613269</v>
      </c>
      <c r="X18" s="503">
        <f t="shared" si="0"/>
        <v>331.10902255639098</v>
      </c>
      <c r="Y18" s="504"/>
      <c r="Z18" s="505">
        <v>14</v>
      </c>
      <c r="AA18" s="503">
        <f t="shared" si="10"/>
        <v>2.2731965414892241</v>
      </c>
      <c r="AB18" s="503">
        <f t="shared" si="1"/>
        <v>10.025611838360842</v>
      </c>
      <c r="AC18" s="503">
        <f t="shared" si="1"/>
        <v>21.057979677226538</v>
      </c>
      <c r="AD18" s="503">
        <f t="shared" si="1"/>
        <v>66.221804511278194</v>
      </c>
    </row>
    <row r="19" spans="1:30" ht="17.25" thickBot="1">
      <c r="A19" s="526">
        <v>6560</v>
      </c>
      <c r="D19" s="527">
        <v>17.5</v>
      </c>
      <c r="E19" s="528" t="s">
        <v>5138</v>
      </c>
      <c r="L19" s="501">
        <v>15</v>
      </c>
      <c r="M19" s="502">
        <v>7452</v>
      </c>
      <c r="N19" s="503">
        <f t="shared" si="4"/>
        <v>24.041811846689892</v>
      </c>
      <c r="O19" s="503">
        <f t="shared" si="5"/>
        <v>106.0330108138873</v>
      </c>
      <c r="P19" s="503">
        <f t="shared" si="6"/>
        <v>222.7136879856545</v>
      </c>
      <c r="Q19" s="503">
        <f t="shared" si="7"/>
        <v>700.37593984962405</v>
      </c>
      <c r="R19" s="503">
        <f t="shared" si="8"/>
        <v>3085.7142857142858</v>
      </c>
      <c r="S19" s="504"/>
      <c r="T19" s="505">
        <v>15</v>
      </c>
      <c r="U19" s="503">
        <f t="shared" si="9"/>
        <v>12.020905923344946</v>
      </c>
      <c r="V19" s="503">
        <f t="shared" si="0"/>
        <v>53.016505406943651</v>
      </c>
      <c r="W19" s="503">
        <f t="shared" si="0"/>
        <v>111.35684399282725</v>
      </c>
      <c r="X19" s="503">
        <f t="shared" si="0"/>
        <v>350.18796992481202</v>
      </c>
      <c r="Y19" s="504"/>
      <c r="Z19" s="505">
        <v>15</v>
      </c>
      <c r="AA19" s="503">
        <f t="shared" si="10"/>
        <v>2.4041811846689893</v>
      </c>
      <c r="AB19" s="503">
        <f t="shared" si="1"/>
        <v>10.603301081388731</v>
      </c>
      <c r="AC19" s="503">
        <f t="shared" si="1"/>
        <v>22.271368798565451</v>
      </c>
      <c r="AD19" s="503">
        <f t="shared" si="1"/>
        <v>70.037593984962399</v>
      </c>
    </row>
    <row r="20" spans="1:30" ht="17.25" thickBot="1">
      <c r="A20" s="511">
        <v>921</v>
      </c>
      <c r="G20" s="529"/>
      <c r="H20" s="530" t="s">
        <v>5139</v>
      </c>
      <c r="I20" s="531" t="s">
        <v>5140</v>
      </c>
      <c r="L20" s="501">
        <v>16</v>
      </c>
      <c r="M20" s="502">
        <v>7873</v>
      </c>
      <c r="N20" s="503">
        <f t="shared" si="4"/>
        <v>25.400051619563811</v>
      </c>
      <c r="O20" s="503">
        <f t="shared" si="5"/>
        <v>112.02333523050655</v>
      </c>
      <c r="P20" s="503">
        <f t="shared" si="6"/>
        <v>235.29587567244471</v>
      </c>
      <c r="Q20" s="503">
        <f t="shared" si="7"/>
        <v>739.9436090225563</v>
      </c>
      <c r="R20" s="503">
        <f t="shared" si="8"/>
        <v>3260.0414078674949</v>
      </c>
      <c r="S20" s="504"/>
      <c r="T20" s="505">
        <v>16</v>
      </c>
      <c r="U20" s="503">
        <f t="shared" si="9"/>
        <v>12.700025809781906</v>
      </c>
      <c r="V20" s="503">
        <f t="shared" si="0"/>
        <v>56.011667615253273</v>
      </c>
      <c r="W20" s="503">
        <f t="shared" si="0"/>
        <v>117.64793783622235</v>
      </c>
      <c r="X20" s="503">
        <f t="shared" si="0"/>
        <v>369.97180451127815</v>
      </c>
      <c r="Y20" s="504"/>
      <c r="Z20" s="505">
        <v>16</v>
      </c>
      <c r="AA20" s="503">
        <f t="shared" si="10"/>
        <v>2.540005161956381</v>
      </c>
      <c r="AB20" s="503">
        <f t="shared" si="1"/>
        <v>11.202333523050655</v>
      </c>
      <c r="AC20" s="503">
        <f t="shared" si="1"/>
        <v>23.529587567244469</v>
      </c>
      <c r="AD20" s="503">
        <f t="shared" si="1"/>
        <v>73.994360902255636</v>
      </c>
    </row>
    <row r="21" spans="1:30" ht="17.25" thickBot="1">
      <c r="A21" s="511">
        <v>1934</v>
      </c>
      <c r="C21" s="486" t="s">
        <v>5141</v>
      </c>
      <c r="D21" s="532" t="s">
        <v>5142</v>
      </c>
      <c r="E21" s="487" t="s">
        <v>5143</v>
      </c>
      <c r="G21" s="486" t="s">
        <v>5141</v>
      </c>
      <c r="H21" s="533">
        <f>(I21/50)</f>
        <v>1</v>
      </c>
      <c r="I21" s="534">
        <v>50</v>
      </c>
      <c r="L21" s="501">
        <v>17</v>
      </c>
      <c r="M21" s="502">
        <v>8308</v>
      </c>
      <c r="N21" s="503">
        <f t="shared" si="4"/>
        <v>26.803458510775581</v>
      </c>
      <c r="O21" s="503">
        <f t="shared" si="5"/>
        <v>118.21286283437678</v>
      </c>
      <c r="P21" s="503">
        <f t="shared" si="6"/>
        <v>248.2964734010759</v>
      </c>
      <c r="Q21" s="503">
        <f t="shared" si="7"/>
        <v>780.82706766917283</v>
      </c>
      <c r="R21" s="503">
        <f t="shared" si="8"/>
        <v>3440.1656314699794</v>
      </c>
      <c r="S21" s="504"/>
      <c r="T21" s="505">
        <v>17</v>
      </c>
      <c r="U21" s="503">
        <f t="shared" si="9"/>
        <v>13.40172925538779</v>
      </c>
      <c r="V21" s="503">
        <f t="shared" si="9"/>
        <v>59.106431417188389</v>
      </c>
      <c r="W21" s="503">
        <f t="shared" si="9"/>
        <v>124.14823670053795</v>
      </c>
      <c r="X21" s="503">
        <f t="shared" si="9"/>
        <v>390.41353383458642</v>
      </c>
      <c r="Y21" s="504"/>
      <c r="Z21" s="505">
        <v>17</v>
      </c>
      <c r="AA21" s="503">
        <f t="shared" si="10"/>
        <v>2.6803458510775582</v>
      </c>
      <c r="AB21" s="503">
        <f t="shared" si="10"/>
        <v>11.821286283437678</v>
      </c>
      <c r="AC21" s="503">
        <f t="shared" si="10"/>
        <v>24.829647340107591</v>
      </c>
      <c r="AD21" s="503">
        <f t="shared" si="10"/>
        <v>78.082706766917283</v>
      </c>
    </row>
    <row r="22" spans="1:30">
      <c r="A22" s="511">
        <v>4061</v>
      </c>
      <c r="C22" s="535">
        <v>7</v>
      </c>
      <c r="D22" s="536">
        <f>VLOOKUP(C22,$C$5:$F$11,3,0)</f>
        <v>8856</v>
      </c>
      <c r="E22" s="500">
        <f t="shared" ref="E22:E27" si="12">VLOOKUP(C22,$C$5:$F$11,4,0)</f>
        <v>17712</v>
      </c>
      <c r="G22" s="535">
        <f>$C$22</f>
        <v>7</v>
      </c>
      <c r="H22" s="16">
        <f>$E22*($H$21)*($D$19/100)</f>
        <v>3099.6</v>
      </c>
      <c r="I22" s="537">
        <f>H22*0.1</f>
        <v>309.96000000000004</v>
      </c>
      <c r="J22" s="568" t="s">
        <v>5144</v>
      </c>
      <c r="K22" s="1"/>
      <c r="L22" s="501">
        <v>18</v>
      </c>
      <c r="M22" s="502">
        <v>8757</v>
      </c>
      <c r="N22" s="503">
        <f t="shared" si="4"/>
        <v>28.252032520325201</v>
      </c>
      <c r="O22" s="503">
        <f t="shared" si="5"/>
        <v>124.60159362549801</v>
      </c>
      <c r="P22" s="503">
        <f t="shared" si="6"/>
        <v>261.71548117154811</v>
      </c>
      <c r="Q22" s="503">
        <f t="shared" si="7"/>
        <v>823.02631578947364</v>
      </c>
      <c r="R22" s="503">
        <f t="shared" si="8"/>
        <v>3626.086956521739</v>
      </c>
      <c r="S22" s="504"/>
      <c r="T22" s="505">
        <v>18</v>
      </c>
      <c r="U22" s="503">
        <f t="shared" si="9"/>
        <v>14.126016260162601</v>
      </c>
      <c r="V22" s="503">
        <f t="shared" si="9"/>
        <v>62.300796812749006</v>
      </c>
      <c r="W22" s="503">
        <f t="shared" si="9"/>
        <v>130.85774058577405</v>
      </c>
      <c r="X22" s="503">
        <f t="shared" si="9"/>
        <v>411.51315789473682</v>
      </c>
      <c r="Y22" s="504"/>
      <c r="Z22" s="505">
        <v>18</v>
      </c>
      <c r="AA22" s="503">
        <f t="shared" si="10"/>
        <v>2.8252032520325203</v>
      </c>
      <c r="AB22" s="503">
        <f t="shared" si="10"/>
        <v>12.460159362549801</v>
      </c>
      <c r="AC22" s="503">
        <f t="shared" si="10"/>
        <v>26.17154811715481</v>
      </c>
      <c r="AD22" s="503">
        <f t="shared" si="10"/>
        <v>82.30263157894737</v>
      </c>
    </row>
    <row r="23" spans="1:30">
      <c r="A23" s="511">
        <v>8528</v>
      </c>
      <c r="C23" s="501">
        <v>6</v>
      </c>
      <c r="D23" s="505">
        <f t="shared" ref="D23:D27" si="13">VLOOKUP(C23,$C$5:$F$11,3,0)</f>
        <v>4217</v>
      </c>
      <c r="E23" s="502">
        <f t="shared" si="12"/>
        <v>8434</v>
      </c>
      <c r="G23" s="501">
        <f>$C$23</f>
        <v>6</v>
      </c>
      <c r="H23" s="538">
        <f t="shared" ref="H23:H27" si="14">$E23*($H$21)*($D$19/100)</f>
        <v>1475.9499999999998</v>
      </c>
      <c r="I23" s="539">
        <f t="shared" ref="I23:I27" si="15">H23*0.1</f>
        <v>147.595</v>
      </c>
      <c r="J23" s="569"/>
      <c r="K23" s="1"/>
      <c r="L23" s="501">
        <v>19</v>
      </c>
      <c r="M23" s="502">
        <v>9221</v>
      </c>
      <c r="N23" s="503">
        <f t="shared" si="4"/>
        <v>29.748999870951089</v>
      </c>
      <c r="O23" s="503">
        <f t="shared" si="5"/>
        <v>131.20375640295958</v>
      </c>
      <c r="P23" s="503">
        <f t="shared" si="6"/>
        <v>275.58278541542137</v>
      </c>
      <c r="Q23" s="503">
        <f t="shared" si="7"/>
        <v>866.63533834586462</v>
      </c>
      <c r="R23" s="503">
        <f t="shared" si="8"/>
        <v>3818.2194616977226</v>
      </c>
      <c r="S23" s="504"/>
      <c r="T23" s="505">
        <v>19</v>
      </c>
      <c r="U23" s="503">
        <f t="shared" si="9"/>
        <v>14.874499935475544</v>
      </c>
      <c r="V23" s="503">
        <f t="shared" si="9"/>
        <v>65.601878201479792</v>
      </c>
      <c r="W23" s="503">
        <f t="shared" si="9"/>
        <v>137.79139270771068</v>
      </c>
      <c r="X23" s="503">
        <f t="shared" si="9"/>
        <v>433.31766917293231</v>
      </c>
      <c r="Y23" s="504"/>
      <c r="Z23" s="505">
        <v>19</v>
      </c>
      <c r="AA23" s="503">
        <f t="shared" si="10"/>
        <v>2.9748999870951089</v>
      </c>
      <c r="AB23" s="503">
        <f t="shared" si="10"/>
        <v>13.120375640295958</v>
      </c>
      <c r="AC23" s="503">
        <f t="shared" si="10"/>
        <v>27.558278541542137</v>
      </c>
      <c r="AD23" s="503">
        <f t="shared" si="10"/>
        <v>86.66353383458646</v>
      </c>
    </row>
    <row r="24" spans="1:30">
      <c r="C24" s="501">
        <v>5</v>
      </c>
      <c r="D24" s="505">
        <f t="shared" si="13"/>
        <v>2008</v>
      </c>
      <c r="E24" s="502">
        <f t="shared" si="12"/>
        <v>4016</v>
      </c>
      <c r="G24" s="501">
        <f>$C$24</f>
        <v>5</v>
      </c>
      <c r="H24" s="538">
        <f t="shared" si="14"/>
        <v>702.8</v>
      </c>
      <c r="I24" s="539">
        <f t="shared" si="15"/>
        <v>70.28</v>
      </c>
      <c r="J24" s="569"/>
      <c r="L24" s="501">
        <v>20</v>
      </c>
      <c r="M24" s="502">
        <v>11640</v>
      </c>
      <c r="N24" s="503">
        <f t="shared" si="4"/>
        <v>37.553232675183892</v>
      </c>
      <c r="O24" s="503">
        <f t="shared" si="5"/>
        <v>165.62322140011383</v>
      </c>
      <c r="P24" s="503">
        <f t="shared" si="6"/>
        <v>347.87806335923489</v>
      </c>
      <c r="Q24" s="503">
        <f t="shared" si="7"/>
        <v>1093.984962406015</v>
      </c>
      <c r="R24" s="503">
        <f t="shared" si="8"/>
        <v>4819.8757763975154</v>
      </c>
      <c r="S24" s="504"/>
      <c r="T24" s="505">
        <v>20</v>
      </c>
      <c r="U24" s="503">
        <f t="shared" si="9"/>
        <v>18.776616337591946</v>
      </c>
      <c r="V24" s="503">
        <f t="shared" si="9"/>
        <v>82.811610700056917</v>
      </c>
      <c r="W24" s="503">
        <f t="shared" si="9"/>
        <v>173.93903167961744</v>
      </c>
      <c r="X24" s="503">
        <f t="shared" si="9"/>
        <v>546.99248120300751</v>
      </c>
      <c r="Y24" s="504"/>
      <c r="Z24" s="505">
        <v>20</v>
      </c>
      <c r="AA24" s="503">
        <f t="shared" si="10"/>
        <v>3.7553232675183894</v>
      </c>
      <c r="AB24" s="503">
        <f t="shared" si="10"/>
        <v>16.562322140011382</v>
      </c>
      <c r="AC24" s="503">
        <f t="shared" si="10"/>
        <v>34.787806335923491</v>
      </c>
      <c r="AD24" s="503">
        <f t="shared" si="10"/>
        <v>109.3984962406015</v>
      </c>
    </row>
    <row r="25" spans="1:30">
      <c r="A25" s="540">
        <v>0.1</v>
      </c>
      <c r="C25" s="501">
        <v>4</v>
      </c>
      <c r="D25" s="505">
        <f t="shared" si="13"/>
        <v>956</v>
      </c>
      <c r="E25" s="502">
        <f t="shared" si="12"/>
        <v>1912</v>
      </c>
      <c r="G25" s="501">
        <f>$C$25</f>
        <v>4</v>
      </c>
      <c r="H25" s="538">
        <f t="shared" si="14"/>
        <v>334.59999999999997</v>
      </c>
      <c r="I25" s="539">
        <f t="shared" si="15"/>
        <v>33.46</v>
      </c>
      <c r="J25" s="569"/>
      <c r="L25" s="501">
        <v>21</v>
      </c>
      <c r="M25" s="502">
        <v>14686</v>
      </c>
      <c r="N25" s="503">
        <f t="shared" si="4"/>
        <v>47.380307136404689</v>
      </c>
      <c r="O25" s="503">
        <f t="shared" si="5"/>
        <v>208.96414342629481</v>
      </c>
      <c r="P25" s="503">
        <f t="shared" si="6"/>
        <v>438.91213389121339</v>
      </c>
      <c r="Q25" s="503">
        <f t="shared" si="7"/>
        <v>1380.2631578947369</v>
      </c>
      <c r="R25" s="503">
        <f t="shared" si="8"/>
        <v>6081.159420289855</v>
      </c>
      <c r="S25" s="504"/>
      <c r="T25" s="505">
        <v>21</v>
      </c>
      <c r="U25" s="503">
        <f t="shared" si="9"/>
        <v>23.690153568202344</v>
      </c>
      <c r="V25" s="503">
        <f t="shared" si="9"/>
        <v>104.48207171314741</v>
      </c>
      <c r="W25" s="503">
        <f t="shared" si="9"/>
        <v>219.45606694560669</v>
      </c>
      <c r="X25" s="503">
        <f t="shared" si="9"/>
        <v>690.13157894736844</v>
      </c>
      <c r="Y25" s="504"/>
      <c r="Z25" s="505">
        <v>21</v>
      </c>
      <c r="AA25" s="503">
        <f t="shared" si="10"/>
        <v>4.7380307136404687</v>
      </c>
      <c r="AB25" s="503">
        <f t="shared" si="10"/>
        <v>20.89641434262948</v>
      </c>
      <c r="AC25" s="503">
        <f t="shared" si="10"/>
        <v>43.89121338912134</v>
      </c>
      <c r="AD25" s="503">
        <f t="shared" si="10"/>
        <v>138.0263157894737</v>
      </c>
    </row>
    <row r="26" spans="1:30">
      <c r="A26" s="540">
        <v>0.2</v>
      </c>
      <c r="C26" s="501">
        <v>3</v>
      </c>
      <c r="D26" s="505">
        <f t="shared" si="13"/>
        <v>304</v>
      </c>
      <c r="E26" s="502">
        <f t="shared" si="12"/>
        <v>608</v>
      </c>
      <c r="G26" s="501">
        <f>$C$26</f>
        <v>3</v>
      </c>
      <c r="H26" s="538">
        <f t="shared" si="14"/>
        <v>106.39999999999999</v>
      </c>
      <c r="I26" s="539">
        <f t="shared" si="15"/>
        <v>10.64</v>
      </c>
      <c r="J26" s="569"/>
      <c r="L26" s="501">
        <v>22</v>
      </c>
      <c r="M26" s="502">
        <v>15837</v>
      </c>
      <c r="N26" s="503">
        <f t="shared" si="4"/>
        <v>51.093689508323649</v>
      </c>
      <c r="O26" s="503">
        <f t="shared" si="5"/>
        <v>225.34149117814457</v>
      </c>
      <c r="P26" s="503">
        <f t="shared" si="6"/>
        <v>473.31141661685592</v>
      </c>
      <c r="Q26" s="503">
        <f t="shared" si="7"/>
        <v>1488.4398496240601</v>
      </c>
      <c r="R26" s="503">
        <f t="shared" si="8"/>
        <v>6557.7639751552797</v>
      </c>
      <c r="S26" s="504"/>
      <c r="T26" s="505">
        <v>22</v>
      </c>
      <c r="U26" s="503">
        <f t="shared" si="9"/>
        <v>25.546844754161825</v>
      </c>
      <c r="V26" s="503">
        <f t="shared" si="9"/>
        <v>112.67074558907228</v>
      </c>
      <c r="W26" s="503">
        <f t="shared" si="9"/>
        <v>236.65570830842796</v>
      </c>
      <c r="X26" s="503">
        <f t="shared" si="9"/>
        <v>744.21992481203006</v>
      </c>
      <c r="Y26" s="504"/>
      <c r="Z26" s="505">
        <v>22</v>
      </c>
      <c r="AA26" s="503">
        <f t="shared" si="10"/>
        <v>5.1093689508323648</v>
      </c>
      <c r="AB26" s="503">
        <f t="shared" si="10"/>
        <v>22.534149117814458</v>
      </c>
      <c r="AC26" s="503">
        <f t="shared" si="10"/>
        <v>47.331141661685592</v>
      </c>
      <c r="AD26" s="503">
        <f t="shared" si="10"/>
        <v>148.84398496240601</v>
      </c>
    </row>
    <row r="27" spans="1:30" ht="17.25" thickBot="1">
      <c r="A27" s="540">
        <v>0.3</v>
      </c>
      <c r="C27" s="541">
        <v>1</v>
      </c>
      <c r="D27" s="542">
        <f t="shared" si="13"/>
        <v>69</v>
      </c>
      <c r="E27" s="520">
        <f t="shared" si="12"/>
        <v>138</v>
      </c>
      <c r="G27" s="541">
        <f>$C$27</f>
        <v>1</v>
      </c>
      <c r="H27" s="543">
        <f t="shared" si="14"/>
        <v>24.15</v>
      </c>
      <c r="I27" s="544">
        <f t="shared" si="15"/>
        <v>2.415</v>
      </c>
      <c r="J27" s="570"/>
      <c r="L27" s="501">
        <v>23</v>
      </c>
      <c r="M27" s="502">
        <v>17037</v>
      </c>
      <c r="N27" s="503">
        <f t="shared" si="4"/>
        <v>54.965156794425077</v>
      </c>
      <c r="O27" s="503">
        <f t="shared" si="5"/>
        <v>242.4160500853728</v>
      </c>
      <c r="P27" s="503">
        <f t="shared" si="6"/>
        <v>509.17513448894204</v>
      </c>
      <c r="Q27" s="503">
        <f t="shared" si="7"/>
        <v>1601.2218045112782</v>
      </c>
      <c r="R27" s="503">
        <f t="shared" si="8"/>
        <v>7054.6583850931675</v>
      </c>
      <c r="S27" s="504"/>
      <c r="T27" s="505">
        <v>23</v>
      </c>
      <c r="U27" s="503">
        <f t="shared" si="9"/>
        <v>27.482578397212539</v>
      </c>
      <c r="V27" s="503">
        <f t="shared" si="9"/>
        <v>121.2080250426864</v>
      </c>
      <c r="W27" s="503">
        <f t="shared" si="9"/>
        <v>254.58756724447102</v>
      </c>
      <c r="X27" s="503">
        <f t="shared" si="9"/>
        <v>800.61090225563908</v>
      </c>
      <c r="Y27" s="504"/>
      <c r="Z27" s="505">
        <v>23</v>
      </c>
      <c r="AA27" s="503">
        <f t="shared" si="10"/>
        <v>5.4965156794425081</v>
      </c>
      <c r="AB27" s="503">
        <f t="shared" si="10"/>
        <v>24.241605008537281</v>
      </c>
      <c r="AC27" s="503">
        <f t="shared" si="10"/>
        <v>50.917513448894205</v>
      </c>
      <c r="AD27" s="503">
        <f t="shared" si="10"/>
        <v>160.1221804511278</v>
      </c>
    </row>
    <row r="28" spans="1:30">
      <c r="A28" s="540">
        <v>0.4</v>
      </c>
      <c r="G28" s="545"/>
      <c r="L28" s="501">
        <v>24</v>
      </c>
      <c r="M28" s="502">
        <v>18283</v>
      </c>
      <c r="N28" s="503">
        <f t="shared" si="4"/>
        <v>58.985030326493735</v>
      </c>
      <c r="O28" s="503">
        <f t="shared" si="5"/>
        <v>260.14513375071141</v>
      </c>
      <c r="P28" s="503">
        <f t="shared" si="6"/>
        <v>546.41362821279142</v>
      </c>
      <c r="Q28" s="503">
        <f t="shared" si="7"/>
        <v>1718.3270676691729</v>
      </c>
      <c r="R28" s="503">
        <f t="shared" si="8"/>
        <v>7570.6004140786745</v>
      </c>
      <c r="S28" s="504"/>
      <c r="T28" s="505">
        <v>24</v>
      </c>
      <c r="U28" s="503">
        <f t="shared" si="9"/>
        <v>29.492515163246868</v>
      </c>
      <c r="V28" s="503">
        <f t="shared" si="9"/>
        <v>130.0725668753557</v>
      </c>
      <c r="W28" s="503">
        <f t="shared" si="9"/>
        <v>273.20681410639571</v>
      </c>
      <c r="X28" s="503">
        <f t="shared" si="9"/>
        <v>859.16353383458647</v>
      </c>
      <c r="Y28" s="504"/>
      <c r="Z28" s="505">
        <v>24</v>
      </c>
      <c r="AA28" s="503">
        <f t="shared" si="10"/>
        <v>5.8985030326493737</v>
      </c>
      <c r="AB28" s="503">
        <f t="shared" si="10"/>
        <v>26.014513375071139</v>
      </c>
      <c r="AC28" s="503">
        <f t="shared" si="10"/>
        <v>54.641362821279145</v>
      </c>
      <c r="AD28" s="503">
        <f t="shared" si="10"/>
        <v>171.83270676691728</v>
      </c>
    </row>
    <row r="29" spans="1:30">
      <c r="A29" s="540">
        <v>0.5</v>
      </c>
      <c r="G29" t="s">
        <v>5145</v>
      </c>
      <c r="L29" s="521">
        <v>25</v>
      </c>
      <c r="M29" s="522">
        <v>19579</v>
      </c>
      <c r="N29" s="503">
        <f t="shared" si="4"/>
        <v>63.16621499548328</v>
      </c>
      <c r="O29" s="503">
        <f t="shared" si="5"/>
        <v>278.58565737051794</v>
      </c>
      <c r="P29" s="503">
        <f t="shared" si="6"/>
        <v>585.14644351464437</v>
      </c>
      <c r="Q29" s="503">
        <f t="shared" si="7"/>
        <v>1840.1315789473683</v>
      </c>
      <c r="R29" s="503">
        <f t="shared" si="8"/>
        <v>8107.246376811594</v>
      </c>
      <c r="S29" s="523"/>
      <c r="T29" s="524">
        <v>25</v>
      </c>
      <c r="U29" s="525">
        <f t="shared" si="9"/>
        <v>31.58310749774164</v>
      </c>
      <c r="V29" s="525">
        <f t="shared" si="9"/>
        <v>139.29282868525897</v>
      </c>
      <c r="W29" s="525">
        <f t="shared" si="9"/>
        <v>292.57322175732219</v>
      </c>
      <c r="X29" s="525">
        <f t="shared" si="9"/>
        <v>920.06578947368416</v>
      </c>
      <c r="Y29" s="523"/>
      <c r="Z29" s="524">
        <v>25</v>
      </c>
      <c r="AA29" s="525">
        <f t="shared" si="10"/>
        <v>6.3166214995483276</v>
      </c>
      <c r="AB29" s="525">
        <f t="shared" si="10"/>
        <v>27.858565737051794</v>
      </c>
      <c r="AC29" s="525">
        <f t="shared" si="10"/>
        <v>58.51464435146444</v>
      </c>
      <c r="AD29" s="525">
        <f t="shared" si="10"/>
        <v>184.01315789473682</v>
      </c>
    </row>
    <row r="30" spans="1:30">
      <c r="A30" s="540">
        <v>0.6</v>
      </c>
      <c r="C30" t="s">
        <v>5146</v>
      </c>
      <c r="G30" t="s">
        <v>5147</v>
      </c>
      <c r="L30" s="501">
        <v>26</v>
      </c>
      <c r="M30" s="502">
        <v>20923</v>
      </c>
      <c r="N30" s="503">
        <f t="shared" si="4"/>
        <v>67.502258355916879</v>
      </c>
      <c r="O30" s="503">
        <f t="shared" si="5"/>
        <v>297.70916334661354</v>
      </c>
      <c r="P30" s="503">
        <f t="shared" si="6"/>
        <v>625.31380753138069</v>
      </c>
      <c r="Q30" s="503">
        <f t="shared" si="7"/>
        <v>1966.4473684210525</v>
      </c>
      <c r="R30" s="503">
        <f t="shared" si="8"/>
        <v>8663.7681159420281</v>
      </c>
      <c r="S30" s="504"/>
      <c r="T30" s="505">
        <v>26</v>
      </c>
      <c r="U30" s="503">
        <f t="shared" si="9"/>
        <v>33.75112917795844</v>
      </c>
      <c r="V30" s="503">
        <f t="shared" si="9"/>
        <v>148.85458167330677</v>
      </c>
      <c r="W30" s="503">
        <f t="shared" si="9"/>
        <v>312.65690376569034</v>
      </c>
      <c r="X30" s="503">
        <f t="shared" si="9"/>
        <v>983.22368421052624</v>
      </c>
      <c r="Y30" s="504"/>
      <c r="Z30" s="505">
        <v>26</v>
      </c>
      <c r="AA30" s="503">
        <f t="shared" si="10"/>
        <v>6.7502258355916878</v>
      </c>
      <c r="AB30" s="503">
        <f t="shared" si="10"/>
        <v>29.770916334661354</v>
      </c>
      <c r="AC30" s="503">
        <f t="shared" si="10"/>
        <v>62.531380753138066</v>
      </c>
      <c r="AD30" s="503">
        <f t="shared" si="10"/>
        <v>196.64473684210526</v>
      </c>
    </row>
    <row r="31" spans="1:30">
      <c r="A31" s="540">
        <v>0.7</v>
      </c>
      <c r="C31" t="s">
        <v>5148</v>
      </c>
      <c r="L31" s="501">
        <v>27</v>
      </c>
      <c r="M31" s="502">
        <v>22315</v>
      </c>
      <c r="N31" s="503">
        <f t="shared" si="4"/>
        <v>71.993160407794548</v>
      </c>
      <c r="O31" s="503">
        <f t="shared" si="5"/>
        <v>317.51565167899827</v>
      </c>
      <c r="P31" s="503">
        <f t="shared" si="6"/>
        <v>666.91572026300059</v>
      </c>
      <c r="Q31" s="503">
        <f t="shared" si="7"/>
        <v>2097.2744360902257</v>
      </c>
      <c r="R31" s="503">
        <f t="shared" si="8"/>
        <v>9240.1656314699794</v>
      </c>
      <c r="S31" s="504"/>
      <c r="T31" s="505">
        <v>27</v>
      </c>
      <c r="U31" s="503">
        <f t="shared" si="9"/>
        <v>35.996580203897274</v>
      </c>
      <c r="V31" s="503">
        <f t="shared" si="9"/>
        <v>158.75782583949913</v>
      </c>
      <c r="W31" s="503">
        <f t="shared" si="9"/>
        <v>333.4578601315003</v>
      </c>
      <c r="X31" s="503">
        <f t="shared" si="9"/>
        <v>1048.6372180451128</v>
      </c>
      <c r="Y31" s="504"/>
      <c r="Z31" s="505">
        <v>27</v>
      </c>
      <c r="AA31" s="503">
        <f t="shared" si="10"/>
        <v>7.199316040779455</v>
      </c>
      <c r="AB31" s="503">
        <f t="shared" si="10"/>
        <v>31.751565167899827</v>
      </c>
      <c r="AC31" s="503">
        <f t="shared" si="10"/>
        <v>66.691572026300065</v>
      </c>
      <c r="AD31" s="503">
        <f t="shared" si="10"/>
        <v>209.72744360902257</v>
      </c>
    </row>
    <row r="32" spans="1:30" ht="17.25" thickBot="1">
      <c r="A32" s="540">
        <v>0.8</v>
      </c>
      <c r="C32" t="s">
        <v>3669</v>
      </c>
      <c r="L32" s="501">
        <v>28</v>
      </c>
      <c r="M32" s="502">
        <v>23755</v>
      </c>
      <c r="N32" s="503">
        <f t="shared" si="4"/>
        <v>76.638921151116264</v>
      </c>
      <c r="O32" s="503">
        <f t="shared" si="5"/>
        <v>338.00512236767219</v>
      </c>
      <c r="P32" s="503">
        <f t="shared" si="6"/>
        <v>709.95218170950386</v>
      </c>
      <c r="Q32" s="503">
        <f t="shared" si="7"/>
        <v>2232.6127819548869</v>
      </c>
      <c r="R32" s="503">
        <f t="shared" si="8"/>
        <v>9836.4389233954444</v>
      </c>
      <c r="S32" s="504"/>
      <c r="T32" s="505">
        <v>28</v>
      </c>
      <c r="U32" s="503">
        <f t="shared" si="9"/>
        <v>38.319460575558132</v>
      </c>
      <c r="V32" s="503">
        <f t="shared" si="9"/>
        <v>169.00256118383609</v>
      </c>
      <c r="W32" s="503">
        <f t="shared" si="9"/>
        <v>354.97609085475193</v>
      </c>
      <c r="X32" s="503">
        <f t="shared" si="9"/>
        <v>1116.3063909774435</v>
      </c>
      <c r="Y32" s="504"/>
      <c r="Z32" s="505">
        <v>28</v>
      </c>
      <c r="AA32" s="503">
        <f t="shared" si="10"/>
        <v>7.6638921151116266</v>
      </c>
      <c r="AB32" s="503">
        <f t="shared" si="10"/>
        <v>33.800512236767219</v>
      </c>
      <c r="AC32" s="503">
        <f t="shared" si="10"/>
        <v>70.99521817095038</v>
      </c>
      <c r="AD32" s="503">
        <f t="shared" si="10"/>
        <v>223.2612781954887</v>
      </c>
    </row>
    <row r="33" spans="1:30">
      <c r="A33" s="540">
        <v>0.9</v>
      </c>
      <c r="C33" s="473" t="s">
        <v>5149</v>
      </c>
      <c r="D33" s="474"/>
      <c r="E33" s="474"/>
      <c r="F33" s="475"/>
      <c r="L33" s="501">
        <v>29</v>
      </c>
      <c r="M33" s="502">
        <v>25243</v>
      </c>
      <c r="N33" s="503">
        <f t="shared" si="4"/>
        <v>81.439540585882042</v>
      </c>
      <c r="O33" s="503">
        <f t="shared" si="5"/>
        <v>359.17757541263518</v>
      </c>
      <c r="P33" s="503">
        <f t="shared" si="6"/>
        <v>754.42319187089061</v>
      </c>
      <c r="Q33" s="503">
        <f t="shared" si="7"/>
        <v>2372.4624060150377</v>
      </c>
      <c r="R33" s="503">
        <f t="shared" si="8"/>
        <v>10452.587991718427</v>
      </c>
      <c r="S33" s="504"/>
      <c r="T33" s="505">
        <v>29</v>
      </c>
      <c r="U33" s="503">
        <f t="shared" si="9"/>
        <v>40.719770292941021</v>
      </c>
      <c r="V33" s="503">
        <f t="shared" si="9"/>
        <v>179.58878770631759</v>
      </c>
      <c r="W33" s="503">
        <f t="shared" si="9"/>
        <v>377.2115959354453</v>
      </c>
      <c r="X33" s="503">
        <f t="shared" si="9"/>
        <v>1186.2312030075188</v>
      </c>
      <c r="Y33" s="504"/>
      <c r="Z33" s="505">
        <v>29</v>
      </c>
      <c r="AA33" s="503">
        <f t="shared" si="10"/>
        <v>8.1439540585882035</v>
      </c>
      <c r="AB33" s="503">
        <f t="shared" si="10"/>
        <v>35.917757541263519</v>
      </c>
      <c r="AC33" s="503">
        <f t="shared" si="10"/>
        <v>75.442319187089055</v>
      </c>
      <c r="AD33" s="503">
        <f t="shared" si="10"/>
        <v>237.24624060150376</v>
      </c>
    </row>
    <row r="34" spans="1:30" ht="17.25" thickBot="1">
      <c r="A34" s="540">
        <v>1</v>
      </c>
      <c r="C34" s="476" t="s">
        <v>5150</v>
      </c>
      <c r="D34" s="477"/>
      <c r="E34" s="477"/>
      <c r="F34" s="478"/>
      <c r="L34" s="501">
        <v>30</v>
      </c>
      <c r="M34" s="502">
        <v>31244</v>
      </c>
      <c r="N34" s="503">
        <f t="shared" si="4"/>
        <v>100.80010323912762</v>
      </c>
      <c r="O34" s="503">
        <f t="shared" si="5"/>
        <v>444.56459874786566</v>
      </c>
      <c r="P34" s="503">
        <f t="shared" si="6"/>
        <v>933.77166766288099</v>
      </c>
      <c r="Q34" s="503">
        <f t="shared" si="7"/>
        <v>2936.4661654135339</v>
      </c>
      <c r="R34" s="503">
        <f t="shared" si="8"/>
        <v>12937.474120082816</v>
      </c>
      <c r="S34" s="504"/>
      <c r="T34" s="505">
        <v>30</v>
      </c>
      <c r="U34" s="546">
        <f t="shared" si="9"/>
        <v>50.400051619563811</v>
      </c>
      <c r="V34" s="546">
        <f t="shared" si="9"/>
        <v>222.28229937393283</v>
      </c>
      <c r="W34" s="546">
        <f t="shared" si="9"/>
        <v>466.88583383144049</v>
      </c>
      <c r="X34" s="546">
        <f t="shared" si="9"/>
        <v>1468.2330827067669</v>
      </c>
      <c r="Y34" s="504"/>
      <c r="Z34" s="505">
        <v>30</v>
      </c>
      <c r="AA34" s="546">
        <f t="shared" si="10"/>
        <v>10.080010323912763</v>
      </c>
      <c r="AB34" s="546">
        <f t="shared" si="10"/>
        <v>44.456459874786567</v>
      </c>
      <c r="AC34" s="546">
        <f t="shared" si="10"/>
        <v>93.377166766288099</v>
      </c>
      <c r="AD34" s="546">
        <f t="shared" si="10"/>
        <v>293.64661654135341</v>
      </c>
    </row>
    <row r="35" spans="1:30">
      <c r="A35" s="540">
        <v>1.1000000000000001</v>
      </c>
      <c r="C35" t="s">
        <v>5151</v>
      </c>
      <c r="L35" s="501">
        <v>31</v>
      </c>
      <c r="M35" s="502">
        <v>33092</v>
      </c>
      <c r="N35" s="503">
        <f t="shared" si="4"/>
        <v>106.76216285972382</v>
      </c>
      <c r="O35" s="503">
        <f t="shared" si="5"/>
        <v>470.85941946499713</v>
      </c>
      <c r="P35" s="503">
        <f t="shared" si="6"/>
        <v>989.00179318589358</v>
      </c>
      <c r="Q35" s="503">
        <f t="shared" si="7"/>
        <v>3110.1503759398493</v>
      </c>
      <c r="R35" s="503">
        <f t="shared" si="8"/>
        <v>13702.691511387164</v>
      </c>
      <c r="S35" s="504"/>
      <c r="T35" s="505">
        <v>31</v>
      </c>
      <c r="U35" s="503">
        <f t="shared" si="9"/>
        <v>53.381081429861908</v>
      </c>
      <c r="V35" s="503">
        <f t="shared" si="9"/>
        <v>235.42970973249857</v>
      </c>
      <c r="W35" s="503">
        <f t="shared" si="9"/>
        <v>494.50089659294679</v>
      </c>
      <c r="X35" s="503">
        <f t="shared" si="9"/>
        <v>1555.0751879699246</v>
      </c>
      <c r="Y35" s="504"/>
      <c r="Z35" s="505">
        <v>31</v>
      </c>
      <c r="AA35" s="503">
        <f t="shared" si="10"/>
        <v>10.676216285972382</v>
      </c>
      <c r="AB35" s="503">
        <f t="shared" si="10"/>
        <v>47.085941946499716</v>
      </c>
      <c r="AC35" s="503">
        <f t="shared" si="10"/>
        <v>98.900179318589352</v>
      </c>
      <c r="AD35" s="503">
        <f t="shared" si="10"/>
        <v>311.01503759398491</v>
      </c>
    </row>
    <row r="36" spans="1:30">
      <c r="A36" s="540">
        <v>1.2</v>
      </c>
      <c r="C36" t="s">
        <v>5152</v>
      </c>
      <c r="L36" s="501">
        <v>32</v>
      </c>
      <c r="M36" s="502">
        <v>34998</v>
      </c>
      <c r="N36" s="503">
        <f t="shared" si="4"/>
        <v>112.91134339914827</v>
      </c>
      <c r="O36" s="503">
        <f t="shared" si="5"/>
        <v>497.97951052931131</v>
      </c>
      <c r="P36" s="503">
        <f t="shared" si="6"/>
        <v>1045.9653317393902</v>
      </c>
      <c r="Q36" s="503">
        <f t="shared" si="7"/>
        <v>3289.2857142857142</v>
      </c>
      <c r="R36" s="503">
        <f t="shared" si="8"/>
        <v>14491.925465838509</v>
      </c>
      <c r="S36" s="504"/>
      <c r="T36" s="505">
        <v>32</v>
      </c>
      <c r="U36" s="503">
        <f t="shared" si="9"/>
        <v>56.455671699574133</v>
      </c>
      <c r="V36" s="503">
        <f t="shared" si="9"/>
        <v>248.98975526465566</v>
      </c>
      <c r="W36" s="503">
        <f t="shared" si="9"/>
        <v>522.9826658696951</v>
      </c>
      <c r="X36" s="503">
        <f t="shared" si="9"/>
        <v>1644.6428571428571</v>
      </c>
      <c r="Y36" s="504"/>
      <c r="Z36" s="505">
        <v>32</v>
      </c>
      <c r="AA36" s="503">
        <f t="shared" si="10"/>
        <v>11.291134339914827</v>
      </c>
      <c r="AB36" s="503">
        <f t="shared" si="10"/>
        <v>49.797951052931133</v>
      </c>
      <c r="AC36" s="503">
        <f t="shared" si="10"/>
        <v>104.59653317393902</v>
      </c>
      <c r="AD36" s="503">
        <f t="shared" si="10"/>
        <v>328.92857142857144</v>
      </c>
    </row>
    <row r="37" spans="1:30">
      <c r="A37" s="540">
        <v>1.3</v>
      </c>
      <c r="C37" t="s">
        <v>5153</v>
      </c>
      <c r="L37" s="501">
        <v>33</v>
      </c>
      <c r="M37" s="502">
        <v>36958</v>
      </c>
      <c r="N37" s="503">
        <f t="shared" si="4"/>
        <v>119.23473996644726</v>
      </c>
      <c r="O37" s="503">
        <f t="shared" si="5"/>
        <v>525.86795674445079</v>
      </c>
      <c r="P37" s="503">
        <f t="shared" si="6"/>
        <v>1104.5427375971308</v>
      </c>
      <c r="Q37" s="503">
        <f t="shared" si="7"/>
        <v>3473.4962406015034</v>
      </c>
      <c r="R37" s="503">
        <f t="shared" si="8"/>
        <v>15303.519668737059</v>
      </c>
      <c r="S37" s="504"/>
      <c r="T37" s="505">
        <v>33</v>
      </c>
      <c r="U37" s="503">
        <f t="shared" si="9"/>
        <v>59.617369983223632</v>
      </c>
      <c r="V37" s="503">
        <f t="shared" si="9"/>
        <v>262.9339783722254</v>
      </c>
      <c r="W37" s="503">
        <f t="shared" si="9"/>
        <v>552.27136879856539</v>
      </c>
      <c r="X37" s="503">
        <f t="shared" si="9"/>
        <v>1736.7481203007517</v>
      </c>
      <c r="Y37" s="504"/>
      <c r="Z37" s="505">
        <v>33</v>
      </c>
      <c r="AA37" s="503">
        <f t="shared" si="10"/>
        <v>11.923473996644727</v>
      </c>
      <c r="AB37" s="503">
        <f t="shared" si="10"/>
        <v>52.586795674445078</v>
      </c>
      <c r="AC37" s="503">
        <f t="shared" si="10"/>
        <v>110.45427375971308</v>
      </c>
      <c r="AD37" s="503">
        <f t="shared" si="10"/>
        <v>347.34962406015035</v>
      </c>
    </row>
    <row r="38" spans="1:30" ht="17.25" thickBot="1">
      <c r="A38" s="540">
        <v>1.4</v>
      </c>
      <c r="L38" s="501">
        <v>34</v>
      </c>
      <c r="M38" s="502">
        <v>38976</v>
      </c>
      <c r="N38" s="503">
        <f t="shared" si="4"/>
        <v>125.74525745257451</v>
      </c>
      <c r="O38" s="503">
        <f t="shared" si="5"/>
        <v>554.58167330677293</v>
      </c>
      <c r="P38" s="503">
        <f t="shared" si="6"/>
        <v>1164.8535564853555</v>
      </c>
      <c r="Q38" s="503">
        <f t="shared" si="7"/>
        <v>3663.1578947368421</v>
      </c>
      <c r="R38" s="503">
        <f t="shared" si="8"/>
        <v>16139.130434782608</v>
      </c>
      <c r="S38" s="504"/>
      <c r="T38" s="505">
        <v>34</v>
      </c>
      <c r="U38" s="503">
        <f t="shared" si="9"/>
        <v>62.872628726287253</v>
      </c>
      <c r="V38" s="503">
        <f t="shared" si="9"/>
        <v>277.29083665338646</v>
      </c>
      <c r="W38" s="503">
        <f t="shared" si="9"/>
        <v>582.42677824267776</v>
      </c>
      <c r="X38" s="503">
        <f t="shared" si="9"/>
        <v>1831.578947368421</v>
      </c>
      <c r="Y38" s="504"/>
      <c r="Z38" s="505">
        <v>34</v>
      </c>
      <c r="AA38" s="503">
        <f t="shared" si="10"/>
        <v>12.57452574525745</v>
      </c>
      <c r="AB38" s="503">
        <f t="shared" si="10"/>
        <v>55.458167330677291</v>
      </c>
      <c r="AC38" s="503">
        <f t="shared" si="10"/>
        <v>116.48535564853555</v>
      </c>
      <c r="AD38" s="503">
        <f t="shared" si="10"/>
        <v>366.31578947368422</v>
      </c>
    </row>
    <row r="39" spans="1:30">
      <c r="A39" s="540">
        <v>1.5</v>
      </c>
      <c r="G39" s="571" t="s">
        <v>5154</v>
      </c>
      <c r="H39" s="572"/>
      <c r="I39" s="573"/>
      <c r="J39" s="547"/>
      <c r="L39" s="501">
        <v>35</v>
      </c>
      <c r="M39" s="502">
        <v>41049</v>
      </c>
      <c r="N39" s="503">
        <f t="shared" si="4"/>
        <v>132.43321718931475</v>
      </c>
      <c r="O39" s="503">
        <f t="shared" si="5"/>
        <v>584.07797381900969</v>
      </c>
      <c r="P39" s="503">
        <f t="shared" si="6"/>
        <v>1226.8081291093843</v>
      </c>
      <c r="Q39" s="503">
        <f t="shared" si="7"/>
        <v>3857.988721804511</v>
      </c>
      <c r="R39" s="503">
        <f t="shared" si="8"/>
        <v>16997.515527950309</v>
      </c>
      <c r="S39" s="504"/>
      <c r="T39" s="505">
        <v>35</v>
      </c>
      <c r="U39" s="503">
        <f t="shared" si="9"/>
        <v>66.216608594657373</v>
      </c>
      <c r="V39" s="503">
        <f t="shared" si="9"/>
        <v>292.03898690950484</v>
      </c>
      <c r="W39" s="503">
        <f t="shared" si="9"/>
        <v>613.40406455469213</v>
      </c>
      <c r="X39" s="503">
        <f t="shared" si="9"/>
        <v>1928.9943609022555</v>
      </c>
      <c r="Y39" s="504"/>
      <c r="Z39" s="505">
        <v>35</v>
      </c>
      <c r="AA39" s="503">
        <f t="shared" si="10"/>
        <v>13.243321718931474</v>
      </c>
      <c r="AB39" s="503">
        <f t="shared" si="10"/>
        <v>58.40779738190097</v>
      </c>
      <c r="AC39" s="503">
        <f t="shared" si="10"/>
        <v>122.68081291093843</v>
      </c>
      <c r="AD39" s="503">
        <f t="shared" si="10"/>
        <v>385.7988721804511</v>
      </c>
    </row>
    <row r="40" spans="1:30">
      <c r="A40" s="540">
        <v>1.6</v>
      </c>
      <c r="G40" s="548" t="s">
        <v>5155</v>
      </c>
      <c r="H40" s="549" t="s">
        <v>5156</v>
      </c>
      <c r="I40" s="550"/>
      <c r="J40" s="551"/>
      <c r="L40" s="501">
        <v>36</v>
      </c>
      <c r="M40" s="502">
        <v>43179</v>
      </c>
      <c r="N40" s="503">
        <f t="shared" si="4"/>
        <v>139.30507162214477</v>
      </c>
      <c r="O40" s="503">
        <f t="shared" si="5"/>
        <v>614.38531587933983</v>
      </c>
      <c r="P40" s="503">
        <f t="shared" si="6"/>
        <v>1290.4662283323371</v>
      </c>
      <c r="Q40" s="503">
        <f t="shared" si="7"/>
        <v>4058.176691729323</v>
      </c>
      <c r="R40" s="503">
        <f t="shared" si="8"/>
        <v>17879.503105590062</v>
      </c>
      <c r="S40" s="504"/>
      <c r="T40" s="505">
        <v>36</v>
      </c>
      <c r="U40" s="503">
        <f t="shared" si="9"/>
        <v>69.652535811072383</v>
      </c>
      <c r="V40" s="503">
        <f t="shared" si="9"/>
        <v>307.19265793966991</v>
      </c>
      <c r="W40" s="503">
        <f t="shared" si="9"/>
        <v>645.23311416616855</v>
      </c>
      <c r="X40" s="503">
        <f t="shared" si="9"/>
        <v>2029.0883458646615</v>
      </c>
      <c r="Y40" s="504"/>
      <c r="Z40" s="505">
        <v>36</v>
      </c>
      <c r="AA40" s="503">
        <f t="shared" si="10"/>
        <v>13.930507162214477</v>
      </c>
      <c r="AB40" s="503">
        <f t="shared" si="10"/>
        <v>61.43853158793398</v>
      </c>
      <c r="AC40" s="503">
        <f t="shared" si="10"/>
        <v>129.0466228332337</v>
      </c>
      <c r="AD40" s="503">
        <f t="shared" si="10"/>
        <v>405.81766917293231</v>
      </c>
    </row>
    <row r="41" spans="1:30">
      <c r="A41" s="540">
        <v>1.7</v>
      </c>
      <c r="G41" s="501"/>
      <c r="H41" s="552">
        <v>3800</v>
      </c>
      <c r="I41" s="502"/>
      <c r="J41" s="1"/>
      <c r="L41" s="501">
        <v>37</v>
      </c>
      <c r="M41" s="502">
        <v>45365</v>
      </c>
      <c r="N41" s="503">
        <f t="shared" si="4"/>
        <v>146.35759452832622</v>
      </c>
      <c r="O41" s="503">
        <f t="shared" si="5"/>
        <v>645.48947068867392</v>
      </c>
      <c r="P41" s="503">
        <f t="shared" si="6"/>
        <v>1355.797967722654</v>
      </c>
      <c r="Q41" s="503">
        <f t="shared" si="7"/>
        <v>4263.6278195488721</v>
      </c>
      <c r="R41" s="503">
        <f t="shared" si="8"/>
        <v>18784.679089026915</v>
      </c>
      <c r="S41" s="504"/>
      <c r="T41" s="505">
        <v>37</v>
      </c>
      <c r="U41" s="503">
        <f t="shared" si="9"/>
        <v>73.178797264163109</v>
      </c>
      <c r="V41" s="503">
        <f t="shared" si="9"/>
        <v>322.74473534433696</v>
      </c>
      <c r="W41" s="503">
        <f t="shared" si="9"/>
        <v>677.898983861327</v>
      </c>
      <c r="X41" s="503">
        <f t="shared" si="9"/>
        <v>2131.8139097744361</v>
      </c>
      <c r="Y41" s="504"/>
      <c r="Z41" s="505">
        <v>37</v>
      </c>
      <c r="AA41" s="503">
        <f t="shared" si="10"/>
        <v>14.635759452832621</v>
      </c>
      <c r="AB41" s="503">
        <f t="shared" si="10"/>
        <v>64.548947068867392</v>
      </c>
      <c r="AC41" s="503">
        <f t="shared" si="10"/>
        <v>135.57979677226541</v>
      </c>
      <c r="AD41" s="503">
        <f t="shared" si="10"/>
        <v>426.36278195488723</v>
      </c>
    </row>
    <row r="42" spans="1:30">
      <c r="A42" s="540">
        <v>1.8</v>
      </c>
      <c r="G42" s="501"/>
      <c r="H42" s="553" t="s">
        <v>5157</v>
      </c>
      <c r="I42" s="502" t="s">
        <v>5158</v>
      </c>
      <c r="J42" s="1"/>
      <c r="L42" s="501">
        <v>38</v>
      </c>
      <c r="M42" s="502">
        <v>47608</v>
      </c>
      <c r="N42" s="503">
        <f t="shared" si="4"/>
        <v>153.59401213059749</v>
      </c>
      <c r="O42" s="503">
        <f t="shared" si="5"/>
        <v>677.40466704610128</v>
      </c>
      <c r="P42" s="503">
        <f t="shared" si="6"/>
        <v>1422.8332337118948</v>
      </c>
      <c r="Q42" s="503">
        <f t="shared" si="7"/>
        <v>4474.4360902255639</v>
      </c>
      <c r="R42" s="503">
        <f t="shared" si="8"/>
        <v>19713.457556935817</v>
      </c>
      <c r="S42" s="504"/>
      <c r="T42" s="505">
        <v>38</v>
      </c>
      <c r="U42" s="503">
        <f t="shared" si="9"/>
        <v>76.797006065298746</v>
      </c>
      <c r="V42" s="503">
        <f t="shared" si="9"/>
        <v>338.70233352305064</v>
      </c>
      <c r="W42" s="503">
        <f t="shared" si="9"/>
        <v>711.41661685594738</v>
      </c>
      <c r="X42" s="503">
        <f t="shared" si="9"/>
        <v>2237.218045112782</v>
      </c>
      <c r="Y42" s="504"/>
      <c r="Z42" s="505">
        <v>38</v>
      </c>
      <c r="AA42" s="503">
        <f t="shared" si="10"/>
        <v>15.359401213059749</v>
      </c>
      <c r="AB42" s="503">
        <f t="shared" si="10"/>
        <v>67.740466704610128</v>
      </c>
      <c r="AC42" s="503">
        <f t="shared" si="10"/>
        <v>142.28332337118948</v>
      </c>
      <c r="AD42" s="503">
        <f t="shared" si="10"/>
        <v>447.44360902255642</v>
      </c>
    </row>
    <row r="43" spans="1:30">
      <c r="A43" s="540">
        <v>1.9</v>
      </c>
      <c r="G43" s="501" t="s">
        <v>5159</v>
      </c>
      <c r="H43" s="554">
        <f>ROUND((($I$43^1.73)/$H$41),3)</f>
        <v>0.22900000000000001</v>
      </c>
      <c r="I43" s="555">
        <v>50</v>
      </c>
      <c r="J43" s="556"/>
      <c r="L43" s="501">
        <v>39</v>
      </c>
      <c r="M43" s="502">
        <v>49906</v>
      </c>
      <c r="N43" s="503">
        <f t="shared" si="4"/>
        <v>161.00787198348172</v>
      </c>
      <c r="O43" s="503">
        <f t="shared" si="5"/>
        <v>710.10244735344338</v>
      </c>
      <c r="P43" s="503">
        <f t="shared" si="6"/>
        <v>1491.5122534369395</v>
      </c>
      <c r="Q43" s="503">
        <f t="shared" si="7"/>
        <v>4690.4135338345859</v>
      </c>
      <c r="R43" s="503">
        <f t="shared" si="8"/>
        <v>20665.010351966874</v>
      </c>
      <c r="S43" s="504"/>
      <c r="T43" s="505">
        <v>39</v>
      </c>
      <c r="U43" s="503">
        <f t="shared" si="9"/>
        <v>80.50393599174086</v>
      </c>
      <c r="V43" s="503">
        <f t="shared" si="9"/>
        <v>355.05122367672169</v>
      </c>
      <c r="W43" s="503">
        <f t="shared" si="9"/>
        <v>745.75612671846977</v>
      </c>
      <c r="X43" s="503">
        <f t="shared" si="9"/>
        <v>2345.206766917293</v>
      </c>
      <c r="Y43" s="504"/>
      <c r="Z43" s="505">
        <v>39</v>
      </c>
      <c r="AA43" s="503">
        <f t="shared" si="10"/>
        <v>16.100787198348172</v>
      </c>
      <c r="AB43" s="503">
        <f t="shared" si="10"/>
        <v>71.010244735344344</v>
      </c>
      <c r="AC43" s="503">
        <f t="shared" si="10"/>
        <v>149.15122534369397</v>
      </c>
      <c r="AD43" s="503">
        <f t="shared" si="10"/>
        <v>469.04135338345861</v>
      </c>
    </row>
    <row r="44" spans="1:30">
      <c r="A44" s="540">
        <v>2</v>
      </c>
      <c r="G44" s="548">
        <v>7</v>
      </c>
      <c r="H44" s="557">
        <f>$E$22*($H$43)*($D$19/100)</f>
        <v>709.80840000000001</v>
      </c>
      <c r="I44" s="550"/>
      <c r="J44" s="551"/>
      <c r="L44" s="521">
        <v>40</v>
      </c>
      <c r="M44" s="522">
        <v>59728</v>
      </c>
      <c r="N44" s="503">
        <f t="shared" si="4"/>
        <v>192.69583172022195</v>
      </c>
      <c r="O44" s="503">
        <f t="shared" si="5"/>
        <v>849.85771200910642</v>
      </c>
      <c r="P44" s="503">
        <f t="shared" si="6"/>
        <v>1785.0567842199641</v>
      </c>
      <c r="Q44" s="503">
        <f t="shared" si="7"/>
        <v>5613.5338345864657</v>
      </c>
      <c r="R44" s="503">
        <f t="shared" si="8"/>
        <v>24732.091097308486</v>
      </c>
      <c r="S44" s="523"/>
      <c r="T44" s="524">
        <v>40</v>
      </c>
      <c r="U44" s="525">
        <f t="shared" si="9"/>
        <v>96.347915860110973</v>
      </c>
      <c r="V44" s="525">
        <f t="shared" si="9"/>
        <v>424.92885600455321</v>
      </c>
      <c r="W44" s="525">
        <f t="shared" si="9"/>
        <v>892.52839210998206</v>
      </c>
      <c r="X44" s="525">
        <f t="shared" si="9"/>
        <v>2806.7669172932328</v>
      </c>
      <c r="Y44" s="523"/>
      <c r="Z44" s="524">
        <v>40</v>
      </c>
      <c r="AA44" s="525">
        <f t="shared" si="10"/>
        <v>19.269583172022195</v>
      </c>
      <c r="AB44" s="525">
        <f t="shared" si="10"/>
        <v>84.985771200910648</v>
      </c>
      <c r="AC44" s="525">
        <f t="shared" si="10"/>
        <v>178.50567842199641</v>
      </c>
      <c r="AD44" s="525">
        <f t="shared" si="10"/>
        <v>561.35338345864659</v>
      </c>
    </row>
    <row r="45" spans="1:30">
      <c r="A45" s="540">
        <v>2.1</v>
      </c>
      <c r="G45" s="548">
        <v>6</v>
      </c>
      <c r="H45" s="557">
        <f>$E$23*($H$43)*($D$19/100)</f>
        <v>337.99254999999999</v>
      </c>
      <c r="I45" s="550"/>
      <c r="J45" s="551"/>
      <c r="L45" s="501">
        <v>41</v>
      </c>
      <c r="M45" s="502">
        <v>62482</v>
      </c>
      <c r="N45" s="503">
        <f t="shared" si="4"/>
        <v>201.58084914182473</v>
      </c>
      <c r="O45" s="503">
        <f t="shared" si="5"/>
        <v>889.04382470119515</v>
      </c>
      <c r="P45" s="503">
        <f t="shared" si="6"/>
        <v>1867.3640167364017</v>
      </c>
      <c r="Q45" s="503">
        <f t="shared" si="7"/>
        <v>5872.3684210526317</v>
      </c>
      <c r="R45" s="503">
        <f t="shared" si="8"/>
        <v>25872.46376811594</v>
      </c>
      <c r="S45" s="504"/>
      <c r="T45" s="505">
        <v>41</v>
      </c>
      <c r="U45" s="503">
        <f t="shared" si="9"/>
        <v>100.79042457091236</v>
      </c>
      <c r="V45" s="503">
        <f t="shared" si="9"/>
        <v>444.52191235059757</v>
      </c>
      <c r="W45" s="503">
        <f t="shared" si="9"/>
        <v>933.68200836820085</v>
      </c>
      <c r="X45" s="503">
        <f t="shared" si="9"/>
        <v>2936.1842105263158</v>
      </c>
      <c r="Y45" s="504"/>
      <c r="Z45" s="505">
        <v>41</v>
      </c>
      <c r="AA45" s="503">
        <f t="shared" si="10"/>
        <v>20.158084914182474</v>
      </c>
      <c r="AB45" s="503">
        <f t="shared" si="10"/>
        <v>88.904382470119515</v>
      </c>
      <c r="AC45" s="503">
        <f t="shared" si="10"/>
        <v>186.73640167364016</v>
      </c>
      <c r="AD45" s="503">
        <f t="shared" si="10"/>
        <v>587.23684210526312</v>
      </c>
    </row>
    <row r="46" spans="1:30">
      <c r="A46" s="540">
        <v>2.2000000000000002</v>
      </c>
      <c r="G46" s="548">
        <v>5</v>
      </c>
      <c r="H46" s="557">
        <f>$E$24*($H$43)*($D$19/100)</f>
        <v>160.94119999999998</v>
      </c>
      <c r="I46" s="550"/>
      <c r="J46" s="551"/>
      <c r="L46" s="501">
        <v>42</v>
      </c>
      <c r="M46" s="502">
        <v>65302</v>
      </c>
      <c r="N46" s="503">
        <f t="shared" si="4"/>
        <v>210.67879726416308</v>
      </c>
      <c r="O46" s="503">
        <f t="shared" si="5"/>
        <v>929.16903813318152</v>
      </c>
      <c r="P46" s="503">
        <f t="shared" si="6"/>
        <v>1951.6437537358038</v>
      </c>
      <c r="Q46" s="503">
        <f t="shared" si="7"/>
        <v>6137.4060150375935</v>
      </c>
      <c r="R46" s="503">
        <f t="shared" si="8"/>
        <v>27040.165631469979</v>
      </c>
      <c r="S46" s="504"/>
      <c r="T46" s="505">
        <v>42</v>
      </c>
      <c r="U46" s="503">
        <f t="shared" si="9"/>
        <v>105.33939863208154</v>
      </c>
      <c r="V46" s="503">
        <f t="shared" si="9"/>
        <v>464.58451906659076</v>
      </c>
      <c r="W46" s="503">
        <f t="shared" si="9"/>
        <v>975.82187686790189</v>
      </c>
      <c r="X46" s="503">
        <f t="shared" si="9"/>
        <v>3068.7030075187968</v>
      </c>
      <c r="Y46" s="504"/>
      <c r="Z46" s="505">
        <v>42</v>
      </c>
      <c r="AA46" s="503">
        <f t="shared" si="10"/>
        <v>21.067879726416308</v>
      </c>
      <c r="AB46" s="503">
        <f t="shared" si="10"/>
        <v>92.916903813318157</v>
      </c>
      <c r="AC46" s="503">
        <f t="shared" si="10"/>
        <v>195.16437537358038</v>
      </c>
      <c r="AD46" s="503">
        <f t="shared" si="10"/>
        <v>613.74060150375931</v>
      </c>
    </row>
    <row r="47" spans="1:30">
      <c r="A47" s="540">
        <v>2.2999999999999998</v>
      </c>
      <c r="G47" s="548">
        <v>4</v>
      </c>
      <c r="H47" s="557">
        <f>$E$25*($H$43)*($D$19/100)</f>
        <v>76.623400000000004</v>
      </c>
      <c r="I47" s="550"/>
      <c r="J47" s="551"/>
      <c r="L47" s="501">
        <v>43</v>
      </c>
      <c r="M47" s="502">
        <v>68186</v>
      </c>
      <c r="N47" s="503">
        <f t="shared" si="4"/>
        <v>219.98322364176019</v>
      </c>
      <c r="O47" s="503">
        <f t="shared" si="5"/>
        <v>970.20489470688676</v>
      </c>
      <c r="P47" s="503">
        <f t="shared" si="6"/>
        <v>2037.8362223550507</v>
      </c>
      <c r="Q47" s="503">
        <f t="shared" si="7"/>
        <v>6408.458646616541</v>
      </c>
      <c r="R47" s="503">
        <f t="shared" si="8"/>
        <v>28234.368530020703</v>
      </c>
      <c r="S47" s="504"/>
      <c r="T47" s="505">
        <v>43</v>
      </c>
      <c r="U47" s="503">
        <f t="shared" si="9"/>
        <v>109.9916118208801</v>
      </c>
      <c r="V47" s="503">
        <f t="shared" si="9"/>
        <v>485.10244735344338</v>
      </c>
      <c r="W47" s="503">
        <f t="shared" si="9"/>
        <v>1018.9181111775254</v>
      </c>
      <c r="X47" s="503">
        <f t="shared" si="9"/>
        <v>3204.2293233082705</v>
      </c>
      <c r="Y47" s="504"/>
      <c r="Z47" s="505">
        <v>43</v>
      </c>
      <c r="AA47" s="503">
        <f t="shared" si="10"/>
        <v>21.998322364176019</v>
      </c>
      <c r="AB47" s="503">
        <f t="shared" si="10"/>
        <v>97.020489470688673</v>
      </c>
      <c r="AC47" s="503">
        <f t="shared" si="10"/>
        <v>203.78362223550508</v>
      </c>
      <c r="AD47" s="503">
        <f t="shared" si="10"/>
        <v>640.8458646616541</v>
      </c>
    </row>
    <row r="48" spans="1:30">
      <c r="A48" s="540">
        <v>2.4</v>
      </c>
      <c r="G48" s="548">
        <v>3</v>
      </c>
      <c r="H48" s="557">
        <f>$E$26*($H$43)*($D$19/100)</f>
        <v>24.365599999999997</v>
      </c>
      <c r="I48" s="550"/>
      <c r="J48" s="551"/>
      <c r="L48" s="501">
        <v>44</v>
      </c>
      <c r="M48" s="502">
        <v>71134</v>
      </c>
      <c r="N48" s="503">
        <f t="shared" si="4"/>
        <v>229.49412827461606</v>
      </c>
      <c r="O48" s="503">
        <f t="shared" si="5"/>
        <v>1012.1513944223108</v>
      </c>
      <c r="P48" s="503">
        <f t="shared" si="6"/>
        <v>2125.9414225941423</v>
      </c>
      <c r="Q48" s="503">
        <f t="shared" si="7"/>
        <v>6685.5263157894733</v>
      </c>
      <c r="R48" s="503">
        <f t="shared" si="8"/>
        <v>29455.072463768116</v>
      </c>
      <c r="S48" s="504"/>
      <c r="T48" s="505">
        <v>44</v>
      </c>
      <c r="U48" s="503">
        <f t="shared" si="9"/>
        <v>114.74706413730803</v>
      </c>
      <c r="V48" s="503">
        <f t="shared" si="9"/>
        <v>506.07569721115539</v>
      </c>
      <c r="W48" s="503">
        <f t="shared" si="9"/>
        <v>1062.9707112970711</v>
      </c>
      <c r="X48" s="503">
        <f t="shared" si="9"/>
        <v>3342.7631578947367</v>
      </c>
      <c r="Y48" s="504"/>
      <c r="Z48" s="505">
        <v>44</v>
      </c>
      <c r="AA48" s="503">
        <f t="shared" si="10"/>
        <v>22.949412827461607</v>
      </c>
      <c r="AB48" s="503">
        <f t="shared" si="10"/>
        <v>101.21513944223108</v>
      </c>
      <c r="AC48" s="503">
        <f t="shared" si="10"/>
        <v>212.59414225941424</v>
      </c>
      <c r="AD48" s="503">
        <f t="shared" si="10"/>
        <v>668.55263157894728</v>
      </c>
    </row>
    <row r="49" spans="1:30" ht="17.25" thickBot="1">
      <c r="A49" s="540">
        <v>2.5</v>
      </c>
      <c r="G49" s="558">
        <v>1</v>
      </c>
      <c r="H49" s="559">
        <f>$E$27*($H$43)*($D$19/100)</f>
        <v>5.5303499999999994</v>
      </c>
      <c r="I49" s="560"/>
      <c r="J49" s="551"/>
      <c r="L49" s="501">
        <v>45</v>
      </c>
      <c r="M49" s="502">
        <v>74146</v>
      </c>
      <c r="N49" s="503">
        <f t="shared" si="4"/>
        <v>239.21151116273066</v>
      </c>
      <c r="O49" s="503">
        <f t="shared" si="5"/>
        <v>1055.0085372794535</v>
      </c>
      <c r="P49" s="503">
        <f t="shared" si="6"/>
        <v>2215.959354453078</v>
      </c>
      <c r="Q49" s="503">
        <f t="shared" si="7"/>
        <v>6968.6090225563903</v>
      </c>
      <c r="R49" s="503">
        <f t="shared" si="8"/>
        <v>30702.277432712213</v>
      </c>
      <c r="S49" s="504"/>
      <c r="T49" s="505">
        <v>45</v>
      </c>
      <c r="U49" s="503">
        <f t="shared" si="9"/>
        <v>119.60575558136533</v>
      </c>
      <c r="V49" s="503">
        <f t="shared" si="9"/>
        <v>527.50426863972677</v>
      </c>
      <c r="W49" s="503">
        <f t="shared" si="9"/>
        <v>1107.979677226539</v>
      </c>
      <c r="X49" s="503">
        <f t="shared" si="9"/>
        <v>3484.3045112781952</v>
      </c>
      <c r="Y49" s="504"/>
      <c r="Z49" s="505">
        <v>45</v>
      </c>
      <c r="AA49" s="503">
        <f t="shared" si="10"/>
        <v>23.921151116273066</v>
      </c>
      <c r="AB49" s="503">
        <f t="shared" si="10"/>
        <v>105.50085372794535</v>
      </c>
      <c r="AC49" s="503">
        <f t="shared" si="10"/>
        <v>221.59593544530782</v>
      </c>
      <c r="AD49" s="503">
        <f t="shared" si="10"/>
        <v>696.86090225563908</v>
      </c>
    </row>
    <row r="50" spans="1:30">
      <c r="A50" s="540">
        <v>2.6</v>
      </c>
      <c r="L50" s="501">
        <v>46</v>
      </c>
      <c r="M50" s="502">
        <v>77222</v>
      </c>
      <c r="N50" s="503">
        <f t="shared" si="4"/>
        <v>249.13537230610399</v>
      </c>
      <c r="O50" s="503">
        <f t="shared" si="5"/>
        <v>1098.7763232783152</v>
      </c>
      <c r="P50" s="503">
        <f t="shared" si="6"/>
        <v>2307.8900179318589</v>
      </c>
      <c r="Q50" s="503">
        <f t="shared" si="7"/>
        <v>7257.706766917293</v>
      </c>
      <c r="R50" s="503">
        <f t="shared" si="8"/>
        <v>31975.983436853003</v>
      </c>
      <c r="S50" s="504"/>
      <c r="T50" s="505">
        <v>46</v>
      </c>
      <c r="U50" s="503">
        <f t="shared" si="9"/>
        <v>124.56768615305199</v>
      </c>
      <c r="V50" s="503">
        <f t="shared" si="9"/>
        <v>549.3881616391576</v>
      </c>
      <c r="W50" s="503">
        <f t="shared" si="9"/>
        <v>1153.9450089659294</v>
      </c>
      <c r="X50" s="503">
        <f t="shared" si="9"/>
        <v>3628.8533834586465</v>
      </c>
      <c r="Y50" s="504"/>
      <c r="Z50" s="505">
        <v>46</v>
      </c>
      <c r="AA50" s="503">
        <f t="shared" si="10"/>
        <v>24.913537230610398</v>
      </c>
      <c r="AB50" s="503">
        <f t="shared" si="10"/>
        <v>109.87763232783152</v>
      </c>
      <c r="AC50" s="503">
        <f t="shared" si="10"/>
        <v>230.78900179318589</v>
      </c>
      <c r="AD50" s="503">
        <f t="shared" si="10"/>
        <v>725.77067669172925</v>
      </c>
    </row>
    <row r="51" spans="1:30">
      <c r="A51" s="540">
        <v>2.7</v>
      </c>
      <c r="L51" s="501">
        <v>47</v>
      </c>
      <c r="M51" s="502">
        <v>80364</v>
      </c>
      <c r="N51" s="503">
        <f t="shared" si="4"/>
        <v>259.27216415021292</v>
      </c>
      <c r="O51" s="503">
        <f t="shared" si="5"/>
        <v>1143.4832100170745</v>
      </c>
      <c r="P51" s="503">
        <f t="shared" si="6"/>
        <v>2401.7931858936045</v>
      </c>
      <c r="Q51" s="503">
        <f t="shared" si="7"/>
        <v>7553.0075187969924</v>
      </c>
      <c r="R51" s="503">
        <f t="shared" si="8"/>
        <v>33277.018633540371</v>
      </c>
      <c r="S51" s="504"/>
      <c r="T51" s="505">
        <v>47</v>
      </c>
      <c r="U51" s="503">
        <f t="shared" si="9"/>
        <v>129.63608207510646</v>
      </c>
      <c r="V51" s="503">
        <f t="shared" si="9"/>
        <v>571.74160500853725</v>
      </c>
      <c r="W51" s="503">
        <f t="shared" si="9"/>
        <v>1200.8965929468022</v>
      </c>
      <c r="X51" s="503">
        <f t="shared" si="9"/>
        <v>3776.5037593984962</v>
      </c>
      <c r="Y51" s="504"/>
      <c r="Z51" s="505">
        <v>47</v>
      </c>
      <c r="AA51" s="503">
        <f t="shared" si="10"/>
        <v>25.927216415021292</v>
      </c>
      <c r="AB51" s="503">
        <f t="shared" si="10"/>
        <v>114.34832100170745</v>
      </c>
      <c r="AC51" s="503">
        <f t="shared" si="10"/>
        <v>240.17931858936043</v>
      </c>
      <c r="AD51" s="503">
        <f t="shared" si="10"/>
        <v>755.30075187969919</v>
      </c>
    </row>
    <row r="52" spans="1:30">
      <c r="A52" s="540">
        <v>2.8</v>
      </c>
      <c r="L52" s="501">
        <v>48</v>
      </c>
      <c r="M52" s="502">
        <v>83568</v>
      </c>
      <c r="N52" s="503">
        <f t="shared" si="4"/>
        <v>269.60898180410373</v>
      </c>
      <c r="O52" s="503">
        <f t="shared" si="5"/>
        <v>1189.0722822993739</v>
      </c>
      <c r="P52" s="503">
        <f t="shared" si="6"/>
        <v>2497.5493126120741</v>
      </c>
      <c r="Q52" s="503">
        <f t="shared" si="7"/>
        <v>7854.1353383458645</v>
      </c>
      <c r="R52" s="503">
        <f t="shared" si="8"/>
        <v>34603.726708074537</v>
      </c>
      <c r="S52" s="504"/>
      <c r="T52" s="505">
        <v>48</v>
      </c>
      <c r="U52" s="503">
        <f t="shared" si="9"/>
        <v>134.80449090205187</v>
      </c>
      <c r="V52" s="503">
        <f t="shared" si="9"/>
        <v>594.53614114968696</v>
      </c>
      <c r="W52" s="503">
        <f t="shared" si="9"/>
        <v>1248.7746563060371</v>
      </c>
      <c r="X52" s="503">
        <f t="shared" si="9"/>
        <v>3927.0676691729323</v>
      </c>
      <c r="Y52" s="504"/>
      <c r="Z52" s="505">
        <v>48</v>
      </c>
      <c r="AA52" s="503">
        <f t="shared" si="10"/>
        <v>26.960898180410375</v>
      </c>
      <c r="AB52" s="503">
        <f t="shared" si="10"/>
        <v>118.90722822993739</v>
      </c>
      <c r="AC52" s="503">
        <f t="shared" si="10"/>
        <v>249.75493126120742</v>
      </c>
      <c r="AD52" s="503">
        <f t="shared" si="10"/>
        <v>785.41353383458647</v>
      </c>
    </row>
    <row r="53" spans="1:30">
      <c r="A53" s="540">
        <v>2.9</v>
      </c>
      <c r="L53" s="501">
        <v>49</v>
      </c>
      <c r="M53" s="502">
        <v>86838</v>
      </c>
      <c r="N53" s="503">
        <f t="shared" si="4"/>
        <v>280.15873015873012</v>
      </c>
      <c r="O53" s="503">
        <f t="shared" si="5"/>
        <v>1235.6004553215707</v>
      </c>
      <c r="P53" s="503">
        <f t="shared" si="6"/>
        <v>2595.2779438135085</v>
      </c>
      <c r="Q53" s="503">
        <f t="shared" si="7"/>
        <v>8161.4661654135334</v>
      </c>
      <c r="R53" s="503">
        <f t="shared" si="8"/>
        <v>35957.763975155278</v>
      </c>
      <c r="S53" s="504"/>
      <c r="T53" s="505">
        <v>49</v>
      </c>
      <c r="U53" s="503">
        <f t="shared" si="9"/>
        <v>140.07936507936506</v>
      </c>
      <c r="V53" s="503">
        <f t="shared" si="9"/>
        <v>617.80022766078537</v>
      </c>
      <c r="W53" s="503">
        <f t="shared" si="9"/>
        <v>1297.6389719067543</v>
      </c>
      <c r="X53" s="503">
        <f t="shared" si="9"/>
        <v>4080.7330827067667</v>
      </c>
      <c r="Y53" s="504"/>
      <c r="Z53" s="505">
        <v>49</v>
      </c>
      <c r="AA53" s="503">
        <f t="shared" si="10"/>
        <v>28.015873015873012</v>
      </c>
      <c r="AB53" s="503">
        <f t="shared" si="10"/>
        <v>123.56004553215708</v>
      </c>
      <c r="AC53" s="503">
        <f t="shared" si="10"/>
        <v>259.52779438135087</v>
      </c>
      <c r="AD53" s="503">
        <f t="shared" si="10"/>
        <v>816.1466165413533</v>
      </c>
    </row>
    <row r="54" spans="1:30" ht="17.25" thickBot="1">
      <c r="A54" s="540">
        <v>3</v>
      </c>
      <c r="L54" s="561">
        <v>50</v>
      </c>
      <c r="M54" s="562">
        <v>101441</v>
      </c>
      <c r="N54" s="503">
        <f t="shared" si="4"/>
        <v>327.27126080784615</v>
      </c>
      <c r="O54" s="503">
        <f t="shared" si="5"/>
        <v>1443.383608423449</v>
      </c>
      <c r="P54" s="503">
        <f t="shared" si="6"/>
        <v>3031.7095038852362</v>
      </c>
      <c r="Q54" s="503">
        <f t="shared" si="7"/>
        <v>9533.9285714285706</v>
      </c>
      <c r="R54" s="503">
        <f t="shared" si="8"/>
        <v>42004.554865424427</v>
      </c>
      <c r="S54" s="563"/>
      <c r="T54" s="524">
        <v>50</v>
      </c>
      <c r="U54" s="564">
        <f t="shared" si="9"/>
        <v>163.63563040392307</v>
      </c>
      <c r="V54" s="564">
        <f t="shared" si="9"/>
        <v>721.6918042117245</v>
      </c>
      <c r="W54" s="564">
        <f t="shared" si="9"/>
        <v>1515.8547519426181</v>
      </c>
      <c r="X54" s="564">
        <f t="shared" si="9"/>
        <v>4766.9642857142853</v>
      </c>
      <c r="Y54" s="563"/>
      <c r="Z54" s="524">
        <v>50</v>
      </c>
      <c r="AA54" s="564">
        <f t="shared" si="10"/>
        <v>32.727126080784615</v>
      </c>
      <c r="AB54" s="564">
        <f t="shared" si="10"/>
        <v>144.33836084234491</v>
      </c>
      <c r="AC54" s="564">
        <f t="shared" si="10"/>
        <v>303.17095038852364</v>
      </c>
      <c r="AD54" s="564">
        <f t="shared" si="10"/>
        <v>953.39285714285711</v>
      </c>
    </row>
    <row r="55" spans="1:30">
      <c r="A55" s="540">
        <v>3.1</v>
      </c>
    </row>
    <row r="56" spans="1:30">
      <c r="A56" s="540">
        <v>3.2</v>
      </c>
    </row>
    <row r="57" spans="1:30">
      <c r="A57" s="540">
        <v>3.3</v>
      </c>
    </row>
    <row r="58" spans="1:30">
      <c r="A58" s="540">
        <v>3.4</v>
      </c>
    </row>
    <row r="59" spans="1:30">
      <c r="A59" s="540">
        <v>3.5</v>
      </c>
    </row>
    <row r="60" spans="1:30">
      <c r="A60" s="540">
        <v>3.6</v>
      </c>
    </row>
    <row r="61" spans="1:30">
      <c r="A61" s="540">
        <v>3.7</v>
      </c>
    </row>
    <row r="62" spans="1:30">
      <c r="A62" s="540">
        <v>3.8</v>
      </c>
    </row>
    <row r="63" spans="1:30">
      <c r="A63" s="540">
        <v>3.9</v>
      </c>
    </row>
    <row r="64" spans="1:30">
      <c r="A64" s="540">
        <v>4</v>
      </c>
    </row>
    <row r="65" spans="1:1">
      <c r="A65" s="540">
        <v>4.0999999999999996</v>
      </c>
    </row>
    <row r="66" spans="1:1">
      <c r="A66" s="540">
        <v>4.2</v>
      </c>
    </row>
    <row r="67" spans="1:1">
      <c r="A67" s="540">
        <v>4.3</v>
      </c>
    </row>
    <row r="68" spans="1:1">
      <c r="A68" s="540">
        <v>4.4000000000000004</v>
      </c>
    </row>
    <row r="69" spans="1:1">
      <c r="A69" s="540">
        <v>4.5</v>
      </c>
    </row>
    <row r="70" spans="1:1">
      <c r="A70" s="540">
        <v>4.5999999999999996</v>
      </c>
    </row>
    <row r="71" spans="1:1">
      <c r="A71" s="540">
        <v>4.7</v>
      </c>
    </row>
    <row r="72" spans="1:1">
      <c r="A72" s="540">
        <v>4.8</v>
      </c>
    </row>
    <row r="73" spans="1:1">
      <c r="A73" s="540">
        <v>4.9000000000000004</v>
      </c>
    </row>
    <row r="74" spans="1:1">
      <c r="A74" s="540">
        <v>5</v>
      </c>
    </row>
    <row r="75" spans="1:1">
      <c r="A75" s="540">
        <v>5.0999999999999996</v>
      </c>
    </row>
    <row r="76" spans="1:1">
      <c r="A76" s="540">
        <v>5.2</v>
      </c>
    </row>
    <row r="77" spans="1:1">
      <c r="A77" s="540">
        <v>5.3</v>
      </c>
    </row>
    <row r="78" spans="1:1">
      <c r="A78" s="540">
        <v>5.4</v>
      </c>
    </row>
    <row r="79" spans="1:1">
      <c r="A79" s="540">
        <v>5.5</v>
      </c>
    </row>
    <row r="80" spans="1:1">
      <c r="A80" s="540">
        <v>5.6</v>
      </c>
    </row>
    <row r="81" spans="1:1">
      <c r="A81" s="540">
        <v>5.7</v>
      </c>
    </row>
    <row r="82" spans="1:1">
      <c r="A82" s="540">
        <v>5.8</v>
      </c>
    </row>
    <row r="83" spans="1:1">
      <c r="A83" s="540">
        <v>5.9</v>
      </c>
    </row>
    <row r="84" spans="1:1">
      <c r="A84" s="540">
        <v>6</v>
      </c>
    </row>
    <row r="85" spans="1:1">
      <c r="A85" s="540">
        <v>6.1</v>
      </c>
    </row>
    <row r="86" spans="1:1">
      <c r="A86" s="540">
        <v>6.2</v>
      </c>
    </row>
    <row r="87" spans="1:1">
      <c r="A87" s="540">
        <v>6.3</v>
      </c>
    </row>
    <row r="88" spans="1:1">
      <c r="A88" s="540">
        <v>6.4</v>
      </c>
    </row>
    <row r="89" spans="1:1">
      <c r="A89" s="540">
        <v>6.5</v>
      </c>
    </row>
    <row r="90" spans="1:1">
      <c r="A90" s="540">
        <v>6.6</v>
      </c>
    </row>
    <row r="91" spans="1:1">
      <c r="A91" s="540">
        <v>6.7</v>
      </c>
    </row>
    <row r="92" spans="1:1">
      <c r="A92" s="540">
        <v>6.8</v>
      </c>
    </row>
    <row r="93" spans="1:1">
      <c r="A93" s="540">
        <v>6.9</v>
      </c>
    </row>
    <row r="94" spans="1:1">
      <c r="A94" s="540">
        <v>7</v>
      </c>
    </row>
    <row r="95" spans="1:1">
      <c r="A95" s="540">
        <v>7.1</v>
      </c>
    </row>
    <row r="96" spans="1:1">
      <c r="A96" s="540">
        <v>7.2</v>
      </c>
    </row>
    <row r="97" spans="1:1">
      <c r="A97" s="540">
        <v>7.3</v>
      </c>
    </row>
    <row r="98" spans="1:1">
      <c r="A98" s="540">
        <v>7.4</v>
      </c>
    </row>
    <row r="99" spans="1:1">
      <c r="A99" s="540">
        <v>7.5</v>
      </c>
    </row>
    <row r="100" spans="1:1">
      <c r="A100" s="540">
        <v>7.6</v>
      </c>
    </row>
    <row r="101" spans="1:1">
      <c r="A101" s="540">
        <v>7.7</v>
      </c>
    </row>
    <row r="102" spans="1:1">
      <c r="A102" s="540">
        <v>7.8</v>
      </c>
    </row>
    <row r="103" spans="1:1">
      <c r="A103" s="540">
        <v>7.9</v>
      </c>
    </row>
    <row r="104" spans="1:1">
      <c r="A104" s="540">
        <v>8</v>
      </c>
    </row>
    <row r="105" spans="1:1">
      <c r="A105" s="540">
        <v>8.1</v>
      </c>
    </row>
    <row r="106" spans="1:1">
      <c r="A106" s="540">
        <v>8.1999999999999993</v>
      </c>
    </row>
    <row r="107" spans="1:1">
      <c r="A107" s="540">
        <v>8.3000000000000007</v>
      </c>
    </row>
    <row r="108" spans="1:1">
      <c r="A108" s="540">
        <v>8.4</v>
      </c>
    </row>
    <row r="109" spans="1:1">
      <c r="A109" s="540">
        <v>8.5</v>
      </c>
    </row>
    <row r="110" spans="1:1">
      <c r="A110" s="540">
        <v>8.6</v>
      </c>
    </row>
    <row r="111" spans="1:1">
      <c r="A111" s="540">
        <v>8.6999999999999993</v>
      </c>
    </row>
    <row r="112" spans="1:1">
      <c r="A112" s="540">
        <v>8.8000000000000007</v>
      </c>
    </row>
    <row r="113" spans="1:1">
      <c r="A113" s="540">
        <v>8.9</v>
      </c>
    </row>
    <row r="114" spans="1:1">
      <c r="A114" s="540">
        <v>9</v>
      </c>
    </row>
    <row r="115" spans="1:1">
      <c r="A115" s="540">
        <v>9.1</v>
      </c>
    </row>
    <row r="116" spans="1:1">
      <c r="A116" s="540">
        <v>9.1999999999999993</v>
      </c>
    </row>
    <row r="117" spans="1:1">
      <c r="A117" s="540">
        <v>9.3000000000000007</v>
      </c>
    </row>
    <row r="118" spans="1:1">
      <c r="A118" s="540">
        <v>9.4</v>
      </c>
    </row>
    <row r="119" spans="1:1">
      <c r="A119" s="540">
        <v>9.5</v>
      </c>
    </row>
    <row r="120" spans="1:1">
      <c r="A120" s="540">
        <v>9.6</v>
      </c>
    </row>
    <row r="121" spans="1:1">
      <c r="A121" s="540">
        <v>9.6999999999999993</v>
      </c>
    </row>
    <row r="122" spans="1:1">
      <c r="A122" s="540">
        <v>9.8000000000000007</v>
      </c>
    </row>
    <row r="123" spans="1:1">
      <c r="A123" s="540">
        <v>9.9</v>
      </c>
    </row>
    <row r="124" spans="1:1">
      <c r="A124" s="540">
        <v>10</v>
      </c>
    </row>
    <row r="125" spans="1:1">
      <c r="A125" s="540">
        <v>10.1</v>
      </c>
    </row>
    <row r="126" spans="1:1">
      <c r="A126" s="540">
        <v>10.199999999999999</v>
      </c>
    </row>
    <row r="127" spans="1:1">
      <c r="A127" s="540">
        <v>10.3</v>
      </c>
    </row>
    <row r="128" spans="1:1">
      <c r="A128" s="540">
        <v>10.4</v>
      </c>
    </row>
    <row r="129" spans="1:1">
      <c r="A129" s="540">
        <v>10.5</v>
      </c>
    </row>
    <row r="130" spans="1:1">
      <c r="A130" s="540">
        <v>10.6</v>
      </c>
    </row>
    <row r="131" spans="1:1">
      <c r="A131" s="540">
        <v>10.7</v>
      </c>
    </row>
    <row r="132" spans="1:1">
      <c r="A132" s="540">
        <v>10.8</v>
      </c>
    </row>
    <row r="133" spans="1:1">
      <c r="A133" s="540">
        <v>10.9</v>
      </c>
    </row>
    <row r="134" spans="1:1">
      <c r="A134" s="540">
        <v>11</v>
      </c>
    </row>
    <row r="135" spans="1:1">
      <c r="A135" s="540">
        <v>11.1</v>
      </c>
    </row>
    <row r="136" spans="1:1">
      <c r="A136" s="540">
        <v>11.2</v>
      </c>
    </row>
    <row r="137" spans="1:1">
      <c r="A137" s="540">
        <v>11.3</v>
      </c>
    </row>
    <row r="138" spans="1:1">
      <c r="A138" s="540">
        <v>11.4</v>
      </c>
    </row>
    <row r="139" spans="1:1">
      <c r="A139" s="540">
        <v>11.5</v>
      </c>
    </row>
    <row r="140" spans="1:1">
      <c r="A140" s="540">
        <v>11.6</v>
      </c>
    </row>
    <row r="141" spans="1:1">
      <c r="A141" s="540">
        <v>11.7</v>
      </c>
    </row>
    <row r="142" spans="1:1">
      <c r="A142" s="540">
        <v>11.8</v>
      </c>
    </row>
    <row r="143" spans="1:1">
      <c r="A143" s="540">
        <v>11.9</v>
      </c>
    </row>
    <row r="144" spans="1:1">
      <c r="A144" s="540">
        <v>12</v>
      </c>
    </row>
    <row r="145" spans="1:1">
      <c r="A145" s="540">
        <v>12.1</v>
      </c>
    </row>
    <row r="146" spans="1:1">
      <c r="A146" s="540">
        <v>12.2</v>
      </c>
    </row>
    <row r="147" spans="1:1">
      <c r="A147" s="540">
        <v>12.3</v>
      </c>
    </row>
    <row r="148" spans="1:1">
      <c r="A148" s="540">
        <v>12.4</v>
      </c>
    </row>
    <row r="149" spans="1:1">
      <c r="A149" s="540">
        <v>12.5</v>
      </c>
    </row>
    <row r="150" spans="1:1">
      <c r="A150" s="540">
        <v>12.6</v>
      </c>
    </row>
    <row r="151" spans="1:1">
      <c r="A151" s="540">
        <v>12.7</v>
      </c>
    </row>
    <row r="152" spans="1:1">
      <c r="A152" s="540">
        <v>12.8</v>
      </c>
    </row>
    <row r="153" spans="1:1">
      <c r="A153" s="540">
        <v>12.9</v>
      </c>
    </row>
    <row r="154" spans="1:1">
      <c r="A154" s="540">
        <v>13</v>
      </c>
    </row>
    <row r="155" spans="1:1">
      <c r="A155" s="540">
        <v>13.1</v>
      </c>
    </row>
    <row r="156" spans="1:1">
      <c r="A156" s="540">
        <v>13.2</v>
      </c>
    </row>
    <row r="157" spans="1:1">
      <c r="A157" s="540">
        <v>13.3</v>
      </c>
    </row>
    <row r="158" spans="1:1">
      <c r="A158" s="540">
        <v>13.4</v>
      </c>
    </row>
    <row r="159" spans="1:1">
      <c r="A159" s="540">
        <v>13.5</v>
      </c>
    </row>
    <row r="160" spans="1:1">
      <c r="A160" s="540">
        <v>13.6</v>
      </c>
    </row>
    <row r="161" spans="1:1">
      <c r="A161" s="540">
        <v>13.7</v>
      </c>
    </row>
    <row r="162" spans="1:1">
      <c r="A162" s="540">
        <v>13.8</v>
      </c>
    </row>
    <row r="163" spans="1:1">
      <c r="A163" s="540">
        <v>13.9</v>
      </c>
    </row>
    <row r="164" spans="1:1">
      <c r="A164" s="540">
        <v>14</v>
      </c>
    </row>
    <row r="165" spans="1:1">
      <c r="A165" s="540">
        <v>14.1</v>
      </c>
    </row>
    <row r="166" spans="1:1">
      <c r="A166" s="540">
        <v>14.2</v>
      </c>
    </row>
    <row r="167" spans="1:1">
      <c r="A167" s="540">
        <v>14.3</v>
      </c>
    </row>
    <row r="168" spans="1:1">
      <c r="A168" s="540">
        <v>14.4</v>
      </c>
    </row>
    <row r="169" spans="1:1">
      <c r="A169" s="540">
        <v>14.5</v>
      </c>
    </row>
    <row r="170" spans="1:1">
      <c r="A170" s="540">
        <v>14.6</v>
      </c>
    </row>
    <row r="171" spans="1:1">
      <c r="A171" s="540">
        <v>14.7</v>
      </c>
    </row>
    <row r="172" spans="1:1">
      <c r="A172" s="540">
        <v>14.8</v>
      </c>
    </row>
    <row r="173" spans="1:1">
      <c r="A173" s="540">
        <v>14.9</v>
      </c>
    </row>
    <row r="174" spans="1:1">
      <c r="A174" s="540">
        <v>15</v>
      </c>
    </row>
    <row r="175" spans="1:1">
      <c r="A175" s="540">
        <v>15.1</v>
      </c>
    </row>
    <row r="176" spans="1:1">
      <c r="A176" s="540">
        <v>15.2</v>
      </c>
    </row>
    <row r="177" spans="1:1">
      <c r="A177" s="540">
        <v>15.3</v>
      </c>
    </row>
    <row r="178" spans="1:1">
      <c r="A178" s="540">
        <v>15.4</v>
      </c>
    </row>
    <row r="179" spans="1:1">
      <c r="A179" s="540">
        <v>15.5</v>
      </c>
    </row>
    <row r="180" spans="1:1">
      <c r="A180" s="540">
        <v>15.6</v>
      </c>
    </row>
    <row r="181" spans="1:1">
      <c r="A181" s="540">
        <v>15.7</v>
      </c>
    </row>
    <row r="182" spans="1:1">
      <c r="A182" s="540">
        <v>15.8</v>
      </c>
    </row>
    <row r="183" spans="1:1">
      <c r="A183" s="540">
        <v>15.9</v>
      </c>
    </row>
    <row r="184" spans="1:1">
      <c r="A184" s="540">
        <v>16</v>
      </c>
    </row>
    <row r="185" spans="1:1">
      <c r="A185" s="540">
        <v>16.100000000000001</v>
      </c>
    </row>
    <row r="186" spans="1:1">
      <c r="A186" s="540">
        <v>16.2</v>
      </c>
    </row>
    <row r="187" spans="1:1">
      <c r="A187" s="540">
        <v>16.3</v>
      </c>
    </row>
    <row r="188" spans="1:1">
      <c r="A188" s="540">
        <v>16.399999999999999</v>
      </c>
    </row>
    <row r="189" spans="1:1">
      <c r="A189" s="540">
        <v>16.5</v>
      </c>
    </row>
    <row r="190" spans="1:1">
      <c r="A190" s="540">
        <v>16.600000000000001</v>
      </c>
    </row>
    <row r="191" spans="1:1">
      <c r="A191" s="540">
        <v>16.7</v>
      </c>
    </row>
    <row r="192" spans="1:1">
      <c r="A192" s="540">
        <v>16.8</v>
      </c>
    </row>
    <row r="193" spans="1:1">
      <c r="A193" s="540">
        <v>16.899999999999999</v>
      </c>
    </row>
    <row r="194" spans="1:1">
      <c r="A194" s="540">
        <v>17</v>
      </c>
    </row>
    <row r="195" spans="1:1">
      <c r="A195" s="540">
        <v>17.100000000000001</v>
      </c>
    </row>
    <row r="196" spans="1:1">
      <c r="A196" s="540">
        <v>17.2</v>
      </c>
    </row>
    <row r="197" spans="1:1">
      <c r="A197" s="540">
        <v>17.3</v>
      </c>
    </row>
    <row r="198" spans="1:1">
      <c r="A198" s="540">
        <v>17.399999999999999</v>
      </c>
    </row>
    <row r="199" spans="1:1">
      <c r="A199" s="540">
        <v>17.5</v>
      </c>
    </row>
    <row r="200" spans="1:1">
      <c r="A200" s="540">
        <v>17.600000000000001</v>
      </c>
    </row>
    <row r="201" spans="1:1">
      <c r="A201" s="540">
        <v>17.7</v>
      </c>
    </row>
    <row r="202" spans="1:1">
      <c r="A202" s="540">
        <v>17.8</v>
      </c>
    </row>
    <row r="203" spans="1:1">
      <c r="A203" s="540">
        <v>17.899999999999999</v>
      </c>
    </row>
    <row r="204" spans="1:1">
      <c r="A204" s="540">
        <v>18</v>
      </c>
    </row>
    <row r="205" spans="1:1">
      <c r="A205" s="540">
        <v>18.100000000000001</v>
      </c>
    </row>
    <row r="206" spans="1:1">
      <c r="A206" s="540">
        <v>18.2</v>
      </c>
    </row>
    <row r="207" spans="1:1">
      <c r="A207" s="540">
        <v>18.3</v>
      </c>
    </row>
    <row r="208" spans="1:1">
      <c r="A208" s="540">
        <v>18.399999999999999</v>
      </c>
    </row>
    <row r="209" spans="1:1">
      <c r="A209" s="540">
        <v>18.5</v>
      </c>
    </row>
    <row r="210" spans="1:1">
      <c r="A210" s="540">
        <v>18.600000000000001</v>
      </c>
    </row>
    <row r="211" spans="1:1">
      <c r="A211" s="540">
        <v>18.7</v>
      </c>
    </row>
    <row r="212" spans="1:1">
      <c r="A212" s="540">
        <v>18.8</v>
      </c>
    </row>
    <row r="213" spans="1:1">
      <c r="A213" s="540">
        <v>18.899999999999999</v>
      </c>
    </row>
    <row r="214" spans="1:1">
      <c r="A214" s="540">
        <v>19</v>
      </c>
    </row>
    <row r="215" spans="1:1">
      <c r="A215" s="540">
        <v>19.100000000000001</v>
      </c>
    </row>
    <row r="216" spans="1:1">
      <c r="A216" s="540">
        <v>19.2</v>
      </c>
    </row>
    <row r="217" spans="1:1">
      <c r="A217" s="540">
        <v>19.3</v>
      </c>
    </row>
    <row r="218" spans="1:1">
      <c r="A218" s="540">
        <v>19.399999999999999</v>
      </c>
    </row>
    <row r="219" spans="1:1">
      <c r="A219" s="540">
        <v>19.5</v>
      </c>
    </row>
    <row r="220" spans="1:1">
      <c r="A220" s="540">
        <v>19.600000000000001</v>
      </c>
    </row>
    <row r="221" spans="1:1">
      <c r="A221" s="540">
        <v>19.7</v>
      </c>
    </row>
    <row r="222" spans="1:1">
      <c r="A222" s="540">
        <v>19.8</v>
      </c>
    </row>
    <row r="223" spans="1:1">
      <c r="A223" s="540">
        <v>19.899999999999999</v>
      </c>
    </row>
    <row r="224" spans="1:1">
      <c r="A224" s="540">
        <v>20</v>
      </c>
    </row>
  </sheetData>
  <mergeCells count="3">
    <mergeCell ref="D18:E18"/>
    <mergeCell ref="J22:J27"/>
    <mergeCell ref="G39:I39"/>
  </mergeCells>
  <phoneticPr fontId="6" type="noConversion"/>
  <conditionalFormatting sqref="N5:N54">
    <cfRule type="dataBar" priority="6">
      <dataBar>
        <cfvo type="min"/>
        <cfvo type="max"/>
        <color rgb="FFFF555A"/>
      </dataBar>
      <extLst>
        <ext xmlns:x14="http://schemas.microsoft.com/office/spreadsheetml/2009/9/main" uri="{B025F937-C7B1-47D3-B67F-A62EFF666E3E}">
          <x14:id>{A969F378-C628-45B9-A60F-A8D7EA977F38}</x14:id>
        </ext>
      </extLst>
    </cfRule>
  </conditionalFormatting>
  <conditionalFormatting sqref="P5:P54">
    <cfRule type="dataBar" priority="4">
      <dataBar>
        <cfvo type="min"/>
        <cfvo type="max"/>
        <color rgb="FF008AEF"/>
      </dataBar>
      <extLst>
        <ext xmlns:x14="http://schemas.microsoft.com/office/spreadsheetml/2009/9/main" uri="{B025F937-C7B1-47D3-B67F-A62EFF666E3E}">
          <x14:id>{EE6834AB-0D88-4163-AB14-31743E53B11E}</x14:id>
        </ext>
      </extLst>
    </cfRule>
  </conditionalFormatting>
  <conditionalFormatting sqref="R5:S54">
    <cfRule type="dataBar" priority="3">
      <dataBar>
        <cfvo type="min"/>
        <cfvo type="max"/>
        <color rgb="FF638EC6"/>
      </dataBar>
      <extLst>
        <ext xmlns:x14="http://schemas.microsoft.com/office/spreadsheetml/2009/9/main" uri="{B025F937-C7B1-47D3-B67F-A62EFF666E3E}">
          <x14:id>{99C87151-FEB0-4669-B1E1-A90D32A31B6A}</x14:id>
        </ext>
      </extLst>
    </cfRule>
  </conditionalFormatting>
  <conditionalFormatting sqref="O5:O54">
    <cfRule type="dataBar" priority="5">
      <dataBar>
        <cfvo type="min"/>
        <cfvo type="max"/>
        <color rgb="FFD6007B"/>
      </dataBar>
      <extLst>
        <ext xmlns:x14="http://schemas.microsoft.com/office/spreadsheetml/2009/9/main" uri="{B025F937-C7B1-47D3-B67F-A62EFF666E3E}">
          <x14:id>{6C5AD987-2FD4-4DC2-ADA8-CDE7CA69ABED}</x14:id>
        </ext>
      </extLst>
    </cfRule>
  </conditionalFormatting>
  <conditionalFormatting sqref="E5:F11">
    <cfRule type="dataBar" priority="7">
      <dataBar>
        <cfvo type="min"/>
        <cfvo type="max"/>
        <color rgb="FF638EC6"/>
      </dataBar>
      <extLst>
        <ext xmlns:x14="http://schemas.microsoft.com/office/spreadsheetml/2009/9/main" uri="{B025F937-C7B1-47D3-B67F-A62EFF666E3E}">
          <x14:id>{4B1D89AC-CE56-42F6-95FE-949E3B8C7F74}</x14:id>
        </ext>
      </extLst>
    </cfRule>
  </conditionalFormatting>
  <conditionalFormatting sqref="Q5:Q54">
    <cfRule type="dataBar" priority="2">
      <dataBar>
        <cfvo type="min"/>
        <cfvo type="max"/>
        <color rgb="FFFFB628"/>
      </dataBar>
      <extLst>
        <ext xmlns:x14="http://schemas.microsoft.com/office/spreadsheetml/2009/9/main" uri="{B025F937-C7B1-47D3-B67F-A62EFF666E3E}">
          <x14:id>{16D60591-BB19-4442-A0CE-9F707A429134}</x14:id>
        </ext>
      </extLst>
    </cfRule>
  </conditionalFormatting>
  <conditionalFormatting sqref="Y5:Y54">
    <cfRule type="dataBar" priority="1">
      <dataBar>
        <cfvo type="min"/>
        <cfvo type="max"/>
        <color rgb="FF638EC6"/>
      </dataBar>
      <extLst>
        <ext xmlns:x14="http://schemas.microsoft.com/office/spreadsheetml/2009/9/main" uri="{B025F937-C7B1-47D3-B67F-A62EFF666E3E}">
          <x14:id>{D8DF0F92-6A29-426A-94AF-8FA9556FE2D9}</x14:id>
        </ext>
      </extLst>
    </cfRule>
  </conditionalFormatting>
  <dataValidations count="3">
    <dataValidation type="list" allowBlank="1" showInputMessage="1" showErrorMessage="1" sqref="D19">
      <formula1>$A$25:$A$224</formula1>
    </dataValidation>
    <dataValidation type="list" allowBlank="1" showInputMessage="1" showErrorMessage="1" sqref="I43:J43 I21">
      <formula1>$L$5:$L$54</formula1>
    </dataValidation>
    <dataValidation type="list" allowBlank="1" showInputMessage="1" showErrorMessage="1" sqref="C22:C27">
      <formula1>$C$5:$C$11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969F378-C628-45B9-A60F-A8D7EA977F38}">
            <x14:dataBar minLength="0" maxLength="100" border="1" negativeBarBorderColorSameAsPositive="0">
              <x14:cfvo type="autoMin"/>
              <x14:cfvo type="autoMax"/>
              <x14:borderColor rgb="FFFF555A"/>
              <x14:negativeFillColor rgb="FFFF0000"/>
              <x14:negativeBorderColor rgb="FFFF0000"/>
              <x14:axisColor rgb="FF000000"/>
            </x14:dataBar>
          </x14:cfRule>
          <xm:sqref>N5:N54</xm:sqref>
        </x14:conditionalFormatting>
        <x14:conditionalFormatting xmlns:xm="http://schemas.microsoft.com/office/excel/2006/main">
          <x14:cfRule type="dataBar" id="{EE6834AB-0D88-4163-AB14-31743E53B11E}">
            <x14:dataBar minLength="0" maxLength="100" border="1" negativeBarBorderColorSameAsPositive="0">
              <x14:cfvo type="autoMin"/>
              <x14:cfvo type="autoMax"/>
              <x14:borderColor rgb="FF008AEF"/>
              <x14:negativeFillColor rgb="FFFF0000"/>
              <x14:negativeBorderColor rgb="FFFF0000"/>
              <x14:axisColor rgb="FF000000"/>
            </x14:dataBar>
          </x14:cfRule>
          <xm:sqref>P5:P54</xm:sqref>
        </x14:conditionalFormatting>
        <x14:conditionalFormatting xmlns:xm="http://schemas.microsoft.com/office/excel/2006/main">
          <x14:cfRule type="dataBar" id="{99C87151-FEB0-4669-B1E1-A90D32A31B6A}">
            <x14:dataBar minLength="0" maxLength="100" border="1" negativeBarBorderColorSameAsPositive="0">
              <x14:cfvo type="autoMin"/>
              <x14:cfvo type="autoMax"/>
              <x14:borderColor rgb="FF638EC6"/>
              <x14:negativeFillColor rgb="FFFF0000"/>
              <x14:negativeBorderColor rgb="FFFF0000"/>
              <x14:axisColor rgb="FF000000"/>
            </x14:dataBar>
          </x14:cfRule>
          <xm:sqref>R5:S54</xm:sqref>
        </x14:conditionalFormatting>
        <x14:conditionalFormatting xmlns:xm="http://schemas.microsoft.com/office/excel/2006/main">
          <x14:cfRule type="dataBar" id="{6C5AD987-2FD4-4DC2-ADA8-CDE7CA69ABED}">
            <x14:dataBar minLength="0" maxLength="100" border="1" negativeBarBorderColorSameAsPositive="0">
              <x14:cfvo type="autoMin"/>
              <x14:cfvo type="autoMax"/>
              <x14:borderColor rgb="FFD6007B"/>
              <x14:negativeFillColor rgb="FFFF0000"/>
              <x14:negativeBorderColor rgb="FFFF0000"/>
              <x14:axisColor rgb="FF000000"/>
            </x14:dataBar>
          </x14:cfRule>
          <xm:sqref>O5:O54</xm:sqref>
        </x14:conditionalFormatting>
        <x14:conditionalFormatting xmlns:xm="http://schemas.microsoft.com/office/excel/2006/main">
          <x14:cfRule type="dataBar" id="{4B1D89AC-CE56-42F6-95FE-949E3B8C7F74}">
            <x14:dataBar minLength="0" maxLength="100" border="1" negativeBarBorderColorSameAsPositive="0">
              <x14:cfvo type="autoMin"/>
              <x14:cfvo type="autoMax"/>
              <x14:borderColor rgb="FF638EC6"/>
              <x14:negativeFillColor rgb="FFFF0000"/>
              <x14:negativeBorderColor rgb="FFFF0000"/>
              <x14:axisColor rgb="FF000000"/>
            </x14:dataBar>
          </x14:cfRule>
          <xm:sqref>E5:F11</xm:sqref>
        </x14:conditionalFormatting>
        <x14:conditionalFormatting xmlns:xm="http://schemas.microsoft.com/office/excel/2006/main">
          <x14:cfRule type="dataBar" id="{16D60591-BB19-4442-A0CE-9F707A429134}">
            <x14:dataBar minLength="0" maxLength="100" border="1" negativeBarBorderColorSameAsPositive="0">
              <x14:cfvo type="autoMin"/>
              <x14:cfvo type="autoMax"/>
              <x14:borderColor rgb="FFFFB628"/>
              <x14:negativeFillColor rgb="FFFF0000"/>
              <x14:negativeBorderColor rgb="FFFF0000"/>
              <x14:axisColor rgb="FF000000"/>
            </x14:dataBar>
          </x14:cfRule>
          <xm:sqref>Q5:Q54</xm:sqref>
        </x14:conditionalFormatting>
        <x14:conditionalFormatting xmlns:xm="http://schemas.microsoft.com/office/excel/2006/main">
          <x14:cfRule type="dataBar" id="{D8DF0F92-6A29-426A-94AF-8FA9556FE2D9}">
            <x14:dataBar minLength="0" maxLength="100" border="1" negativeBarBorderColorSameAsPositive="0">
              <x14:cfvo type="autoMin"/>
              <x14:cfvo type="autoMax"/>
              <x14:borderColor rgb="FF638EC6"/>
              <x14:negativeFillColor rgb="FFFF0000"/>
              <x14:negativeBorderColor rgb="FFFF0000"/>
              <x14:axisColor rgb="FF000000"/>
            </x14:dataBar>
          </x14:cfRule>
          <xm:sqref>Y5:Y54</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575" t="s">
        <v>132</v>
      </c>
      <c r="E60" s="575" t="s">
        <v>123</v>
      </c>
      <c r="F60" s="103"/>
      <c r="G60" s="61" t="s">
        <v>413</v>
      </c>
      <c r="H60" s="42"/>
      <c r="I60" s="97" t="s">
        <v>414</v>
      </c>
      <c r="J60" s="103"/>
      <c r="K60" s="84" t="s">
        <v>415</v>
      </c>
      <c r="L60" s="81"/>
    </row>
    <row r="61" spans="1:12" ht="24.75">
      <c r="A61" s="39">
        <v>60</v>
      </c>
      <c r="B61" s="103"/>
      <c r="C61" s="103"/>
      <c r="D61" s="576"/>
      <c r="E61" s="576"/>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575" t="s">
        <v>138</v>
      </c>
      <c r="E65" s="575" t="s">
        <v>123</v>
      </c>
      <c r="F65" s="60"/>
      <c r="G65" s="67" t="s">
        <v>139</v>
      </c>
      <c r="H65" s="59"/>
      <c r="I65" s="83"/>
      <c r="J65" s="47" t="s">
        <v>92</v>
      </c>
      <c r="K65" s="84"/>
      <c r="L65" s="106">
        <v>20170116</v>
      </c>
    </row>
    <row r="66" spans="1:12" ht="12.75" customHeight="1">
      <c r="A66" s="39">
        <v>65</v>
      </c>
      <c r="B66" s="103"/>
      <c r="C66" s="103"/>
      <c r="D66" s="576"/>
      <c r="E66" s="576"/>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575" t="s">
        <v>141</v>
      </c>
      <c r="E68" s="103" t="s">
        <v>142</v>
      </c>
      <c r="F68" s="103"/>
      <c r="G68" s="61" t="s">
        <v>429</v>
      </c>
      <c r="H68" s="42"/>
      <c r="I68" s="79" t="s">
        <v>430</v>
      </c>
      <c r="J68" s="103"/>
      <c r="K68" s="84" t="s">
        <v>431</v>
      </c>
      <c r="L68" s="81"/>
    </row>
    <row r="69" spans="1:12" ht="25.5">
      <c r="A69" s="39">
        <v>68</v>
      </c>
      <c r="B69" s="103"/>
      <c r="C69" s="103"/>
      <c r="D69" s="576"/>
      <c r="E69" s="103" t="s">
        <v>143</v>
      </c>
      <c r="F69" s="103"/>
      <c r="G69" s="61" t="s">
        <v>432</v>
      </c>
      <c r="H69" s="42"/>
      <c r="I69" s="79" t="s">
        <v>433</v>
      </c>
      <c r="J69" s="103"/>
      <c r="K69" s="84" t="s">
        <v>434</v>
      </c>
      <c r="L69" s="81"/>
    </row>
    <row r="70" spans="1:12" ht="12.75" customHeight="1">
      <c r="A70" s="39">
        <v>69</v>
      </c>
      <c r="B70" s="103"/>
      <c r="C70" s="103"/>
      <c r="D70" s="575" t="s">
        <v>144</v>
      </c>
      <c r="E70" s="575" t="s">
        <v>145</v>
      </c>
      <c r="F70" s="60"/>
      <c r="G70" s="67" t="s">
        <v>146</v>
      </c>
      <c r="H70" s="59"/>
      <c r="I70" s="83"/>
      <c r="J70" s="47" t="s">
        <v>92</v>
      </c>
      <c r="K70" s="84"/>
      <c r="L70" s="106">
        <v>20170116</v>
      </c>
    </row>
    <row r="71" spans="1:12" ht="12.75" customHeight="1">
      <c r="A71" s="39">
        <v>70</v>
      </c>
      <c r="B71" s="103"/>
      <c r="C71" s="103"/>
      <c r="D71" s="576"/>
      <c r="E71" s="576"/>
      <c r="F71" s="60"/>
      <c r="G71" s="67" t="s">
        <v>147</v>
      </c>
      <c r="H71" s="59"/>
      <c r="I71" s="83"/>
      <c r="J71" s="47" t="s">
        <v>92</v>
      </c>
      <c r="K71" s="84"/>
      <c r="L71" s="106">
        <v>20170116</v>
      </c>
    </row>
    <row r="72" spans="1:12" ht="12.75">
      <c r="A72" s="39">
        <v>71</v>
      </c>
      <c r="B72" s="103"/>
      <c r="C72" s="103"/>
      <c r="D72" s="576"/>
      <c r="E72" s="576"/>
      <c r="F72" s="103"/>
      <c r="G72" s="61" t="s">
        <v>435</v>
      </c>
      <c r="H72" s="42"/>
      <c r="I72" s="83" t="s">
        <v>436</v>
      </c>
      <c r="J72" s="103"/>
      <c r="K72" s="84" t="s">
        <v>437</v>
      </c>
      <c r="L72" s="81"/>
    </row>
    <row r="73" spans="1:12" ht="12.75" customHeight="1">
      <c r="A73" s="39">
        <v>72</v>
      </c>
      <c r="B73" s="103"/>
      <c r="C73" s="103"/>
      <c r="D73" s="576"/>
      <c r="E73" s="103" t="s">
        <v>148</v>
      </c>
      <c r="F73" s="103"/>
      <c r="G73" s="61" t="s">
        <v>438</v>
      </c>
      <c r="H73" s="42"/>
      <c r="I73" s="79" t="s">
        <v>439</v>
      </c>
      <c r="J73" s="103"/>
      <c r="K73" s="84" t="s">
        <v>440</v>
      </c>
      <c r="L73" s="81"/>
    </row>
    <row r="74" spans="1:12" ht="12.75" customHeight="1">
      <c r="A74" s="39">
        <v>73</v>
      </c>
      <c r="B74" s="103"/>
      <c r="C74" s="103"/>
      <c r="D74" s="576"/>
      <c r="E74" s="575" t="s">
        <v>149</v>
      </c>
      <c r="F74" s="60"/>
      <c r="G74" s="67" t="s">
        <v>150</v>
      </c>
      <c r="H74" s="59"/>
      <c r="I74" s="83"/>
      <c r="J74" s="48" t="s">
        <v>417</v>
      </c>
      <c r="K74" s="84"/>
      <c r="L74" s="106">
        <v>20170116</v>
      </c>
    </row>
    <row r="75" spans="1:12" ht="12.75" customHeight="1">
      <c r="A75" s="39">
        <v>74</v>
      </c>
      <c r="B75" s="103"/>
      <c r="C75" s="103"/>
      <c r="D75" s="576"/>
      <c r="E75" s="576"/>
      <c r="F75" s="60"/>
      <c r="G75" s="67" t="s">
        <v>151</v>
      </c>
      <c r="H75" s="59"/>
      <c r="I75" s="83"/>
      <c r="J75" s="48" t="s">
        <v>417</v>
      </c>
      <c r="K75" s="84"/>
      <c r="L75" s="106">
        <v>20170116</v>
      </c>
    </row>
    <row r="76" spans="1:12" ht="12.75" customHeight="1">
      <c r="A76" s="39">
        <v>75</v>
      </c>
      <c r="B76" s="103"/>
      <c r="C76" s="103"/>
      <c r="D76" s="575" t="s">
        <v>152</v>
      </c>
      <c r="E76" s="103" t="s">
        <v>153</v>
      </c>
      <c r="F76" s="60"/>
      <c r="G76" s="67" t="s">
        <v>154</v>
      </c>
      <c r="H76" s="59"/>
      <c r="I76" s="83"/>
      <c r="J76" s="48" t="s">
        <v>417</v>
      </c>
      <c r="K76" s="84"/>
      <c r="L76" s="106">
        <v>20170116</v>
      </c>
    </row>
    <row r="77" spans="1:12" ht="12.75" customHeight="1">
      <c r="A77" s="39">
        <v>76</v>
      </c>
      <c r="B77" s="103"/>
      <c r="C77" s="103"/>
      <c r="D77" s="576"/>
      <c r="E77" s="103" t="s">
        <v>155</v>
      </c>
      <c r="F77" s="60"/>
      <c r="G77" s="67" t="s">
        <v>156</v>
      </c>
      <c r="H77" s="59"/>
      <c r="I77" s="83"/>
      <c r="J77" s="48" t="s">
        <v>417</v>
      </c>
      <c r="K77" s="84"/>
      <c r="L77" s="106">
        <v>20170116</v>
      </c>
    </row>
    <row r="78" spans="1:12" ht="12.75" customHeight="1">
      <c r="A78" s="39">
        <v>77</v>
      </c>
      <c r="B78" s="103"/>
      <c r="C78" s="103"/>
      <c r="D78" s="575" t="s">
        <v>108</v>
      </c>
      <c r="E78" s="575" t="s">
        <v>157</v>
      </c>
      <c r="F78" s="103"/>
      <c r="G78" s="61" t="s">
        <v>441</v>
      </c>
      <c r="H78" s="42"/>
      <c r="I78" s="83"/>
      <c r="J78" s="48" t="s">
        <v>442</v>
      </c>
      <c r="K78" s="84" t="s">
        <v>443</v>
      </c>
      <c r="L78" s="106">
        <v>20170116</v>
      </c>
    </row>
    <row r="79" spans="1:12" ht="12.75" customHeight="1">
      <c r="A79" s="39">
        <v>78</v>
      </c>
      <c r="B79" s="103"/>
      <c r="C79" s="103"/>
      <c r="D79" s="576"/>
      <c r="E79" s="576"/>
      <c r="F79" s="103"/>
      <c r="G79" s="61" t="s">
        <v>444</v>
      </c>
      <c r="H79" s="42"/>
      <c r="I79" s="83"/>
      <c r="J79" s="48" t="s">
        <v>445</v>
      </c>
      <c r="K79" s="84" t="s">
        <v>446</v>
      </c>
      <c r="L79" s="106">
        <v>20170116</v>
      </c>
    </row>
    <row r="80" spans="1:12" ht="12.75" customHeight="1">
      <c r="A80" s="39">
        <v>79</v>
      </c>
      <c r="B80" s="103"/>
      <c r="C80" s="103"/>
      <c r="D80" s="576"/>
      <c r="E80" s="576"/>
      <c r="F80" s="103"/>
      <c r="G80" s="61" t="s">
        <v>447</v>
      </c>
      <c r="H80" s="42"/>
      <c r="I80" s="83"/>
      <c r="J80" s="48" t="s">
        <v>445</v>
      </c>
      <c r="K80" s="84" t="s">
        <v>448</v>
      </c>
      <c r="L80" s="106">
        <v>20170116</v>
      </c>
    </row>
    <row r="81" spans="1:12" ht="12.75" customHeight="1">
      <c r="A81" s="39">
        <v>80</v>
      </c>
      <c r="B81" s="103"/>
      <c r="C81" s="103"/>
      <c r="D81" s="576"/>
      <c r="E81" s="575" t="s">
        <v>158</v>
      </c>
      <c r="F81" s="103"/>
      <c r="G81" s="61" t="s">
        <v>449</v>
      </c>
      <c r="H81" s="42"/>
      <c r="I81" s="83"/>
      <c r="J81" s="48" t="s">
        <v>445</v>
      </c>
      <c r="K81" s="84" t="s">
        <v>450</v>
      </c>
      <c r="L81" s="106">
        <v>20170116</v>
      </c>
    </row>
    <row r="82" spans="1:12" ht="12.75" customHeight="1">
      <c r="A82" s="39">
        <v>81</v>
      </c>
      <c r="B82" s="103"/>
      <c r="C82" s="103"/>
      <c r="D82" s="576"/>
      <c r="E82" s="576"/>
      <c r="F82" s="103"/>
      <c r="G82" s="61" t="s">
        <v>451</v>
      </c>
      <c r="H82" s="42"/>
      <c r="I82" s="83"/>
      <c r="J82" s="48" t="s">
        <v>442</v>
      </c>
      <c r="K82" s="84" t="s">
        <v>452</v>
      </c>
      <c r="L82" s="106">
        <v>20170116</v>
      </c>
    </row>
    <row r="83" spans="1:12" ht="12.75" customHeight="1">
      <c r="A83" s="39">
        <v>82</v>
      </c>
      <c r="B83" s="103"/>
      <c r="C83" s="103"/>
      <c r="D83" s="576"/>
      <c r="E83" s="576"/>
      <c r="F83" s="103"/>
      <c r="G83" s="61" t="s">
        <v>453</v>
      </c>
      <c r="H83" s="42"/>
      <c r="I83" s="83"/>
      <c r="J83" s="48" t="s">
        <v>442</v>
      </c>
      <c r="K83" s="84" t="s">
        <v>454</v>
      </c>
      <c r="L83" s="106">
        <v>20170116</v>
      </c>
    </row>
    <row r="84" spans="1:12" ht="12.75" customHeight="1">
      <c r="A84" s="39">
        <v>83</v>
      </c>
      <c r="B84" s="103"/>
      <c r="C84" s="103"/>
      <c r="D84" s="576"/>
      <c r="E84" s="576"/>
      <c r="F84" s="103"/>
      <c r="G84" s="61" t="s">
        <v>455</v>
      </c>
      <c r="H84" s="42"/>
      <c r="I84" s="83"/>
      <c r="J84" s="48" t="s">
        <v>442</v>
      </c>
      <c r="K84" s="84" t="s">
        <v>456</v>
      </c>
      <c r="L84" s="106">
        <v>20170116</v>
      </c>
    </row>
    <row r="85" spans="1:12" ht="12.75" customHeight="1">
      <c r="A85" s="39">
        <v>84</v>
      </c>
      <c r="B85" s="103"/>
      <c r="C85" s="103"/>
      <c r="D85" s="576"/>
      <c r="E85" s="575" t="s">
        <v>159</v>
      </c>
      <c r="F85" s="103"/>
      <c r="G85" s="61" t="s">
        <v>441</v>
      </c>
      <c r="H85" s="42"/>
      <c r="I85" s="83"/>
      <c r="J85" s="48" t="s">
        <v>442</v>
      </c>
      <c r="K85" s="84" t="s">
        <v>457</v>
      </c>
      <c r="L85" s="106">
        <v>20170116</v>
      </c>
    </row>
    <row r="86" spans="1:12" ht="12.75" customHeight="1">
      <c r="A86" s="39">
        <v>85</v>
      </c>
      <c r="B86" s="103"/>
      <c r="C86" s="103"/>
      <c r="D86" s="576"/>
      <c r="E86" s="576"/>
      <c r="F86" s="103"/>
      <c r="G86" s="61" t="s">
        <v>458</v>
      </c>
      <c r="H86" s="42"/>
      <c r="I86" s="83"/>
      <c r="J86" s="48" t="s">
        <v>442</v>
      </c>
      <c r="K86" s="84" t="s">
        <v>459</v>
      </c>
      <c r="L86" s="106">
        <v>20170116</v>
      </c>
    </row>
    <row r="87" spans="1:12" ht="12.75" customHeight="1">
      <c r="A87" s="39">
        <v>86</v>
      </c>
      <c r="B87" s="103"/>
      <c r="C87" s="103"/>
      <c r="D87" s="576"/>
      <c r="E87" s="576"/>
      <c r="F87" s="103"/>
      <c r="G87" s="61" t="s">
        <v>451</v>
      </c>
      <c r="H87" s="42"/>
      <c r="I87" s="83"/>
      <c r="J87" s="48" t="s">
        <v>442</v>
      </c>
      <c r="K87" s="84" t="s">
        <v>460</v>
      </c>
      <c r="L87" s="106">
        <v>20170116</v>
      </c>
    </row>
    <row r="88" spans="1:12" ht="12.75" customHeight="1">
      <c r="A88" s="39">
        <v>87</v>
      </c>
      <c r="B88" s="103"/>
      <c r="C88" s="103"/>
      <c r="D88" s="576"/>
      <c r="E88" s="576"/>
      <c r="F88" s="103"/>
      <c r="G88" s="61" t="s">
        <v>461</v>
      </c>
      <c r="H88" s="42"/>
      <c r="I88" s="83"/>
      <c r="J88" s="48" t="s">
        <v>442</v>
      </c>
      <c r="K88" s="84" t="s">
        <v>462</v>
      </c>
      <c r="L88" s="106">
        <v>20170116</v>
      </c>
    </row>
    <row r="89" spans="1:12" ht="12.75" customHeight="1">
      <c r="A89" s="39">
        <v>88</v>
      </c>
      <c r="B89" s="103"/>
      <c r="C89" s="103"/>
      <c r="D89" s="576"/>
      <c r="E89" s="575" t="s">
        <v>108</v>
      </c>
      <c r="F89" s="103"/>
      <c r="G89" s="61" t="s">
        <v>463</v>
      </c>
      <c r="H89" s="42"/>
      <c r="I89" s="83"/>
      <c r="J89" s="48" t="s">
        <v>464</v>
      </c>
      <c r="K89" s="85" t="s">
        <v>465</v>
      </c>
      <c r="L89" s="106">
        <v>20170116</v>
      </c>
    </row>
    <row r="90" spans="1:12" ht="12.75" customHeight="1">
      <c r="A90" s="39">
        <v>89</v>
      </c>
      <c r="B90" s="103"/>
      <c r="C90" s="103"/>
      <c r="D90" s="576"/>
      <c r="E90" s="576"/>
      <c r="F90" s="60"/>
      <c r="G90" s="68" t="s">
        <v>466</v>
      </c>
      <c r="H90" s="59"/>
      <c r="I90" s="89"/>
      <c r="J90" s="47" t="s">
        <v>92</v>
      </c>
      <c r="K90" s="84"/>
      <c r="L90" s="81">
        <v>20170104</v>
      </c>
    </row>
    <row r="91" spans="1:12" ht="12.75" customHeight="1">
      <c r="A91" s="39">
        <v>90</v>
      </c>
      <c r="B91" s="103"/>
      <c r="C91" s="103"/>
      <c r="D91" s="575" t="s">
        <v>160</v>
      </c>
      <c r="E91" s="575" t="s">
        <v>161</v>
      </c>
      <c r="F91" s="103"/>
      <c r="G91" s="61" t="s">
        <v>467</v>
      </c>
      <c r="H91" s="42"/>
      <c r="I91" s="97" t="s">
        <v>468</v>
      </c>
      <c r="J91" s="48"/>
      <c r="K91" s="84" t="s">
        <v>469</v>
      </c>
      <c r="L91" s="81"/>
    </row>
    <row r="92" spans="1:12" ht="12.75" customHeight="1">
      <c r="A92" s="39">
        <v>91</v>
      </c>
      <c r="B92" s="103"/>
      <c r="C92" s="103"/>
      <c r="D92" s="576"/>
      <c r="E92" s="576"/>
      <c r="F92" s="103"/>
      <c r="G92" s="61" t="s">
        <v>470</v>
      </c>
      <c r="H92" s="42"/>
      <c r="I92" s="83"/>
      <c r="J92" s="48" t="s">
        <v>445</v>
      </c>
      <c r="K92" s="84" t="s">
        <v>471</v>
      </c>
      <c r="L92" s="106">
        <v>20170116</v>
      </c>
    </row>
    <row r="93" spans="1:12" ht="12.75" customHeight="1">
      <c r="A93" s="39">
        <v>92</v>
      </c>
      <c r="B93" s="103"/>
      <c r="C93" s="103"/>
      <c r="D93" s="576"/>
      <c r="E93" s="576"/>
      <c r="F93" s="60"/>
      <c r="G93" s="67" t="s">
        <v>162</v>
      </c>
      <c r="H93" s="59"/>
      <c r="I93" s="83"/>
      <c r="J93" s="48" t="s">
        <v>445</v>
      </c>
      <c r="K93" s="84"/>
      <c r="L93" s="106">
        <v>20170116</v>
      </c>
    </row>
    <row r="94" spans="1:12" ht="12.75" customHeight="1">
      <c r="A94" s="39">
        <v>93</v>
      </c>
      <c r="B94" s="103"/>
      <c r="C94" s="103"/>
      <c r="D94" s="576"/>
      <c r="E94" s="575" t="s">
        <v>163</v>
      </c>
      <c r="F94" s="103"/>
      <c r="G94" s="61" t="s">
        <v>472</v>
      </c>
      <c r="H94" s="42"/>
      <c r="I94" s="97" t="s">
        <v>473</v>
      </c>
      <c r="J94" s="47" t="s">
        <v>92</v>
      </c>
      <c r="K94" s="84" t="s">
        <v>474</v>
      </c>
      <c r="L94" s="106">
        <v>20170208</v>
      </c>
    </row>
    <row r="95" spans="1:12" ht="12.75" customHeight="1">
      <c r="A95" s="39">
        <v>94</v>
      </c>
      <c r="B95" s="103"/>
      <c r="C95" s="103"/>
      <c r="D95" s="576"/>
      <c r="E95" s="576"/>
      <c r="F95" s="60"/>
      <c r="G95" s="67" t="s">
        <v>164</v>
      </c>
      <c r="H95" s="59"/>
      <c r="I95" s="83"/>
      <c r="J95" s="48" t="s">
        <v>445</v>
      </c>
      <c r="K95" s="84"/>
      <c r="L95" s="106">
        <v>20170116</v>
      </c>
    </row>
    <row r="96" spans="1:12" ht="12.75" customHeight="1">
      <c r="A96" s="39">
        <v>95</v>
      </c>
      <c r="B96" s="103"/>
      <c r="C96" s="103"/>
      <c r="D96" s="576"/>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575" t="s">
        <v>178</v>
      </c>
      <c r="E101" s="103" t="s">
        <v>179</v>
      </c>
      <c r="F101" s="103"/>
      <c r="G101" s="61" t="s">
        <v>480</v>
      </c>
      <c r="H101" s="42"/>
      <c r="I101" s="79" t="s">
        <v>481</v>
      </c>
      <c r="J101" s="103"/>
      <c r="K101" s="84" t="s">
        <v>482</v>
      </c>
      <c r="L101" s="81"/>
    </row>
    <row r="102" spans="1:12" ht="25.5">
      <c r="A102" s="39">
        <v>101</v>
      </c>
      <c r="B102" s="103"/>
      <c r="C102" s="103"/>
      <c r="D102" s="576"/>
      <c r="E102" s="103" t="s">
        <v>180</v>
      </c>
      <c r="F102" s="103"/>
      <c r="G102" s="61" t="s">
        <v>483</v>
      </c>
      <c r="H102" s="42"/>
      <c r="I102" s="79" t="s">
        <v>484</v>
      </c>
      <c r="J102" s="103"/>
      <c r="K102" s="84" t="s">
        <v>485</v>
      </c>
      <c r="L102" s="81"/>
    </row>
    <row r="103" spans="1:12" ht="12.75" customHeight="1">
      <c r="A103" s="39">
        <v>102</v>
      </c>
      <c r="B103" s="103"/>
      <c r="C103" s="103"/>
      <c r="D103" s="576"/>
      <c r="E103" s="575" t="s">
        <v>181</v>
      </c>
      <c r="F103" s="60"/>
      <c r="G103" s="67" t="s">
        <v>182</v>
      </c>
      <c r="H103" s="59"/>
      <c r="I103" s="83"/>
      <c r="J103" s="47" t="s">
        <v>92</v>
      </c>
      <c r="K103" s="84"/>
      <c r="L103" s="106">
        <v>20170116</v>
      </c>
    </row>
    <row r="104" spans="1:12" ht="12.75" customHeight="1">
      <c r="A104" s="39">
        <v>103</v>
      </c>
      <c r="B104" s="103"/>
      <c r="C104" s="103"/>
      <c r="D104" s="576"/>
      <c r="E104" s="576"/>
      <c r="F104" s="103"/>
      <c r="G104" s="61" t="s">
        <v>486</v>
      </c>
      <c r="H104" s="42"/>
      <c r="I104" s="83" t="s">
        <v>183</v>
      </c>
      <c r="J104" s="103"/>
      <c r="K104" s="84" t="s">
        <v>487</v>
      </c>
      <c r="L104" s="81"/>
    </row>
    <row r="105" spans="1:12" ht="12.75" customHeight="1">
      <c r="A105" s="39">
        <v>104</v>
      </c>
      <c r="B105" s="103"/>
      <c r="C105" s="103"/>
      <c r="D105" s="576"/>
      <c r="E105" s="576"/>
      <c r="F105" s="103"/>
      <c r="G105" s="61" t="s">
        <v>488</v>
      </c>
      <c r="H105" s="42"/>
      <c r="I105" s="79" t="s">
        <v>481</v>
      </c>
      <c r="J105" s="103"/>
      <c r="K105" s="84" t="s">
        <v>489</v>
      </c>
      <c r="L105" s="81"/>
    </row>
    <row r="106" spans="1:12" ht="12.75" customHeight="1">
      <c r="A106" s="39">
        <v>105</v>
      </c>
      <c r="B106" s="103"/>
      <c r="C106" s="103"/>
      <c r="D106" s="576"/>
      <c r="E106" s="576"/>
      <c r="F106" s="103"/>
      <c r="G106" s="61" t="s">
        <v>490</v>
      </c>
      <c r="H106" s="42"/>
      <c r="I106" s="83" t="s">
        <v>184</v>
      </c>
      <c r="J106" s="103"/>
      <c r="K106" s="84" t="s">
        <v>240</v>
      </c>
      <c r="L106" s="81"/>
    </row>
    <row r="107" spans="1:12" ht="12.75" customHeight="1">
      <c r="A107" s="39">
        <v>106</v>
      </c>
      <c r="B107" s="103"/>
      <c r="C107" s="103"/>
      <c r="D107" s="576"/>
      <c r="E107" s="576"/>
      <c r="F107" s="103"/>
      <c r="G107" s="61" t="s">
        <v>491</v>
      </c>
      <c r="H107" s="42"/>
      <c r="I107" s="83" t="s">
        <v>185</v>
      </c>
      <c r="J107" s="103"/>
      <c r="K107" s="84" t="s">
        <v>241</v>
      </c>
      <c r="L107" s="81"/>
    </row>
    <row r="108" spans="1:12" ht="12.75" customHeight="1">
      <c r="A108" s="39">
        <v>107</v>
      </c>
      <c r="B108" s="103"/>
      <c r="C108" s="103"/>
      <c r="D108" s="575" t="s">
        <v>186</v>
      </c>
      <c r="E108" s="103" t="s">
        <v>187</v>
      </c>
      <c r="F108" s="60"/>
      <c r="G108" s="67" t="s">
        <v>188</v>
      </c>
      <c r="H108" s="59"/>
      <c r="I108" s="83"/>
      <c r="J108" s="47" t="s">
        <v>92</v>
      </c>
      <c r="K108" s="84"/>
      <c r="L108" s="106">
        <v>20170116</v>
      </c>
    </row>
    <row r="109" spans="1:12" ht="12.75" customHeight="1">
      <c r="A109" s="39">
        <v>108</v>
      </c>
      <c r="B109" s="103"/>
      <c r="C109" s="103"/>
      <c r="D109" s="576"/>
      <c r="E109" s="103" t="s">
        <v>189</v>
      </c>
      <c r="F109" s="60"/>
      <c r="G109" s="67" t="s">
        <v>190</v>
      </c>
      <c r="H109" s="59"/>
      <c r="I109" s="83"/>
      <c r="J109" s="47" t="s">
        <v>92</v>
      </c>
      <c r="K109" s="84"/>
      <c r="L109" s="106">
        <v>20170116</v>
      </c>
    </row>
    <row r="110" spans="1:12" ht="12.75" customHeight="1">
      <c r="A110" s="39">
        <v>109</v>
      </c>
      <c r="B110" s="103"/>
      <c r="C110" s="103"/>
      <c r="D110" s="576"/>
      <c r="E110" s="103" t="s">
        <v>191</v>
      </c>
      <c r="F110" s="60"/>
      <c r="G110" s="67" t="s">
        <v>192</v>
      </c>
      <c r="H110" s="59"/>
      <c r="I110" s="83"/>
      <c r="J110" s="47" t="s">
        <v>92</v>
      </c>
      <c r="K110" s="84"/>
      <c r="L110" s="106">
        <v>20170116</v>
      </c>
    </row>
    <row r="111" spans="1:12" ht="12.75" customHeight="1">
      <c r="A111" s="39">
        <v>110</v>
      </c>
      <c r="B111" s="103"/>
      <c r="C111" s="103"/>
      <c r="D111" s="576"/>
      <c r="E111" s="103" t="s">
        <v>193</v>
      </c>
      <c r="F111" s="60"/>
      <c r="G111" s="67" t="s">
        <v>194</v>
      </c>
      <c r="H111" s="59"/>
      <c r="I111" s="83"/>
      <c r="J111" s="47" t="s">
        <v>92</v>
      </c>
      <c r="K111" s="84"/>
      <c r="L111" s="106">
        <v>20170116</v>
      </c>
    </row>
    <row r="112" spans="1:12" ht="12.75" customHeight="1">
      <c r="A112" s="39">
        <v>111</v>
      </c>
      <c r="B112" s="103"/>
      <c r="C112" s="103"/>
      <c r="D112" s="576"/>
      <c r="E112" s="575" t="s">
        <v>195</v>
      </c>
      <c r="F112" s="60"/>
      <c r="G112" s="67" t="s">
        <v>196</v>
      </c>
      <c r="H112" s="59"/>
      <c r="I112" s="83"/>
      <c r="J112" s="47" t="s">
        <v>92</v>
      </c>
      <c r="K112" s="84"/>
      <c r="L112" s="106">
        <v>20170116</v>
      </c>
    </row>
    <row r="113" spans="1:12" ht="12.75" customHeight="1">
      <c r="A113" s="39">
        <v>112</v>
      </c>
      <c r="B113" s="103"/>
      <c r="C113" s="103"/>
      <c r="D113" s="576"/>
      <c r="E113" s="576"/>
      <c r="F113" s="60"/>
      <c r="G113" s="67" t="s">
        <v>197</v>
      </c>
      <c r="H113" s="59"/>
      <c r="I113" s="83"/>
      <c r="J113" s="47" t="s">
        <v>92</v>
      </c>
      <c r="K113" s="84"/>
      <c r="L113" s="106">
        <v>20170116</v>
      </c>
    </row>
    <row r="114" spans="1:12" ht="25.5">
      <c r="A114" s="39">
        <v>113</v>
      </c>
      <c r="B114" s="103"/>
      <c r="C114" s="103"/>
      <c r="D114" s="576"/>
      <c r="E114" s="575" t="s">
        <v>198</v>
      </c>
      <c r="F114" s="103"/>
      <c r="G114" s="61" t="s">
        <v>492</v>
      </c>
      <c r="H114" s="42"/>
      <c r="I114" s="79" t="s">
        <v>493</v>
      </c>
      <c r="J114" s="103"/>
      <c r="K114" s="84" t="s">
        <v>494</v>
      </c>
      <c r="L114" s="81"/>
    </row>
    <row r="115" spans="1:12" ht="12.75" customHeight="1">
      <c r="A115" s="39">
        <v>114</v>
      </c>
      <c r="B115" s="103"/>
      <c r="C115" s="103"/>
      <c r="D115" s="576"/>
      <c r="E115" s="576"/>
      <c r="F115" s="103"/>
      <c r="G115" s="61" t="s">
        <v>495</v>
      </c>
      <c r="H115" s="42"/>
      <c r="I115" s="83"/>
      <c r="J115" s="48" t="s">
        <v>445</v>
      </c>
      <c r="K115" s="84" t="s">
        <v>496</v>
      </c>
      <c r="L115" s="106">
        <v>20170116</v>
      </c>
    </row>
    <row r="116" spans="1:12" ht="38.25">
      <c r="A116" s="39">
        <v>115</v>
      </c>
      <c r="B116" s="103"/>
      <c r="C116" s="103"/>
      <c r="D116" s="576"/>
      <c r="E116" s="103" t="s">
        <v>199</v>
      </c>
      <c r="F116" s="60"/>
      <c r="G116" s="67" t="s">
        <v>200</v>
      </c>
      <c r="H116" s="59"/>
      <c r="I116" s="83" t="s">
        <v>201</v>
      </c>
      <c r="J116" s="99" t="s">
        <v>497</v>
      </c>
      <c r="K116" s="84"/>
      <c r="L116" s="106">
        <v>20170116</v>
      </c>
    </row>
    <row r="117" spans="1:12" ht="25.5">
      <c r="A117" s="39">
        <v>116</v>
      </c>
      <c r="B117" s="103"/>
      <c r="C117" s="103"/>
      <c r="D117" s="575" t="s">
        <v>61</v>
      </c>
      <c r="E117" s="103" t="s">
        <v>202</v>
      </c>
      <c r="F117" s="60"/>
      <c r="G117" s="67" t="s">
        <v>203</v>
      </c>
      <c r="H117" s="59"/>
      <c r="I117" s="83"/>
      <c r="J117" s="99" t="s">
        <v>497</v>
      </c>
      <c r="K117" s="84"/>
      <c r="L117" s="106">
        <v>20170116</v>
      </c>
    </row>
    <row r="118" spans="1:12" ht="12.75" customHeight="1">
      <c r="A118" s="39">
        <v>117</v>
      </c>
      <c r="B118" s="103"/>
      <c r="C118" s="103"/>
      <c r="D118" s="576"/>
      <c r="E118" s="103" t="s">
        <v>189</v>
      </c>
      <c r="F118" s="60"/>
      <c r="G118" s="67" t="s">
        <v>190</v>
      </c>
      <c r="H118" s="59"/>
      <c r="I118" s="83"/>
      <c r="J118" s="99" t="s">
        <v>497</v>
      </c>
      <c r="K118" s="84"/>
      <c r="L118" s="106">
        <v>20170116</v>
      </c>
    </row>
    <row r="119" spans="1:12" ht="12.75" customHeight="1">
      <c r="A119" s="39">
        <v>118</v>
      </c>
      <c r="B119" s="103"/>
      <c r="C119" s="103"/>
      <c r="D119" s="576"/>
      <c r="E119" s="103" t="s">
        <v>191</v>
      </c>
      <c r="F119" s="60"/>
      <c r="G119" s="67" t="s">
        <v>204</v>
      </c>
      <c r="H119" s="59"/>
      <c r="I119" s="83"/>
      <c r="J119" s="99" t="s">
        <v>497</v>
      </c>
      <c r="K119" s="84"/>
      <c r="L119" s="106">
        <v>20170116</v>
      </c>
    </row>
    <row r="120" spans="1:12" ht="12.75" customHeight="1">
      <c r="A120" s="39">
        <v>119</v>
      </c>
      <c r="B120" s="103"/>
      <c r="C120" s="103"/>
      <c r="D120" s="576"/>
      <c r="E120" s="575" t="s">
        <v>195</v>
      </c>
      <c r="F120" s="60"/>
      <c r="G120" s="67" t="s">
        <v>196</v>
      </c>
      <c r="H120" s="59"/>
      <c r="I120" s="83"/>
      <c r="J120" s="99" t="s">
        <v>497</v>
      </c>
      <c r="K120" s="84"/>
      <c r="L120" s="106">
        <v>20170116</v>
      </c>
    </row>
    <row r="121" spans="1:12" ht="12.75" customHeight="1">
      <c r="A121" s="39">
        <v>120</v>
      </c>
      <c r="B121" s="103"/>
      <c r="C121" s="103"/>
      <c r="D121" s="576"/>
      <c r="E121" s="576"/>
      <c r="F121" s="60"/>
      <c r="G121" s="67" t="s">
        <v>197</v>
      </c>
      <c r="H121" s="59"/>
      <c r="I121" s="83"/>
      <c r="J121" s="99" t="s">
        <v>497</v>
      </c>
      <c r="K121" s="84"/>
      <c r="L121" s="106">
        <v>20170116</v>
      </c>
    </row>
    <row r="122" spans="1:12" ht="12.75" customHeight="1">
      <c r="A122" s="39">
        <v>121</v>
      </c>
      <c r="B122" s="103"/>
      <c r="C122" s="103"/>
      <c r="D122" s="576"/>
      <c r="E122" s="103" t="s">
        <v>198</v>
      </c>
      <c r="F122" s="103"/>
      <c r="G122" s="61" t="s">
        <v>498</v>
      </c>
      <c r="H122" s="42"/>
      <c r="I122" s="79" t="s">
        <v>499</v>
      </c>
      <c r="J122" s="103"/>
      <c r="K122" s="84" t="s">
        <v>500</v>
      </c>
      <c r="L122" s="81"/>
    </row>
    <row r="123" spans="1:12" ht="12.75" customHeight="1">
      <c r="A123" s="39">
        <v>122</v>
      </c>
      <c r="B123" s="103"/>
      <c r="C123" s="103"/>
      <c r="D123" s="576"/>
      <c r="E123" s="103"/>
      <c r="F123" s="103"/>
      <c r="G123" s="61" t="s">
        <v>495</v>
      </c>
      <c r="H123" s="42"/>
      <c r="I123" s="83"/>
      <c r="J123" s="103"/>
      <c r="K123" s="84" t="s">
        <v>501</v>
      </c>
      <c r="L123" s="81"/>
    </row>
    <row r="124" spans="1:12" ht="12.75" customHeight="1">
      <c r="A124" s="39">
        <v>123</v>
      </c>
      <c r="B124" s="103"/>
      <c r="C124" s="103"/>
      <c r="D124" s="575" t="s">
        <v>59</v>
      </c>
      <c r="E124" s="103" t="s">
        <v>189</v>
      </c>
      <c r="F124" s="103"/>
      <c r="G124" s="61" t="s">
        <v>502</v>
      </c>
      <c r="H124" s="42"/>
      <c r="I124" s="83" t="s">
        <v>503</v>
      </c>
      <c r="J124" s="103"/>
      <c r="K124" s="84" t="s">
        <v>504</v>
      </c>
      <c r="L124" s="81"/>
    </row>
    <row r="125" spans="1:12" ht="12.75" customHeight="1">
      <c r="A125" s="39">
        <v>124</v>
      </c>
      <c r="B125" s="103"/>
      <c r="C125" s="103"/>
      <c r="D125" s="576"/>
      <c r="E125" s="575" t="s">
        <v>195</v>
      </c>
      <c r="F125" s="60"/>
      <c r="G125" s="67" t="s">
        <v>196</v>
      </c>
      <c r="H125" s="59"/>
      <c r="I125" s="83"/>
      <c r="J125" s="48" t="s">
        <v>445</v>
      </c>
      <c r="K125" s="84"/>
      <c r="L125" s="106">
        <v>20170116</v>
      </c>
    </row>
    <row r="126" spans="1:12" ht="12.75" customHeight="1">
      <c r="A126" s="39">
        <v>125</v>
      </c>
      <c r="B126" s="103"/>
      <c r="C126" s="103"/>
      <c r="D126" s="576"/>
      <c r="E126" s="576"/>
      <c r="F126" s="60"/>
      <c r="G126" s="67" t="s">
        <v>197</v>
      </c>
      <c r="H126" s="59"/>
      <c r="I126" s="83"/>
      <c r="J126" s="48" t="s">
        <v>445</v>
      </c>
      <c r="K126" s="84"/>
      <c r="L126" s="106">
        <v>20170116</v>
      </c>
    </row>
    <row r="127" spans="1:12" ht="12.75" customHeight="1">
      <c r="A127" s="39">
        <v>126</v>
      </c>
      <c r="B127" s="103"/>
      <c r="C127" s="103"/>
      <c r="D127" s="576"/>
      <c r="E127" s="103" t="s">
        <v>198</v>
      </c>
      <c r="F127" s="103"/>
      <c r="G127" s="61" t="s">
        <v>505</v>
      </c>
      <c r="H127" s="42"/>
      <c r="I127" s="83"/>
      <c r="J127" s="48" t="s">
        <v>445</v>
      </c>
      <c r="K127" s="84" t="s">
        <v>506</v>
      </c>
      <c r="L127" s="106">
        <v>20170116</v>
      </c>
    </row>
    <row r="128" spans="1:12" ht="25.5">
      <c r="A128" s="39">
        <v>127</v>
      </c>
      <c r="B128" s="103"/>
      <c r="C128" s="103"/>
      <c r="D128" s="576"/>
      <c r="E128" s="575" t="s">
        <v>199</v>
      </c>
      <c r="F128" s="72"/>
      <c r="G128" s="73" t="s">
        <v>205</v>
      </c>
      <c r="H128" s="74"/>
      <c r="I128" s="83" t="s">
        <v>507</v>
      </c>
      <c r="J128" s="75"/>
      <c r="K128" s="84" t="s">
        <v>508</v>
      </c>
      <c r="L128" s="81"/>
    </row>
    <row r="129" spans="1:12" ht="38.25">
      <c r="A129" s="39">
        <v>128</v>
      </c>
      <c r="B129" s="103"/>
      <c r="C129" s="103"/>
      <c r="D129" s="576"/>
      <c r="E129" s="576"/>
      <c r="F129" s="60"/>
      <c r="G129" s="67" t="s">
        <v>200</v>
      </c>
      <c r="H129" s="59"/>
      <c r="I129" s="83" t="s">
        <v>201</v>
      </c>
      <c r="J129" s="99" t="s">
        <v>497</v>
      </c>
      <c r="K129" s="84"/>
      <c r="L129" s="106">
        <v>20170116</v>
      </c>
    </row>
    <row r="130" spans="1:12" ht="12.75" customHeight="1">
      <c r="A130" s="39">
        <v>129</v>
      </c>
      <c r="B130" s="103"/>
      <c r="C130" s="103"/>
      <c r="D130" s="575" t="s">
        <v>206</v>
      </c>
      <c r="E130" s="575" t="s">
        <v>195</v>
      </c>
      <c r="F130" s="60"/>
      <c r="G130" s="67" t="s">
        <v>196</v>
      </c>
      <c r="H130" s="59"/>
      <c r="I130" s="83"/>
      <c r="J130" s="48" t="s">
        <v>445</v>
      </c>
      <c r="K130" s="84"/>
      <c r="L130" s="106">
        <v>20170116</v>
      </c>
    </row>
    <row r="131" spans="1:12" ht="12.75" customHeight="1">
      <c r="A131" s="39">
        <v>130</v>
      </c>
      <c r="B131" s="103"/>
      <c r="C131" s="103"/>
      <c r="D131" s="576"/>
      <c r="E131" s="576"/>
      <c r="F131" s="60"/>
      <c r="G131" s="67" t="s">
        <v>197</v>
      </c>
      <c r="H131" s="59"/>
      <c r="I131" s="83"/>
      <c r="J131" s="48" t="s">
        <v>445</v>
      </c>
      <c r="K131" s="84"/>
      <c r="L131" s="106">
        <v>20170116</v>
      </c>
    </row>
    <row r="132" spans="1:12" ht="12.75" customHeight="1">
      <c r="A132" s="39">
        <v>131</v>
      </c>
      <c r="B132" s="103"/>
      <c r="C132" s="103"/>
      <c r="D132" s="576"/>
      <c r="E132" s="103" t="s">
        <v>198</v>
      </c>
      <c r="F132" s="103"/>
      <c r="G132" s="61" t="s">
        <v>509</v>
      </c>
      <c r="H132" s="42"/>
      <c r="I132" s="79" t="s">
        <v>499</v>
      </c>
      <c r="J132" s="103"/>
      <c r="K132" s="84" t="s">
        <v>510</v>
      </c>
      <c r="L132" s="84"/>
    </row>
    <row r="133" spans="1:12" ht="38.25">
      <c r="A133" s="39">
        <v>132</v>
      </c>
      <c r="B133" s="103"/>
      <c r="C133" s="103"/>
      <c r="D133" s="576"/>
      <c r="E133" s="103" t="s">
        <v>199</v>
      </c>
      <c r="F133" s="60"/>
      <c r="G133" s="67" t="s">
        <v>200</v>
      </c>
      <c r="H133" s="59"/>
      <c r="I133" s="83" t="s">
        <v>201</v>
      </c>
      <c r="J133" s="99" t="s">
        <v>497</v>
      </c>
      <c r="K133" s="84"/>
      <c r="L133" s="106">
        <v>20170116</v>
      </c>
    </row>
    <row r="134" spans="1:12" ht="12.75" customHeight="1">
      <c r="A134" s="39">
        <v>133</v>
      </c>
      <c r="B134" s="103"/>
      <c r="C134" s="103"/>
      <c r="D134" s="575" t="s">
        <v>120</v>
      </c>
      <c r="E134" s="575" t="s">
        <v>189</v>
      </c>
      <c r="F134" s="60"/>
      <c r="G134" s="67" t="s">
        <v>207</v>
      </c>
      <c r="H134" s="59"/>
      <c r="I134" s="83"/>
      <c r="J134" s="48" t="s">
        <v>445</v>
      </c>
      <c r="K134" s="84"/>
      <c r="L134" s="106">
        <v>20170116</v>
      </c>
    </row>
    <row r="135" spans="1:12" ht="12.75" customHeight="1">
      <c r="A135" s="39">
        <v>134</v>
      </c>
      <c r="B135" s="103"/>
      <c r="C135" s="103"/>
      <c r="D135" s="576"/>
      <c r="E135" s="576"/>
      <c r="F135" s="60"/>
      <c r="G135" s="67" t="s">
        <v>208</v>
      </c>
      <c r="H135" s="59"/>
      <c r="I135" s="83"/>
      <c r="J135" s="48" t="s">
        <v>445</v>
      </c>
      <c r="K135" s="84"/>
      <c r="L135" s="106">
        <v>20170116</v>
      </c>
    </row>
    <row r="136" spans="1:12" ht="12.75" customHeight="1">
      <c r="A136" s="39">
        <v>135</v>
      </c>
      <c r="B136" s="103"/>
      <c r="C136" s="103"/>
      <c r="D136" s="576"/>
      <c r="E136" s="576"/>
      <c r="F136" s="103"/>
      <c r="G136" s="61" t="s">
        <v>511</v>
      </c>
      <c r="H136" s="42"/>
      <c r="I136" s="83"/>
      <c r="J136" s="99" t="s">
        <v>497</v>
      </c>
      <c r="K136" s="84" t="s">
        <v>512</v>
      </c>
      <c r="L136" s="106">
        <v>20170116</v>
      </c>
    </row>
    <row r="137" spans="1:12" ht="12.75" customHeight="1">
      <c r="A137" s="39">
        <v>136</v>
      </c>
      <c r="B137" s="103"/>
      <c r="C137" s="103"/>
      <c r="D137" s="576"/>
      <c r="E137" s="576"/>
      <c r="F137" s="103"/>
      <c r="G137" s="61" t="s">
        <v>513</v>
      </c>
      <c r="H137" s="42"/>
      <c r="I137" s="83"/>
      <c r="J137" s="99" t="s">
        <v>497</v>
      </c>
      <c r="K137" s="84" t="s">
        <v>514</v>
      </c>
      <c r="L137" s="106">
        <v>20170116</v>
      </c>
    </row>
    <row r="138" spans="1:12" ht="12.75" customHeight="1">
      <c r="A138" s="39">
        <v>137</v>
      </c>
      <c r="B138" s="103"/>
      <c r="C138" s="103"/>
      <c r="D138" s="576"/>
      <c r="E138" s="576"/>
      <c r="F138" s="103"/>
      <c r="G138" s="61" t="s">
        <v>515</v>
      </c>
      <c r="H138" s="42"/>
      <c r="I138" s="83"/>
      <c r="J138" s="99" t="s">
        <v>497</v>
      </c>
      <c r="K138" s="84" t="s">
        <v>516</v>
      </c>
      <c r="L138" s="106">
        <v>20170116</v>
      </c>
    </row>
    <row r="139" spans="1:12" ht="12.75" customHeight="1">
      <c r="A139" s="39">
        <v>138</v>
      </c>
      <c r="B139" s="103"/>
      <c r="C139" s="103"/>
      <c r="D139" s="576"/>
      <c r="E139" s="60" t="s">
        <v>195</v>
      </c>
      <c r="F139" s="60"/>
      <c r="G139" s="67" t="s">
        <v>210</v>
      </c>
      <c r="H139" s="59"/>
      <c r="I139" s="83"/>
      <c r="J139" s="99" t="s">
        <v>497</v>
      </c>
      <c r="K139" s="84"/>
      <c r="L139" s="106">
        <v>20170116</v>
      </c>
    </row>
    <row r="140" spans="1:12" ht="12.75" customHeight="1">
      <c r="A140" s="39">
        <v>139</v>
      </c>
      <c r="B140" s="103"/>
      <c r="C140" s="103"/>
      <c r="D140" s="576"/>
      <c r="E140" s="575" t="s">
        <v>198</v>
      </c>
      <c r="F140" s="103"/>
      <c r="G140" s="61" t="s">
        <v>517</v>
      </c>
      <c r="H140" s="42"/>
      <c r="I140" s="83" t="s">
        <v>209</v>
      </c>
      <c r="J140" s="103"/>
      <c r="K140" s="84" t="s">
        <v>518</v>
      </c>
      <c r="L140" s="81"/>
    </row>
    <row r="141" spans="1:12" ht="25.5">
      <c r="A141" s="39">
        <v>140</v>
      </c>
      <c r="B141" s="103"/>
      <c r="C141" s="103"/>
      <c r="D141" s="576"/>
      <c r="E141" s="576"/>
      <c r="F141" s="60"/>
      <c r="G141" s="67" t="s">
        <v>211</v>
      </c>
      <c r="H141" s="59"/>
      <c r="I141" s="83"/>
      <c r="J141" s="99" t="s">
        <v>519</v>
      </c>
      <c r="K141" s="84"/>
      <c r="L141" s="106">
        <v>20170116</v>
      </c>
    </row>
    <row r="142" spans="1:12" ht="12.75" customHeight="1">
      <c r="A142" s="39">
        <v>141</v>
      </c>
      <c r="B142" s="103"/>
      <c r="C142" s="103"/>
      <c r="D142" s="576"/>
      <c r="E142" s="576"/>
      <c r="F142" s="60"/>
      <c r="G142" s="67" t="s">
        <v>212</v>
      </c>
      <c r="H142" s="59"/>
      <c r="I142" s="83"/>
      <c r="J142" s="99" t="s">
        <v>519</v>
      </c>
      <c r="K142" s="84"/>
      <c r="L142" s="106">
        <v>20170116</v>
      </c>
    </row>
    <row r="143" spans="1:12" ht="12.75" customHeight="1">
      <c r="A143" s="39">
        <v>142</v>
      </c>
      <c r="B143" s="103"/>
      <c r="C143" s="103"/>
      <c r="D143" s="576"/>
      <c r="E143" s="576"/>
      <c r="F143" s="60"/>
      <c r="G143" s="67" t="s">
        <v>213</v>
      </c>
      <c r="H143" s="59"/>
      <c r="I143" s="83"/>
      <c r="J143" s="99" t="s">
        <v>519</v>
      </c>
      <c r="K143" s="84"/>
      <c r="L143" s="106">
        <v>20170116</v>
      </c>
    </row>
    <row r="144" spans="1:12" ht="12.75">
      <c r="A144" s="39">
        <v>143</v>
      </c>
      <c r="B144" s="103"/>
      <c r="C144" s="103"/>
      <c r="D144" s="576"/>
      <c r="E144" s="103" t="s">
        <v>214</v>
      </c>
      <c r="F144" s="103"/>
      <c r="G144" s="61" t="s">
        <v>520</v>
      </c>
      <c r="H144" s="42"/>
      <c r="I144" s="100" t="s">
        <v>521</v>
      </c>
      <c r="J144" s="103"/>
      <c r="K144" s="84" t="s">
        <v>522</v>
      </c>
      <c r="L144" s="81"/>
    </row>
    <row r="145" spans="1:12" ht="25.5">
      <c r="A145" s="39">
        <v>144</v>
      </c>
      <c r="B145" s="103"/>
      <c r="C145" s="103"/>
      <c r="D145" s="575" t="s">
        <v>215</v>
      </c>
      <c r="E145" s="103" t="s">
        <v>216</v>
      </c>
      <c r="F145" s="103"/>
      <c r="G145" s="42" t="s">
        <v>523</v>
      </c>
      <c r="H145" s="42"/>
      <c r="I145" s="89" t="s">
        <v>524</v>
      </c>
      <c r="J145" s="103"/>
      <c r="K145" s="84" t="s">
        <v>525</v>
      </c>
      <c r="L145" s="81"/>
    </row>
    <row r="146" spans="1:12" ht="12.75" customHeight="1">
      <c r="A146" s="39">
        <v>145</v>
      </c>
      <c r="B146" s="103"/>
      <c r="C146" s="103"/>
      <c r="D146" s="576"/>
      <c r="E146" s="60" t="s">
        <v>96</v>
      </c>
      <c r="F146" s="60"/>
      <c r="G146" s="67" t="s">
        <v>217</v>
      </c>
      <c r="H146" s="59"/>
      <c r="I146" s="83"/>
      <c r="J146" s="99" t="s">
        <v>526</v>
      </c>
      <c r="K146" s="84"/>
      <c r="L146" s="106">
        <v>20170116</v>
      </c>
    </row>
    <row r="147" spans="1:12" ht="12.75" customHeight="1">
      <c r="A147" s="39">
        <v>146</v>
      </c>
      <c r="B147" s="103"/>
      <c r="C147" s="103"/>
      <c r="D147" s="576"/>
      <c r="E147" s="60" t="s">
        <v>218</v>
      </c>
      <c r="F147" s="60"/>
      <c r="G147" s="67" t="s">
        <v>217</v>
      </c>
      <c r="H147" s="59"/>
      <c r="I147" s="83"/>
      <c r="J147" s="99" t="s">
        <v>526</v>
      </c>
      <c r="K147" s="84"/>
      <c r="L147" s="106">
        <v>20170116</v>
      </c>
    </row>
    <row r="148" spans="1:12" ht="25.5">
      <c r="A148" s="39">
        <v>147</v>
      </c>
      <c r="B148" s="103"/>
      <c r="C148" s="103"/>
      <c r="D148" s="576"/>
      <c r="E148" s="575" t="s">
        <v>111</v>
      </c>
      <c r="F148" s="103"/>
      <c r="G148" s="42" t="s">
        <v>527</v>
      </c>
      <c r="H148" s="42"/>
      <c r="I148" s="89" t="s">
        <v>524</v>
      </c>
      <c r="J148" s="103"/>
      <c r="K148" s="84" t="s">
        <v>528</v>
      </c>
      <c r="L148" s="81"/>
    </row>
    <row r="149" spans="1:12" ht="13.5">
      <c r="A149" s="39">
        <v>148</v>
      </c>
      <c r="B149" s="103"/>
      <c r="C149" s="103"/>
      <c r="D149" s="576"/>
      <c r="E149" s="576"/>
      <c r="F149" s="60"/>
      <c r="G149" s="67" t="s">
        <v>529</v>
      </c>
      <c r="H149" s="59"/>
      <c r="I149" s="83"/>
      <c r="J149" s="99" t="s">
        <v>526</v>
      </c>
      <c r="K149" s="84"/>
      <c r="L149" s="106">
        <v>20170116</v>
      </c>
    </row>
    <row r="150" spans="1:12" ht="37.5">
      <c r="A150" s="39">
        <v>149</v>
      </c>
      <c r="B150" s="103"/>
      <c r="C150" s="103"/>
      <c r="D150" s="576"/>
      <c r="E150" s="575" t="s">
        <v>141</v>
      </c>
      <c r="F150" s="103"/>
      <c r="G150" s="42" t="s">
        <v>530</v>
      </c>
      <c r="H150" s="42"/>
      <c r="I150" s="89" t="s">
        <v>524</v>
      </c>
      <c r="J150" s="103"/>
      <c r="K150" s="84" t="s">
        <v>531</v>
      </c>
      <c r="L150" s="81"/>
    </row>
    <row r="151" spans="1:12" ht="38.25">
      <c r="A151" s="39">
        <v>150</v>
      </c>
      <c r="B151" s="103"/>
      <c r="C151" s="103"/>
      <c r="D151" s="576"/>
      <c r="E151" s="576"/>
      <c r="F151" s="103"/>
      <c r="G151" s="42" t="s">
        <v>532</v>
      </c>
      <c r="H151" s="42"/>
      <c r="I151" s="89" t="s">
        <v>524</v>
      </c>
      <c r="J151" s="103"/>
      <c r="K151" s="84" t="s">
        <v>533</v>
      </c>
      <c r="L151" s="81"/>
    </row>
    <row r="152" spans="1:12" ht="25.5">
      <c r="A152" s="39">
        <v>151</v>
      </c>
      <c r="B152" s="103"/>
      <c r="C152" s="103"/>
      <c r="D152" s="576"/>
      <c r="E152" s="103" t="s">
        <v>144</v>
      </c>
      <c r="F152" s="103"/>
      <c r="G152" s="42" t="s">
        <v>534</v>
      </c>
      <c r="H152" s="42"/>
      <c r="I152" s="89" t="s">
        <v>524</v>
      </c>
      <c r="J152" s="103"/>
      <c r="K152" s="84" t="s">
        <v>242</v>
      </c>
      <c r="L152" s="81"/>
    </row>
    <row r="153" spans="1:12" ht="12.75">
      <c r="A153" s="39">
        <v>152</v>
      </c>
      <c r="B153" s="103"/>
      <c r="C153" s="103"/>
      <c r="D153" s="576"/>
      <c r="E153" s="103" t="s">
        <v>152</v>
      </c>
      <c r="F153" s="103"/>
      <c r="G153" s="42" t="s">
        <v>535</v>
      </c>
      <c r="H153" s="42"/>
      <c r="I153" s="89" t="s">
        <v>524</v>
      </c>
      <c r="J153" s="103"/>
      <c r="K153" s="84" t="s">
        <v>243</v>
      </c>
      <c r="L153" s="81"/>
    </row>
    <row r="154" spans="1:12" ht="12.75">
      <c r="A154" s="39">
        <v>153</v>
      </c>
      <c r="B154" s="103"/>
      <c r="C154" s="103"/>
      <c r="D154" s="576"/>
      <c r="E154" s="103" t="s">
        <v>219</v>
      </c>
      <c r="F154" s="103"/>
      <c r="G154" s="42" t="s">
        <v>536</v>
      </c>
      <c r="H154" s="42"/>
      <c r="I154" s="89" t="s">
        <v>524</v>
      </c>
      <c r="J154" s="103"/>
      <c r="K154" s="84" t="s">
        <v>244</v>
      </c>
      <c r="L154" s="81"/>
    </row>
    <row r="155" spans="1:12" ht="25.5">
      <c r="A155" s="39">
        <v>154</v>
      </c>
      <c r="B155" s="103"/>
      <c r="C155" s="103"/>
      <c r="D155" s="576"/>
      <c r="E155" s="103" t="s">
        <v>108</v>
      </c>
      <c r="F155" s="103"/>
      <c r="G155" s="42" t="s">
        <v>537</v>
      </c>
      <c r="H155" s="42"/>
      <c r="I155" s="89" t="s">
        <v>524</v>
      </c>
      <c r="J155" s="103"/>
      <c r="K155" s="84" t="s">
        <v>538</v>
      </c>
      <c r="L155" s="81"/>
    </row>
    <row r="156" spans="1:12" ht="37.5">
      <c r="A156" s="39">
        <v>155</v>
      </c>
      <c r="B156" s="103"/>
      <c r="C156" s="103"/>
      <c r="D156" s="576"/>
      <c r="E156" s="575" t="s">
        <v>220</v>
      </c>
      <c r="F156" s="103"/>
      <c r="G156" s="42" t="s">
        <v>539</v>
      </c>
      <c r="H156" s="42"/>
      <c r="I156" s="89" t="s">
        <v>524</v>
      </c>
      <c r="J156" s="103"/>
      <c r="K156" s="84" t="s">
        <v>245</v>
      </c>
      <c r="L156" s="81"/>
    </row>
    <row r="157" spans="1:12" ht="25.5">
      <c r="A157" s="39">
        <v>156</v>
      </c>
      <c r="B157" s="103"/>
      <c r="C157" s="103"/>
      <c r="D157" s="576"/>
      <c r="E157" s="576"/>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70:D75"/>
    <mergeCell ref="E70:E72"/>
    <mergeCell ref="E74:E75"/>
    <mergeCell ref="D60:D61"/>
    <mergeCell ref="E60:E61"/>
    <mergeCell ref="D65:D66"/>
    <mergeCell ref="E65:E66"/>
    <mergeCell ref="D68:D69"/>
    <mergeCell ref="D76:D77"/>
    <mergeCell ref="D78:D90"/>
    <mergeCell ref="E78:E80"/>
    <mergeCell ref="E81:E84"/>
    <mergeCell ref="E85:E88"/>
    <mergeCell ref="E89:E90"/>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134:D144"/>
    <mergeCell ref="E134:E138"/>
    <mergeCell ref="E140:E143"/>
    <mergeCell ref="D145:D157"/>
    <mergeCell ref="E148:E149"/>
    <mergeCell ref="E150:E151"/>
    <mergeCell ref="E156:E157"/>
  </mergeCells>
  <phoneticPr fontId="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0"/>
  <sheetViews>
    <sheetView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574" t="s">
        <v>3659</v>
      </c>
      <c r="C7" s="302">
        <v>0.6</v>
      </c>
      <c r="D7" s="269" t="s">
        <v>3620</v>
      </c>
    </row>
    <row r="8" spans="2:11">
      <c r="B8" s="574"/>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32</vt:i4>
      </vt:variant>
    </vt:vector>
  </HeadingPairs>
  <TitlesOfParts>
    <vt:vector size="32" baseType="lpstr">
      <vt:lpstr>03월 10일 빌드노트</vt:lpstr>
      <vt:lpstr>내용참고0310_1</vt:lpstr>
      <vt:lpstr>20170310_체력흡수 Simul</vt: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taekhoon</cp:lastModifiedBy>
  <cp:lastPrinted>2016-11-07T09:03:49Z</cp:lastPrinted>
  <dcterms:created xsi:type="dcterms:W3CDTF">2016-05-13T00:51:14Z</dcterms:created>
  <dcterms:modified xsi:type="dcterms:W3CDTF">2017-03-10T02:12:28Z</dcterms:modified>
</cp:coreProperties>
</file>